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ezz\Downloads\"/>
    </mc:Choice>
  </mc:AlternateContent>
  <workbookProtection workbookAlgorithmName="SHA-512" workbookHashValue="D54YT3jItBNgoyicw61nhHhjL5GXEwDKiyMiHiHrvMrEMuzdUrZOFuoBw1h97AxpnL1XomzXqr400PsnFbNCZA==" workbookSaltValue="ViOXbTAbVkb+k64BUaIDiQ==" workbookSpinCount="100000" lockStructure="1"/>
  <bookViews>
    <workbookView xWindow="120" yWindow="285" windowWidth="19440" windowHeight="8010" activeTab="2"/>
  </bookViews>
  <sheets>
    <sheet name="1" sheetId="11" r:id="rId1"/>
    <sheet name="Parámetros" sheetId="12" r:id="rId2"/>
    <sheet name="Liquidación" sheetId="9" r:id="rId3"/>
    <sheet name="F.931" sheetId="8" r:id="rId4"/>
    <sheet name="Control" sheetId="10" r:id="rId5"/>
  </sheets>
  <externalReferences>
    <externalReference r:id="rId6"/>
  </externalReferences>
  <definedNames>
    <definedName name="_xlnm._FilterDatabase" localSheetId="3" hidden="1">F.931!$A$3:$BZ$424</definedName>
    <definedName name="_xlnm._FilterDatabase" localSheetId="2" hidden="1">Liquidación!$A$4:$AI$1000</definedName>
    <definedName name="Comprobante">[1]Tablas!$E$2:$E$56</definedName>
    <definedName name="Condición">[1]Tablas!$K$2:$K$18</definedName>
    <definedName name="Documento">[1]Tablas!$H$2:$H$35</definedName>
    <definedName name="Impuesto">[1]Tablas!$AF$2:$AF$3</definedName>
  </definedNames>
  <calcPr calcId="162913"/>
</workbook>
</file>

<file path=xl/calcChain.xml><?xml version="1.0" encoding="utf-8"?>
<calcChain xmlns="http://schemas.openxmlformats.org/spreadsheetml/2006/main">
  <c r="S6" i="9" l="1"/>
  <c r="Y6" i="9" s="1"/>
  <c r="Y1000" i="9"/>
  <c r="Y999" i="9"/>
  <c r="Y998" i="9"/>
  <c r="Y997" i="9"/>
  <c r="Y996" i="9"/>
  <c r="Y995" i="9"/>
  <c r="Y994" i="9"/>
  <c r="Y993" i="9"/>
  <c r="Y992" i="9"/>
  <c r="Y991" i="9"/>
  <c r="Y990" i="9"/>
  <c r="Y989" i="9"/>
  <c r="Y988" i="9"/>
  <c r="Y987" i="9"/>
  <c r="Y986" i="9"/>
  <c r="Y985" i="9"/>
  <c r="Y984" i="9"/>
  <c r="Y983" i="9"/>
  <c r="Y982" i="9"/>
  <c r="Y981" i="9"/>
  <c r="Y980" i="9"/>
  <c r="Y979" i="9"/>
  <c r="Y978" i="9"/>
  <c r="Y977" i="9"/>
  <c r="Y976" i="9"/>
  <c r="Y975" i="9"/>
  <c r="Y974" i="9"/>
  <c r="Y973" i="9"/>
  <c r="Y972" i="9"/>
  <c r="Y971" i="9"/>
  <c r="Y970" i="9"/>
  <c r="Y969" i="9"/>
  <c r="Y968" i="9"/>
  <c r="Y967" i="9"/>
  <c r="Y966" i="9"/>
  <c r="Y965" i="9"/>
  <c r="Y964" i="9"/>
  <c r="Y963" i="9"/>
  <c r="Y962" i="9"/>
  <c r="Y961" i="9"/>
  <c r="Y960" i="9"/>
  <c r="Y959" i="9"/>
  <c r="Y958" i="9"/>
  <c r="Y957" i="9"/>
  <c r="Y956" i="9"/>
  <c r="Y955" i="9"/>
  <c r="Y954" i="9"/>
  <c r="Y953" i="9"/>
  <c r="Y952" i="9"/>
  <c r="Y951" i="9"/>
  <c r="Y950" i="9"/>
  <c r="Y949" i="9"/>
  <c r="Y948" i="9"/>
  <c r="Y947" i="9"/>
  <c r="Y946" i="9"/>
  <c r="Y945" i="9"/>
  <c r="Y944" i="9"/>
  <c r="Y943" i="9"/>
  <c r="Y942" i="9"/>
  <c r="Y941" i="9"/>
  <c r="Y940" i="9"/>
  <c r="Y939" i="9"/>
  <c r="Y938" i="9"/>
  <c r="Y937" i="9"/>
  <c r="Y936" i="9"/>
  <c r="Y935" i="9"/>
  <c r="Y934" i="9"/>
  <c r="Y933" i="9"/>
  <c r="Y932" i="9"/>
  <c r="Y931" i="9"/>
  <c r="Y930" i="9"/>
  <c r="Y929" i="9"/>
  <c r="Y928" i="9"/>
  <c r="Y927" i="9"/>
  <c r="Y926" i="9"/>
  <c r="Y925" i="9"/>
  <c r="Y924" i="9"/>
  <c r="Y923" i="9"/>
  <c r="Y922" i="9"/>
  <c r="Y921" i="9"/>
  <c r="Y920" i="9"/>
  <c r="Y919" i="9"/>
  <c r="Y918" i="9"/>
  <c r="Y917" i="9"/>
  <c r="Y916" i="9"/>
  <c r="Y915" i="9"/>
  <c r="Y914" i="9"/>
  <c r="Y913" i="9"/>
  <c r="Y912" i="9"/>
  <c r="Y911" i="9"/>
  <c r="Y910" i="9"/>
  <c r="Y909" i="9"/>
  <c r="Y908" i="9"/>
  <c r="Y907" i="9"/>
  <c r="Y906" i="9"/>
  <c r="Y905" i="9"/>
  <c r="Y904" i="9"/>
  <c r="Y903" i="9"/>
  <c r="Y902" i="9"/>
  <c r="Y901" i="9"/>
  <c r="Y900" i="9"/>
  <c r="Y899" i="9"/>
  <c r="Y898" i="9"/>
  <c r="Y897" i="9"/>
  <c r="Y896" i="9"/>
  <c r="Y895" i="9"/>
  <c r="Y894" i="9"/>
  <c r="Y893" i="9"/>
  <c r="Y892" i="9"/>
  <c r="Y891" i="9"/>
  <c r="Y890" i="9"/>
  <c r="Y889" i="9"/>
  <c r="Y888" i="9"/>
  <c r="Y887" i="9"/>
  <c r="Y886" i="9"/>
  <c r="Y885" i="9"/>
  <c r="Y884" i="9"/>
  <c r="Y883" i="9"/>
  <c r="Y882" i="9"/>
  <c r="Y881" i="9"/>
  <c r="Y880" i="9"/>
  <c r="Y879" i="9"/>
  <c r="Y878" i="9"/>
  <c r="Y877" i="9"/>
  <c r="Y876" i="9"/>
  <c r="Y875" i="9"/>
  <c r="Y874" i="9"/>
  <c r="Y873" i="9"/>
  <c r="Y872" i="9"/>
  <c r="Y871" i="9"/>
  <c r="Y870" i="9"/>
  <c r="Y869" i="9"/>
  <c r="Y868" i="9"/>
  <c r="Y867" i="9"/>
  <c r="Y866" i="9"/>
  <c r="Y865" i="9"/>
  <c r="Y864" i="9"/>
  <c r="Y863" i="9"/>
  <c r="Y862" i="9"/>
  <c r="Y861" i="9"/>
  <c r="Y860" i="9"/>
  <c r="Y859" i="9"/>
  <c r="Y858" i="9"/>
  <c r="Y857" i="9"/>
  <c r="Y856" i="9"/>
  <c r="Y855" i="9"/>
  <c r="Y854" i="9"/>
  <c r="Y853" i="9"/>
  <c r="Y852" i="9"/>
  <c r="Y851" i="9"/>
  <c r="Y850" i="9"/>
  <c r="Y849" i="9"/>
  <c r="Y848" i="9"/>
  <c r="Y847" i="9"/>
  <c r="Y846" i="9"/>
  <c r="Y845" i="9"/>
  <c r="Y844" i="9"/>
  <c r="Y843" i="9"/>
  <c r="Y842" i="9"/>
  <c r="Y841" i="9"/>
  <c r="Y840" i="9"/>
  <c r="Y839" i="9"/>
  <c r="Y838" i="9"/>
  <c r="Y837" i="9"/>
  <c r="Y836" i="9"/>
  <c r="Y835" i="9"/>
  <c r="Y834" i="9"/>
  <c r="Y833" i="9"/>
  <c r="Y832" i="9"/>
  <c r="Y831" i="9"/>
  <c r="Y830" i="9"/>
  <c r="Y829" i="9"/>
  <c r="Y828" i="9"/>
  <c r="Y827" i="9"/>
  <c r="Y826" i="9"/>
  <c r="Y825" i="9"/>
  <c r="Y824" i="9"/>
  <c r="Y823" i="9"/>
  <c r="Y822" i="9"/>
  <c r="Y821" i="9"/>
  <c r="Y820" i="9"/>
  <c r="Y819" i="9"/>
  <c r="Y818" i="9"/>
  <c r="Y817" i="9"/>
  <c r="Y816" i="9"/>
  <c r="Y815" i="9"/>
  <c r="Y814" i="9"/>
  <c r="Y813" i="9"/>
  <c r="Y812" i="9"/>
  <c r="Y811" i="9"/>
  <c r="Y810" i="9"/>
  <c r="Y809" i="9"/>
  <c r="Y808" i="9"/>
  <c r="Y807" i="9"/>
  <c r="Y806" i="9"/>
  <c r="Y805" i="9"/>
  <c r="Y804" i="9"/>
  <c r="Y803" i="9"/>
  <c r="Y802" i="9"/>
  <c r="Y801" i="9"/>
  <c r="Y800" i="9"/>
  <c r="Y799" i="9"/>
  <c r="Y798" i="9"/>
  <c r="Y797" i="9"/>
  <c r="Y796" i="9"/>
  <c r="Y795" i="9"/>
  <c r="Y794" i="9"/>
  <c r="Y793" i="9"/>
  <c r="Y792" i="9"/>
  <c r="Y791" i="9"/>
  <c r="Y790" i="9"/>
  <c r="Y789" i="9"/>
  <c r="Y788" i="9"/>
  <c r="Y787" i="9"/>
  <c r="Y786" i="9"/>
  <c r="Y785" i="9"/>
  <c r="Y784" i="9"/>
  <c r="Y783" i="9"/>
  <c r="Y782" i="9"/>
  <c r="Y781" i="9"/>
  <c r="Y780" i="9"/>
  <c r="Y779" i="9"/>
  <c r="Y778" i="9"/>
  <c r="Y777" i="9"/>
  <c r="Y776" i="9"/>
  <c r="Y775" i="9"/>
  <c r="Y774" i="9"/>
  <c r="Y773" i="9"/>
  <c r="Y772" i="9"/>
  <c r="Y771" i="9"/>
  <c r="Y770" i="9"/>
  <c r="Y769" i="9"/>
  <c r="Y768" i="9"/>
  <c r="Y767" i="9"/>
  <c r="Y766" i="9"/>
  <c r="Y765" i="9"/>
  <c r="Y764" i="9"/>
  <c r="Y763" i="9"/>
  <c r="Y762" i="9"/>
  <c r="Y761" i="9"/>
  <c r="Y760" i="9"/>
  <c r="Y759" i="9"/>
  <c r="Y758" i="9"/>
  <c r="Y757" i="9"/>
  <c r="Y756" i="9"/>
  <c r="Y755" i="9"/>
  <c r="Y754" i="9"/>
  <c r="Y753" i="9"/>
  <c r="Y752" i="9"/>
  <c r="Y751" i="9"/>
  <c r="Y750" i="9"/>
  <c r="Y749" i="9"/>
  <c r="Y748" i="9"/>
  <c r="Y747" i="9"/>
  <c r="Y746" i="9"/>
  <c r="Y745" i="9"/>
  <c r="Y744" i="9"/>
  <c r="Y743" i="9"/>
  <c r="Y742" i="9"/>
  <c r="Y741" i="9"/>
  <c r="Y740" i="9"/>
  <c r="Y739" i="9"/>
  <c r="Y738" i="9"/>
  <c r="Y737" i="9"/>
  <c r="Y736" i="9"/>
  <c r="Y735" i="9"/>
  <c r="Y734" i="9"/>
  <c r="Y733" i="9"/>
  <c r="Y732" i="9"/>
  <c r="Y731" i="9"/>
  <c r="Y730" i="9"/>
  <c r="Y729" i="9"/>
  <c r="Y728" i="9"/>
  <c r="Y727" i="9"/>
  <c r="Y726" i="9"/>
  <c r="Y725" i="9"/>
  <c r="Y724" i="9"/>
  <c r="Y723" i="9"/>
  <c r="Y722" i="9"/>
  <c r="Y721" i="9"/>
  <c r="Y720" i="9"/>
  <c r="Y719" i="9"/>
  <c r="Y718" i="9"/>
  <c r="Y717" i="9"/>
  <c r="Y716" i="9"/>
  <c r="Y715" i="9"/>
  <c r="Y714" i="9"/>
  <c r="Y713" i="9"/>
  <c r="Y712" i="9"/>
  <c r="Y711" i="9"/>
  <c r="Y710" i="9"/>
  <c r="Y709" i="9"/>
  <c r="Y708" i="9"/>
  <c r="Y707" i="9"/>
  <c r="Y706" i="9"/>
  <c r="Y705" i="9"/>
  <c r="Y704" i="9"/>
  <c r="Y703" i="9"/>
  <c r="Y702" i="9"/>
  <c r="Y701" i="9"/>
  <c r="Y700" i="9"/>
  <c r="Y699" i="9"/>
  <c r="Y698" i="9"/>
  <c r="Y697" i="9"/>
  <c r="Y696" i="9"/>
  <c r="Y695" i="9"/>
  <c r="Y694" i="9"/>
  <c r="Y693" i="9"/>
  <c r="Y692" i="9"/>
  <c r="Y691" i="9"/>
  <c r="Y690" i="9"/>
  <c r="Y689" i="9"/>
  <c r="Y688" i="9"/>
  <c r="Y687" i="9"/>
  <c r="Y686" i="9"/>
  <c r="Y685" i="9"/>
  <c r="Y684" i="9"/>
  <c r="Y683" i="9"/>
  <c r="Y682" i="9"/>
  <c r="Y681" i="9"/>
  <c r="Y680" i="9"/>
  <c r="Y679" i="9"/>
  <c r="Y678" i="9"/>
  <c r="Y677" i="9"/>
  <c r="Y676" i="9"/>
  <c r="Y675" i="9"/>
  <c r="Y674" i="9"/>
  <c r="Y673" i="9"/>
  <c r="Y672" i="9"/>
  <c r="Y671" i="9"/>
  <c r="Y670" i="9"/>
  <c r="Y669" i="9"/>
  <c r="Y668" i="9"/>
  <c r="Y667" i="9"/>
  <c r="Y666" i="9"/>
  <c r="Y665" i="9"/>
  <c r="Y664" i="9"/>
  <c r="Y663" i="9"/>
  <c r="Y662" i="9"/>
  <c r="Y661" i="9"/>
  <c r="Y660" i="9"/>
  <c r="Y659" i="9"/>
  <c r="Y658" i="9"/>
  <c r="Y657" i="9"/>
  <c r="Y656" i="9"/>
  <c r="Y655" i="9"/>
  <c r="Y654" i="9"/>
  <c r="Y653" i="9"/>
  <c r="Y652" i="9"/>
  <c r="Y651" i="9"/>
  <c r="Y650" i="9"/>
  <c r="Y649" i="9"/>
  <c r="Y648" i="9"/>
  <c r="Y647" i="9"/>
  <c r="Y646" i="9"/>
  <c r="Y645" i="9"/>
  <c r="Y644" i="9"/>
  <c r="Y643" i="9"/>
  <c r="Y642" i="9"/>
  <c r="Y641" i="9"/>
  <c r="Y640" i="9"/>
  <c r="Y639" i="9"/>
  <c r="Y638" i="9"/>
  <c r="Y637" i="9"/>
  <c r="Y636" i="9"/>
  <c r="Y635" i="9"/>
  <c r="Y634" i="9"/>
  <c r="Y633" i="9"/>
  <c r="Y632" i="9"/>
  <c r="Y631" i="9"/>
  <c r="Y630" i="9"/>
  <c r="Y629" i="9"/>
  <c r="Y628" i="9"/>
  <c r="Y627" i="9"/>
  <c r="Y626" i="9"/>
  <c r="Y625" i="9"/>
  <c r="Y624" i="9"/>
  <c r="Y623" i="9"/>
  <c r="Y622" i="9"/>
  <c r="Y621" i="9"/>
  <c r="Y620" i="9"/>
  <c r="Y619" i="9"/>
  <c r="Y618" i="9"/>
  <c r="Y617" i="9"/>
  <c r="Y616" i="9"/>
  <c r="Y615" i="9"/>
  <c r="Y614" i="9"/>
  <c r="Y613" i="9"/>
  <c r="Y612" i="9"/>
  <c r="Y611" i="9"/>
  <c r="Y610" i="9"/>
  <c r="Y609" i="9"/>
  <c r="Y608" i="9"/>
  <c r="Y607" i="9"/>
  <c r="Y606" i="9"/>
  <c r="Y605" i="9"/>
  <c r="Y604" i="9"/>
  <c r="Y603" i="9"/>
  <c r="Y602" i="9"/>
  <c r="Y601" i="9"/>
  <c r="Y600" i="9"/>
  <c r="Y599" i="9"/>
  <c r="Y598" i="9"/>
  <c r="Y597" i="9"/>
  <c r="Y596" i="9"/>
  <c r="Y595" i="9"/>
  <c r="Y594" i="9"/>
  <c r="Y593" i="9"/>
  <c r="Y592" i="9"/>
  <c r="Y591" i="9"/>
  <c r="Y590" i="9"/>
  <c r="Y589" i="9"/>
  <c r="Y588" i="9"/>
  <c r="Y587" i="9"/>
  <c r="Y586" i="9"/>
  <c r="Y585" i="9"/>
  <c r="Y584" i="9"/>
  <c r="Y583" i="9"/>
  <c r="Y582" i="9"/>
  <c r="Y581" i="9"/>
  <c r="Y580" i="9"/>
  <c r="Y579" i="9"/>
  <c r="Y578" i="9"/>
  <c r="Y577" i="9"/>
  <c r="Y576" i="9"/>
  <c r="Y575" i="9"/>
  <c r="Y574" i="9"/>
  <c r="Y573" i="9"/>
  <c r="Y572" i="9"/>
  <c r="Y571" i="9"/>
  <c r="Y570" i="9"/>
  <c r="Y569" i="9"/>
  <c r="Y568" i="9"/>
  <c r="Y567" i="9"/>
  <c r="Y566" i="9"/>
  <c r="Y565" i="9"/>
  <c r="Y564" i="9"/>
  <c r="Y563" i="9"/>
  <c r="Y562" i="9"/>
  <c r="Y561" i="9"/>
  <c r="Y560" i="9"/>
  <c r="Y559" i="9"/>
  <c r="Y558" i="9"/>
  <c r="Y557" i="9"/>
  <c r="Y556" i="9"/>
  <c r="Y555" i="9"/>
  <c r="Y554" i="9"/>
  <c r="Y553" i="9"/>
  <c r="Y552" i="9"/>
  <c r="Y551" i="9"/>
  <c r="Y550" i="9"/>
  <c r="Y549" i="9"/>
  <c r="Y548" i="9"/>
  <c r="Y547" i="9"/>
  <c r="Y546" i="9"/>
  <c r="Y545" i="9"/>
  <c r="Y544" i="9"/>
  <c r="Y543" i="9"/>
  <c r="Y542" i="9"/>
  <c r="Y541" i="9"/>
  <c r="Y540" i="9"/>
  <c r="Y539" i="9"/>
  <c r="Y538" i="9"/>
  <c r="Y537" i="9"/>
  <c r="Y536" i="9"/>
  <c r="Y535" i="9"/>
  <c r="Y534" i="9"/>
  <c r="Y533" i="9"/>
  <c r="Y532" i="9"/>
  <c r="Y531" i="9"/>
  <c r="Y530" i="9"/>
  <c r="Y529" i="9"/>
  <c r="Y528" i="9"/>
  <c r="Y527" i="9"/>
  <c r="Y526" i="9"/>
  <c r="Y525" i="9"/>
  <c r="Y524" i="9"/>
  <c r="Y523" i="9"/>
  <c r="Y522" i="9"/>
  <c r="Y521" i="9"/>
  <c r="Y520" i="9"/>
  <c r="Y519" i="9"/>
  <c r="Y518" i="9"/>
  <c r="Y517" i="9"/>
  <c r="Y516" i="9"/>
  <c r="Y515" i="9"/>
  <c r="Y514" i="9"/>
  <c r="Y513" i="9"/>
  <c r="Y512" i="9"/>
  <c r="Y511" i="9"/>
  <c r="Y510" i="9"/>
  <c r="Y509" i="9"/>
  <c r="Y508" i="9"/>
  <c r="Y507" i="9"/>
  <c r="Y506" i="9"/>
  <c r="Y505" i="9"/>
  <c r="Y504" i="9"/>
  <c r="Y503" i="9"/>
  <c r="Y502" i="9"/>
  <c r="Y501" i="9"/>
  <c r="Y500" i="9"/>
  <c r="Y499" i="9"/>
  <c r="Y498" i="9"/>
  <c r="Y497" i="9"/>
  <c r="Y496" i="9"/>
  <c r="Y495" i="9"/>
  <c r="Y494" i="9"/>
  <c r="Y493" i="9"/>
  <c r="Y492" i="9"/>
  <c r="Y491" i="9"/>
  <c r="Y490" i="9"/>
  <c r="Y489" i="9"/>
  <c r="Y488" i="9"/>
  <c r="Y487" i="9"/>
  <c r="Y486" i="9"/>
  <c r="Y485" i="9"/>
  <c r="Y484" i="9"/>
  <c r="Y483" i="9"/>
  <c r="Y482" i="9"/>
  <c r="Y481" i="9"/>
  <c r="Y480" i="9"/>
  <c r="Y479" i="9"/>
  <c r="Y478" i="9"/>
  <c r="Y477" i="9"/>
  <c r="Y476" i="9"/>
  <c r="Y475" i="9"/>
  <c r="Y474" i="9"/>
  <c r="Y473" i="9"/>
  <c r="Y472" i="9"/>
  <c r="Y471" i="9"/>
  <c r="Y470" i="9"/>
  <c r="Y469" i="9"/>
  <c r="Y468" i="9"/>
  <c r="Y467" i="9"/>
  <c r="Y466" i="9"/>
  <c r="Y465" i="9"/>
  <c r="Y464" i="9"/>
  <c r="Y463" i="9"/>
  <c r="Y462" i="9"/>
  <c r="Y461" i="9"/>
  <c r="Y460" i="9"/>
  <c r="Y459" i="9"/>
  <c r="Y458" i="9"/>
  <c r="Y457" i="9"/>
  <c r="Y456" i="9"/>
  <c r="Y455" i="9"/>
  <c r="Y454" i="9"/>
  <c r="Y453" i="9"/>
  <c r="Y452" i="9"/>
  <c r="Y451" i="9"/>
  <c r="Y450" i="9"/>
  <c r="Y449" i="9"/>
  <c r="Y448" i="9"/>
  <c r="Y447" i="9"/>
  <c r="Y446" i="9"/>
  <c r="Y445" i="9"/>
  <c r="Y444" i="9"/>
  <c r="Y443" i="9"/>
  <c r="Y442" i="9"/>
  <c r="Y441" i="9"/>
  <c r="Y440" i="9"/>
  <c r="Y439" i="9"/>
  <c r="Y438" i="9"/>
  <c r="Y437" i="9"/>
  <c r="Y436" i="9"/>
  <c r="Y435" i="9"/>
  <c r="Y434" i="9"/>
  <c r="Y433" i="9"/>
  <c r="Y432" i="9"/>
  <c r="Y431" i="9"/>
  <c r="Y430" i="9"/>
  <c r="Y429" i="9"/>
  <c r="Y428" i="9"/>
  <c r="Y427" i="9"/>
  <c r="Y426" i="9"/>
  <c r="Y425" i="9"/>
  <c r="Y424" i="9"/>
  <c r="Y423" i="9"/>
  <c r="Y422" i="9"/>
  <c r="Y421" i="9"/>
  <c r="Y420" i="9"/>
  <c r="Y419" i="9"/>
  <c r="Y418" i="9"/>
  <c r="Y417" i="9"/>
  <c r="Y416" i="9"/>
  <c r="Y415" i="9"/>
  <c r="Y414" i="9"/>
  <c r="Y413" i="9"/>
  <c r="Y412" i="9"/>
  <c r="Y411" i="9"/>
  <c r="Y410" i="9"/>
  <c r="Y409" i="9"/>
  <c r="Y408" i="9"/>
  <c r="Y407" i="9"/>
  <c r="Y406" i="9"/>
  <c r="Y405" i="9"/>
  <c r="Y404" i="9"/>
  <c r="Y403" i="9"/>
  <c r="Y402" i="9"/>
  <c r="Y401" i="9"/>
  <c r="Y400" i="9"/>
  <c r="Y399" i="9"/>
  <c r="Y398" i="9"/>
  <c r="Y397" i="9"/>
  <c r="Y396" i="9"/>
  <c r="Y395" i="9"/>
  <c r="Y394" i="9"/>
  <c r="Y393" i="9"/>
  <c r="Y392" i="9"/>
  <c r="Y391" i="9"/>
  <c r="Y390" i="9"/>
  <c r="Y389" i="9"/>
  <c r="Y388" i="9"/>
  <c r="Y387" i="9"/>
  <c r="Y386" i="9"/>
  <c r="Y385" i="9"/>
  <c r="Y384" i="9"/>
  <c r="Y383" i="9"/>
  <c r="Y382" i="9"/>
  <c r="Y381" i="9"/>
  <c r="Y380" i="9"/>
  <c r="Y379" i="9"/>
  <c r="Y378" i="9"/>
  <c r="Y377" i="9"/>
  <c r="Y376" i="9"/>
  <c r="Y375" i="9"/>
  <c r="Y374" i="9"/>
  <c r="Y373" i="9"/>
  <c r="Y372" i="9"/>
  <c r="Y371" i="9"/>
  <c r="Y370" i="9"/>
  <c r="Y369" i="9"/>
  <c r="Y368" i="9"/>
  <c r="Y367" i="9"/>
  <c r="Y366" i="9"/>
  <c r="Y365" i="9"/>
  <c r="Y364" i="9"/>
  <c r="Y363" i="9"/>
  <c r="Y362" i="9"/>
  <c r="Y361" i="9"/>
  <c r="Y360" i="9"/>
  <c r="Y359" i="9"/>
  <c r="Y358" i="9"/>
  <c r="Y357" i="9"/>
  <c r="Y356" i="9"/>
  <c r="Y355" i="9"/>
  <c r="Y354" i="9"/>
  <c r="Y353" i="9"/>
  <c r="Y352" i="9"/>
  <c r="Y351" i="9"/>
  <c r="Y350" i="9"/>
  <c r="Y349" i="9"/>
  <c r="Y348" i="9"/>
  <c r="Y347" i="9"/>
  <c r="Y346" i="9"/>
  <c r="Y345" i="9"/>
  <c r="Y344" i="9"/>
  <c r="Y343" i="9"/>
  <c r="Y342" i="9"/>
  <c r="Y341" i="9"/>
  <c r="Y340" i="9"/>
  <c r="Y339" i="9"/>
  <c r="Y338" i="9"/>
  <c r="Y337" i="9"/>
  <c r="Y336" i="9"/>
  <c r="Y335" i="9"/>
  <c r="Y334" i="9"/>
  <c r="Y333" i="9"/>
  <c r="Y332" i="9"/>
  <c r="Y331" i="9"/>
  <c r="Y330" i="9"/>
  <c r="Y329" i="9"/>
  <c r="Y328" i="9"/>
  <c r="Y327" i="9"/>
  <c r="Y326" i="9"/>
  <c r="Y325" i="9"/>
  <c r="Y324" i="9"/>
  <c r="Y323" i="9"/>
  <c r="Y322" i="9"/>
  <c r="Y321" i="9"/>
  <c r="Y320" i="9"/>
  <c r="Y319" i="9"/>
  <c r="Y318" i="9"/>
  <c r="Y317" i="9"/>
  <c r="Y316" i="9"/>
  <c r="Y315" i="9"/>
  <c r="Y314" i="9"/>
  <c r="Y313" i="9"/>
  <c r="Y312" i="9"/>
  <c r="Y311" i="9"/>
  <c r="Y310" i="9"/>
  <c r="Y309" i="9"/>
  <c r="Y308" i="9"/>
  <c r="Y307" i="9"/>
  <c r="Y306" i="9"/>
  <c r="Y305" i="9"/>
  <c r="Y304" i="9"/>
  <c r="Y303" i="9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5" i="9"/>
  <c r="AG1000" i="9" l="1"/>
  <c r="AG999" i="9"/>
  <c r="AG998" i="9"/>
  <c r="AG997" i="9"/>
  <c r="AG996" i="9"/>
  <c r="AG995" i="9"/>
  <c r="AG994" i="9"/>
  <c r="AG993" i="9"/>
  <c r="AG992" i="9"/>
  <c r="AG991" i="9"/>
  <c r="AG990" i="9"/>
  <c r="AG989" i="9"/>
  <c r="AG988" i="9"/>
  <c r="AG987" i="9"/>
  <c r="AG986" i="9"/>
  <c r="AG985" i="9"/>
  <c r="AG984" i="9"/>
  <c r="AG983" i="9"/>
  <c r="AG982" i="9"/>
  <c r="AG981" i="9"/>
  <c r="AG980" i="9"/>
  <c r="AG979" i="9"/>
  <c r="AG978" i="9"/>
  <c r="AG977" i="9"/>
  <c r="AG976" i="9"/>
  <c r="AG975" i="9"/>
  <c r="AG974" i="9"/>
  <c r="AG973" i="9"/>
  <c r="AG972" i="9"/>
  <c r="AG971" i="9"/>
  <c r="AG970" i="9"/>
  <c r="AG969" i="9"/>
  <c r="AG968" i="9"/>
  <c r="AG967" i="9"/>
  <c r="AG966" i="9"/>
  <c r="AG965" i="9"/>
  <c r="AG964" i="9"/>
  <c r="AG963" i="9"/>
  <c r="AG962" i="9"/>
  <c r="AG961" i="9"/>
  <c r="AG960" i="9"/>
  <c r="AG959" i="9"/>
  <c r="AG958" i="9"/>
  <c r="AG957" i="9"/>
  <c r="AG956" i="9"/>
  <c r="AG955" i="9"/>
  <c r="AG954" i="9"/>
  <c r="AG953" i="9"/>
  <c r="AG952" i="9"/>
  <c r="AG951" i="9"/>
  <c r="AG950" i="9"/>
  <c r="AG949" i="9"/>
  <c r="AG948" i="9"/>
  <c r="AG947" i="9"/>
  <c r="AG946" i="9"/>
  <c r="AG945" i="9"/>
  <c r="AG944" i="9"/>
  <c r="AG943" i="9"/>
  <c r="AG942" i="9"/>
  <c r="AG941" i="9"/>
  <c r="AG940" i="9"/>
  <c r="AG939" i="9"/>
  <c r="AG938" i="9"/>
  <c r="AG937" i="9"/>
  <c r="AG936" i="9"/>
  <c r="AG935" i="9"/>
  <c r="AG934" i="9"/>
  <c r="AG933" i="9"/>
  <c r="AG932" i="9"/>
  <c r="AG931" i="9"/>
  <c r="AG930" i="9"/>
  <c r="AG929" i="9"/>
  <c r="AG928" i="9"/>
  <c r="AG927" i="9"/>
  <c r="AG926" i="9"/>
  <c r="AG925" i="9"/>
  <c r="AG924" i="9"/>
  <c r="AG923" i="9"/>
  <c r="AG922" i="9"/>
  <c r="AG921" i="9"/>
  <c r="AG920" i="9"/>
  <c r="AG919" i="9"/>
  <c r="AG918" i="9"/>
  <c r="AG917" i="9"/>
  <c r="AG916" i="9"/>
  <c r="AG915" i="9"/>
  <c r="AG914" i="9"/>
  <c r="AG913" i="9"/>
  <c r="AG912" i="9"/>
  <c r="AG911" i="9"/>
  <c r="AG910" i="9"/>
  <c r="AG909" i="9"/>
  <c r="AG908" i="9"/>
  <c r="AG907" i="9"/>
  <c r="AG906" i="9"/>
  <c r="AG905" i="9"/>
  <c r="AG904" i="9"/>
  <c r="AG903" i="9"/>
  <c r="AG902" i="9"/>
  <c r="AG901" i="9"/>
  <c r="AG900" i="9"/>
  <c r="AG899" i="9"/>
  <c r="AG898" i="9"/>
  <c r="AG897" i="9"/>
  <c r="AG896" i="9"/>
  <c r="AG895" i="9"/>
  <c r="AG894" i="9"/>
  <c r="AG893" i="9"/>
  <c r="AG892" i="9"/>
  <c r="AG891" i="9"/>
  <c r="AG890" i="9"/>
  <c r="AG889" i="9"/>
  <c r="AG888" i="9"/>
  <c r="AG887" i="9"/>
  <c r="AG886" i="9"/>
  <c r="AG885" i="9"/>
  <c r="AG884" i="9"/>
  <c r="AG883" i="9"/>
  <c r="AG882" i="9"/>
  <c r="AG881" i="9"/>
  <c r="AG880" i="9"/>
  <c r="AG879" i="9"/>
  <c r="AG878" i="9"/>
  <c r="AG877" i="9"/>
  <c r="AG876" i="9"/>
  <c r="AG875" i="9"/>
  <c r="AG874" i="9"/>
  <c r="AG873" i="9"/>
  <c r="AG872" i="9"/>
  <c r="AG871" i="9"/>
  <c r="AG870" i="9"/>
  <c r="AG869" i="9"/>
  <c r="AG868" i="9"/>
  <c r="AG867" i="9"/>
  <c r="AG866" i="9"/>
  <c r="AG865" i="9"/>
  <c r="AG864" i="9"/>
  <c r="AG863" i="9"/>
  <c r="AG862" i="9"/>
  <c r="AG861" i="9"/>
  <c r="AG860" i="9"/>
  <c r="AG859" i="9"/>
  <c r="AG858" i="9"/>
  <c r="AG857" i="9"/>
  <c r="AG856" i="9"/>
  <c r="AG855" i="9"/>
  <c r="AG854" i="9"/>
  <c r="AG853" i="9"/>
  <c r="AG852" i="9"/>
  <c r="AG851" i="9"/>
  <c r="AG850" i="9"/>
  <c r="AG849" i="9"/>
  <c r="AG848" i="9"/>
  <c r="AG847" i="9"/>
  <c r="AG846" i="9"/>
  <c r="AG845" i="9"/>
  <c r="AG844" i="9"/>
  <c r="AG843" i="9"/>
  <c r="AG842" i="9"/>
  <c r="AG841" i="9"/>
  <c r="AG840" i="9"/>
  <c r="AG839" i="9"/>
  <c r="AG838" i="9"/>
  <c r="AG837" i="9"/>
  <c r="AG836" i="9"/>
  <c r="AG835" i="9"/>
  <c r="AG834" i="9"/>
  <c r="AG833" i="9"/>
  <c r="AG832" i="9"/>
  <c r="AG831" i="9"/>
  <c r="AG830" i="9"/>
  <c r="AG829" i="9"/>
  <c r="AG828" i="9"/>
  <c r="AG827" i="9"/>
  <c r="AG826" i="9"/>
  <c r="AG825" i="9"/>
  <c r="AG824" i="9"/>
  <c r="AG823" i="9"/>
  <c r="AG822" i="9"/>
  <c r="AG821" i="9"/>
  <c r="AG820" i="9"/>
  <c r="AG819" i="9"/>
  <c r="AG818" i="9"/>
  <c r="AG817" i="9"/>
  <c r="AG816" i="9"/>
  <c r="AG815" i="9"/>
  <c r="AG814" i="9"/>
  <c r="AG813" i="9"/>
  <c r="AG812" i="9"/>
  <c r="AG811" i="9"/>
  <c r="AG810" i="9"/>
  <c r="AG809" i="9"/>
  <c r="AG808" i="9"/>
  <c r="AG807" i="9"/>
  <c r="AG806" i="9"/>
  <c r="AG805" i="9"/>
  <c r="AG804" i="9"/>
  <c r="AG803" i="9"/>
  <c r="AG802" i="9"/>
  <c r="AG801" i="9"/>
  <c r="AG800" i="9"/>
  <c r="AG799" i="9"/>
  <c r="AG798" i="9"/>
  <c r="AG797" i="9"/>
  <c r="AG796" i="9"/>
  <c r="AG795" i="9"/>
  <c r="AG794" i="9"/>
  <c r="AG793" i="9"/>
  <c r="AG792" i="9"/>
  <c r="AG791" i="9"/>
  <c r="AG790" i="9"/>
  <c r="AG789" i="9"/>
  <c r="AG788" i="9"/>
  <c r="AG787" i="9"/>
  <c r="AG786" i="9"/>
  <c r="AG785" i="9"/>
  <c r="AG784" i="9"/>
  <c r="AG783" i="9"/>
  <c r="AG782" i="9"/>
  <c r="AG781" i="9"/>
  <c r="AG780" i="9"/>
  <c r="AG779" i="9"/>
  <c r="AG778" i="9"/>
  <c r="AG777" i="9"/>
  <c r="AG776" i="9"/>
  <c r="AG775" i="9"/>
  <c r="AG774" i="9"/>
  <c r="AG773" i="9"/>
  <c r="AG772" i="9"/>
  <c r="AG771" i="9"/>
  <c r="AG770" i="9"/>
  <c r="AG769" i="9"/>
  <c r="AG768" i="9"/>
  <c r="AG767" i="9"/>
  <c r="AG766" i="9"/>
  <c r="AG765" i="9"/>
  <c r="AG764" i="9"/>
  <c r="AG763" i="9"/>
  <c r="AG762" i="9"/>
  <c r="AG761" i="9"/>
  <c r="AG760" i="9"/>
  <c r="AG759" i="9"/>
  <c r="AG758" i="9"/>
  <c r="AG757" i="9"/>
  <c r="AG756" i="9"/>
  <c r="AG755" i="9"/>
  <c r="AG754" i="9"/>
  <c r="AG753" i="9"/>
  <c r="AG752" i="9"/>
  <c r="AG751" i="9"/>
  <c r="AG750" i="9"/>
  <c r="AG749" i="9"/>
  <c r="AG748" i="9"/>
  <c r="AG747" i="9"/>
  <c r="AG746" i="9"/>
  <c r="AG745" i="9"/>
  <c r="AG744" i="9"/>
  <c r="AG743" i="9"/>
  <c r="AG742" i="9"/>
  <c r="AG741" i="9"/>
  <c r="AG740" i="9"/>
  <c r="AG739" i="9"/>
  <c r="AG738" i="9"/>
  <c r="AG737" i="9"/>
  <c r="AG736" i="9"/>
  <c r="AG735" i="9"/>
  <c r="AG734" i="9"/>
  <c r="AG733" i="9"/>
  <c r="AG732" i="9"/>
  <c r="AG731" i="9"/>
  <c r="AG730" i="9"/>
  <c r="AG729" i="9"/>
  <c r="AG728" i="9"/>
  <c r="AG727" i="9"/>
  <c r="AG726" i="9"/>
  <c r="AG725" i="9"/>
  <c r="AG724" i="9"/>
  <c r="AG723" i="9"/>
  <c r="AG722" i="9"/>
  <c r="AG721" i="9"/>
  <c r="AG720" i="9"/>
  <c r="AG719" i="9"/>
  <c r="AG718" i="9"/>
  <c r="AG717" i="9"/>
  <c r="AG716" i="9"/>
  <c r="AG715" i="9"/>
  <c r="AG714" i="9"/>
  <c r="AG713" i="9"/>
  <c r="AG712" i="9"/>
  <c r="AG711" i="9"/>
  <c r="AG710" i="9"/>
  <c r="AG709" i="9"/>
  <c r="AG708" i="9"/>
  <c r="AG707" i="9"/>
  <c r="AG706" i="9"/>
  <c r="AG705" i="9"/>
  <c r="AG704" i="9"/>
  <c r="AG703" i="9"/>
  <c r="AG702" i="9"/>
  <c r="AG701" i="9"/>
  <c r="AG700" i="9"/>
  <c r="AG699" i="9"/>
  <c r="AG698" i="9"/>
  <c r="AG697" i="9"/>
  <c r="AG696" i="9"/>
  <c r="AG695" i="9"/>
  <c r="AG694" i="9"/>
  <c r="AG693" i="9"/>
  <c r="AG692" i="9"/>
  <c r="AG691" i="9"/>
  <c r="AG690" i="9"/>
  <c r="AG689" i="9"/>
  <c r="AG688" i="9"/>
  <c r="AG687" i="9"/>
  <c r="AG686" i="9"/>
  <c r="AG685" i="9"/>
  <c r="AG684" i="9"/>
  <c r="AG683" i="9"/>
  <c r="AG682" i="9"/>
  <c r="AG681" i="9"/>
  <c r="AG680" i="9"/>
  <c r="AG679" i="9"/>
  <c r="AG678" i="9"/>
  <c r="AG677" i="9"/>
  <c r="AG676" i="9"/>
  <c r="AG675" i="9"/>
  <c r="AG674" i="9"/>
  <c r="AG673" i="9"/>
  <c r="AG672" i="9"/>
  <c r="AG671" i="9"/>
  <c r="AG670" i="9"/>
  <c r="AG669" i="9"/>
  <c r="AG668" i="9"/>
  <c r="AG667" i="9"/>
  <c r="AG666" i="9"/>
  <c r="AG665" i="9"/>
  <c r="AG664" i="9"/>
  <c r="AG663" i="9"/>
  <c r="AG662" i="9"/>
  <c r="AG661" i="9"/>
  <c r="AG660" i="9"/>
  <c r="AG659" i="9"/>
  <c r="AG658" i="9"/>
  <c r="AG657" i="9"/>
  <c r="AG656" i="9"/>
  <c r="AG655" i="9"/>
  <c r="AG654" i="9"/>
  <c r="AG653" i="9"/>
  <c r="AG652" i="9"/>
  <c r="AG651" i="9"/>
  <c r="AG650" i="9"/>
  <c r="AG649" i="9"/>
  <c r="AG648" i="9"/>
  <c r="AG647" i="9"/>
  <c r="AG646" i="9"/>
  <c r="AG645" i="9"/>
  <c r="AG644" i="9"/>
  <c r="AG643" i="9"/>
  <c r="AG642" i="9"/>
  <c r="AG641" i="9"/>
  <c r="AG640" i="9"/>
  <c r="AG639" i="9"/>
  <c r="AG638" i="9"/>
  <c r="AG637" i="9"/>
  <c r="AG636" i="9"/>
  <c r="AG635" i="9"/>
  <c r="AG634" i="9"/>
  <c r="AG633" i="9"/>
  <c r="AG632" i="9"/>
  <c r="AG631" i="9"/>
  <c r="AG630" i="9"/>
  <c r="AG629" i="9"/>
  <c r="AG628" i="9"/>
  <c r="AG627" i="9"/>
  <c r="AG626" i="9"/>
  <c r="AG625" i="9"/>
  <c r="AG624" i="9"/>
  <c r="AG623" i="9"/>
  <c r="AG622" i="9"/>
  <c r="AG621" i="9"/>
  <c r="AG620" i="9"/>
  <c r="AG619" i="9"/>
  <c r="AG618" i="9"/>
  <c r="AG617" i="9"/>
  <c r="AG616" i="9"/>
  <c r="AG615" i="9"/>
  <c r="AG614" i="9"/>
  <c r="AG613" i="9"/>
  <c r="AG612" i="9"/>
  <c r="AG611" i="9"/>
  <c r="AG610" i="9"/>
  <c r="AG609" i="9"/>
  <c r="AG608" i="9"/>
  <c r="AG607" i="9"/>
  <c r="AG606" i="9"/>
  <c r="AG605" i="9"/>
  <c r="AG604" i="9"/>
  <c r="AG603" i="9"/>
  <c r="AG602" i="9"/>
  <c r="AG601" i="9"/>
  <c r="AG600" i="9"/>
  <c r="AG599" i="9"/>
  <c r="AG598" i="9"/>
  <c r="AG597" i="9"/>
  <c r="AG596" i="9"/>
  <c r="AG595" i="9"/>
  <c r="AG594" i="9"/>
  <c r="AG593" i="9"/>
  <c r="AG592" i="9"/>
  <c r="AG591" i="9"/>
  <c r="AG590" i="9"/>
  <c r="AG589" i="9"/>
  <c r="AG588" i="9"/>
  <c r="AG587" i="9"/>
  <c r="AG586" i="9"/>
  <c r="AG585" i="9"/>
  <c r="AG584" i="9"/>
  <c r="AG583" i="9"/>
  <c r="AG582" i="9"/>
  <c r="AG581" i="9"/>
  <c r="AG580" i="9"/>
  <c r="AG579" i="9"/>
  <c r="AG578" i="9"/>
  <c r="AG577" i="9"/>
  <c r="AG576" i="9"/>
  <c r="AG575" i="9"/>
  <c r="AG574" i="9"/>
  <c r="AG573" i="9"/>
  <c r="AG572" i="9"/>
  <c r="AG571" i="9"/>
  <c r="AG570" i="9"/>
  <c r="AG569" i="9"/>
  <c r="AG568" i="9"/>
  <c r="AG567" i="9"/>
  <c r="AG566" i="9"/>
  <c r="AG565" i="9"/>
  <c r="AG564" i="9"/>
  <c r="AG563" i="9"/>
  <c r="AG562" i="9"/>
  <c r="AG561" i="9"/>
  <c r="AG560" i="9"/>
  <c r="AG559" i="9"/>
  <c r="AG558" i="9"/>
  <c r="AG557" i="9"/>
  <c r="AG556" i="9"/>
  <c r="AG555" i="9"/>
  <c r="AG554" i="9"/>
  <c r="AG553" i="9"/>
  <c r="AG552" i="9"/>
  <c r="AG551" i="9"/>
  <c r="AG550" i="9"/>
  <c r="AG549" i="9"/>
  <c r="AG548" i="9"/>
  <c r="AG547" i="9"/>
  <c r="AG546" i="9"/>
  <c r="AG545" i="9"/>
  <c r="AG544" i="9"/>
  <c r="AG543" i="9"/>
  <c r="AG542" i="9"/>
  <c r="AG541" i="9"/>
  <c r="AG540" i="9"/>
  <c r="AG539" i="9"/>
  <c r="AG538" i="9"/>
  <c r="AG537" i="9"/>
  <c r="AG536" i="9"/>
  <c r="AG535" i="9"/>
  <c r="AG534" i="9"/>
  <c r="AG533" i="9"/>
  <c r="AG532" i="9"/>
  <c r="AG531" i="9"/>
  <c r="AG530" i="9"/>
  <c r="AG529" i="9"/>
  <c r="AG528" i="9"/>
  <c r="AG527" i="9"/>
  <c r="AG526" i="9"/>
  <c r="AG525" i="9"/>
  <c r="AG524" i="9"/>
  <c r="AG523" i="9"/>
  <c r="AG522" i="9"/>
  <c r="AG521" i="9"/>
  <c r="AG520" i="9"/>
  <c r="AG519" i="9"/>
  <c r="AG518" i="9"/>
  <c r="AG517" i="9"/>
  <c r="AG516" i="9"/>
  <c r="AG515" i="9"/>
  <c r="AG514" i="9"/>
  <c r="AG513" i="9"/>
  <c r="AG512" i="9"/>
  <c r="AG511" i="9"/>
  <c r="AG510" i="9"/>
  <c r="AG509" i="9"/>
  <c r="AG508" i="9"/>
  <c r="AG507" i="9"/>
  <c r="AG506" i="9"/>
  <c r="AG505" i="9"/>
  <c r="AG504" i="9"/>
  <c r="AG503" i="9"/>
  <c r="AG502" i="9"/>
  <c r="AG501" i="9"/>
  <c r="AG500" i="9"/>
  <c r="AG499" i="9"/>
  <c r="AG498" i="9"/>
  <c r="AG497" i="9"/>
  <c r="AG496" i="9"/>
  <c r="AG495" i="9"/>
  <c r="AG494" i="9"/>
  <c r="AG493" i="9"/>
  <c r="AG492" i="9"/>
  <c r="AG491" i="9"/>
  <c r="AG490" i="9"/>
  <c r="AG489" i="9"/>
  <c r="AG488" i="9"/>
  <c r="AG487" i="9"/>
  <c r="AG486" i="9"/>
  <c r="AG485" i="9"/>
  <c r="AG484" i="9"/>
  <c r="AG483" i="9"/>
  <c r="AG482" i="9"/>
  <c r="AG481" i="9"/>
  <c r="AG480" i="9"/>
  <c r="AG479" i="9"/>
  <c r="AG478" i="9"/>
  <c r="AG477" i="9"/>
  <c r="AG476" i="9"/>
  <c r="AG475" i="9"/>
  <c r="AG474" i="9"/>
  <c r="AG473" i="9"/>
  <c r="AG472" i="9"/>
  <c r="AG471" i="9"/>
  <c r="AG470" i="9"/>
  <c r="AG469" i="9"/>
  <c r="AG468" i="9"/>
  <c r="AG467" i="9"/>
  <c r="AG466" i="9"/>
  <c r="AG465" i="9"/>
  <c r="AG464" i="9"/>
  <c r="AG463" i="9"/>
  <c r="AG462" i="9"/>
  <c r="AG461" i="9"/>
  <c r="AG460" i="9"/>
  <c r="AG459" i="9"/>
  <c r="AG458" i="9"/>
  <c r="AG457" i="9"/>
  <c r="AG456" i="9"/>
  <c r="AG455" i="9"/>
  <c r="AG454" i="9"/>
  <c r="AG453" i="9"/>
  <c r="AG452" i="9"/>
  <c r="AG451" i="9"/>
  <c r="AG450" i="9"/>
  <c r="AG449" i="9"/>
  <c r="AG448" i="9"/>
  <c r="AG447" i="9"/>
  <c r="AG446" i="9"/>
  <c r="AG445" i="9"/>
  <c r="AG444" i="9"/>
  <c r="AG443" i="9"/>
  <c r="AG442" i="9"/>
  <c r="AG441" i="9"/>
  <c r="AG440" i="9"/>
  <c r="AG439" i="9"/>
  <c r="AG438" i="9"/>
  <c r="AG437" i="9"/>
  <c r="AG436" i="9"/>
  <c r="AG435" i="9"/>
  <c r="AG434" i="9"/>
  <c r="AG433" i="9"/>
  <c r="AG432" i="9"/>
  <c r="AG431" i="9"/>
  <c r="AG430" i="9"/>
  <c r="AG429" i="9"/>
  <c r="AG428" i="9"/>
  <c r="AG427" i="9"/>
  <c r="AG426" i="9"/>
  <c r="AG425" i="9"/>
  <c r="AG424" i="9"/>
  <c r="AG423" i="9"/>
  <c r="AG422" i="9"/>
  <c r="AG421" i="9"/>
  <c r="AG420" i="9"/>
  <c r="AG419" i="9"/>
  <c r="AG418" i="9"/>
  <c r="AG417" i="9"/>
  <c r="AG416" i="9"/>
  <c r="AG415" i="9"/>
  <c r="AG414" i="9"/>
  <c r="AG413" i="9"/>
  <c r="AG412" i="9"/>
  <c r="AG411" i="9"/>
  <c r="AG410" i="9"/>
  <c r="AG409" i="9"/>
  <c r="AG408" i="9"/>
  <c r="AG407" i="9"/>
  <c r="AG406" i="9"/>
  <c r="AG405" i="9"/>
  <c r="AG404" i="9"/>
  <c r="AG403" i="9"/>
  <c r="AG402" i="9"/>
  <c r="AG401" i="9"/>
  <c r="AG400" i="9"/>
  <c r="AG399" i="9"/>
  <c r="AG398" i="9"/>
  <c r="AG397" i="9"/>
  <c r="AG396" i="9"/>
  <c r="AG395" i="9"/>
  <c r="AG394" i="9"/>
  <c r="AG393" i="9"/>
  <c r="AG392" i="9"/>
  <c r="AG391" i="9"/>
  <c r="AG390" i="9"/>
  <c r="AG389" i="9"/>
  <c r="AG388" i="9"/>
  <c r="AG387" i="9"/>
  <c r="AG386" i="9"/>
  <c r="AG385" i="9"/>
  <c r="AG384" i="9"/>
  <c r="AG383" i="9"/>
  <c r="AG382" i="9"/>
  <c r="AG381" i="9"/>
  <c r="AG380" i="9"/>
  <c r="AG379" i="9"/>
  <c r="AG378" i="9"/>
  <c r="AG377" i="9"/>
  <c r="AG376" i="9"/>
  <c r="AG375" i="9"/>
  <c r="AG374" i="9"/>
  <c r="AG373" i="9"/>
  <c r="AG372" i="9"/>
  <c r="AG371" i="9"/>
  <c r="AG370" i="9"/>
  <c r="AG369" i="9"/>
  <c r="AG368" i="9"/>
  <c r="AG367" i="9"/>
  <c r="AG366" i="9"/>
  <c r="AG365" i="9"/>
  <c r="AG364" i="9"/>
  <c r="AG363" i="9"/>
  <c r="AG362" i="9"/>
  <c r="AG361" i="9"/>
  <c r="AG360" i="9"/>
  <c r="AG359" i="9"/>
  <c r="AG358" i="9"/>
  <c r="AG357" i="9"/>
  <c r="AG356" i="9"/>
  <c r="AG355" i="9"/>
  <c r="AG354" i="9"/>
  <c r="AG353" i="9"/>
  <c r="AG352" i="9"/>
  <c r="AG351" i="9"/>
  <c r="AG350" i="9"/>
  <c r="AG349" i="9"/>
  <c r="AG348" i="9"/>
  <c r="AG347" i="9"/>
  <c r="AG346" i="9"/>
  <c r="AG345" i="9"/>
  <c r="AG344" i="9"/>
  <c r="AG343" i="9"/>
  <c r="AG342" i="9"/>
  <c r="AG341" i="9"/>
  <c r="AG340" i="9"/>
  <c r="AG339" i="9"/>
  <c r="AG338" i="9"/>
  <c r="AG337" i="9"/>
  <c r="AG336" i="9"/>
  <c r="AG335" i="9"/>
  <c r="AG334" i="9"/>
  <c r="AG333" i="9"/>
  <c r="AG332" i="9"/>
  <c r="AG331" i="9"/>
  <c r="AG330" i="9"/>
  <c r="AG329" i="9"/>
  <c r="AG328" i="9"/>
  <c r="AG327" i="9"/>
  <c r="AG326" i="9"/>
  <c r="AG325" i="9"/>
  <c r="AG324" i="9"/>
  <c r="AG323" i="9"/>
  <c r="AG322" i="9"/>
  <c r="AG321" i="9"/>
  <c r="AG320" i="9"/>
  <c r="AG319" i="9"/>
  <c r="AG318" i="9"/>
  <c r="AG317" i="9"/>
  <c r="AG316" i="9"/>
  <c r="AG315" i="9"/>
  <c r="AG314" i="9"/>
  <c r="AG313" i="9"/>
  <c r="AG312" i="9"/>
  <c r="AG311" i="9"/>
  <c r="AG310" i="9"/>
  <c r="AG309" i="9"/>
  <c r="AG308" i="9"/>
  <c r="AG307" i="9"/>
  <c r="AG306" i="9"/>
  <c r="AG305" i="9"/>
  <c r="AG304" i="9"/>
  <c r="AG303" i="9"/>
  <c r="AG302" i="9"/>
  <c r="AG301" i="9"/>
  <c r="AG300" i="9"/>
  <c r="AG299" i="9"/>
  <c r="AG298" i="9"/>
  <c r="AG297" i="9"/>
  <c r="AG296" i="9"/>
  <c r="AG295" i="9"/>
  <c r="AG294" i="9"/>
  <c r="AG293" i="9"/>
  <c r="AG292" i="9"/>
  <c r="AG291" i="9"/>
  <c r="AG290" i="9"/>
  <c r="AG289" i="9"/>
  <c r="AG288" i="9"/>
  <c r="AG287" i="9"/>
  <c r="AG286" i="9"/>
  <c r="AG285" i="9"/>
  <c r="AG284" i="9"/>
  <c r="AG283" i="9"/>
  <c r="AG282" i="9"/>
  <c r="AG281" i="9"/>
  <c r="AG280" i="9"/>
  <c r="AG279" i="9"/>
  <c r="AG278" i="9"/>
  <c r="AG277" i="9"/>
  <c r="AG276" i="9"/>
  <c r="AG275" i="9"/>
  <c r="AG274" i="9"/>
  <c r="AG273" i="9"/>
  <c r="AG272" i="9"/>
  <c r="AG271" i="9"/>
  <c r="AG270" i="9"/>
  <c r="AG269" i="9"/>
  <c r="AG268" i="9"/>
  <c r="AG267" i="9"/>
  <c r="AG266" i="9"/>
  <c r="AG265" i="9"/>
  <c r="AG264" i="9"/>
  <c r="AG263" i="9"/>
  <c r="AG262" i="9"/>
  <c r="AG261" i="9"/>
  <c r="AG260" i="9"/>
  <c r="AG259" i="9"/>
  <c r="AG258" i="9"/>
  <c r="AG257" i="9"/>
  <c r="AG256" i="9"/>
  <c r="AG255" i="9"/>
  <c r="AG254" i="9"/>
  <c r="AG253" i="9"/>
  <c r="AG252" i="9"/>
  <c r="AG251" i="9"/>
  <c r="AG250" i="9"/>
  <c r="AG249" i="9"/>
  <c r="AG248" i="9"/>
  <c r="AG247" i="9"/>
  <c r="AG246" i="9"/>
  <c r="AG245" i="9"/>
  <c r="AG244" i="9"/>
  <c r="AG243" i="9"/>
  <c r="AG242" i="9"/>
  <c r="AG241" i="9"/>
  <c r="AG240" i="9"/>
  <c r="AG239" i="9"/>
  <c r="AG238" i="9"/>
  <c r="AG237" i="9"/>
  <c r="AG236" i="9"/>
  <c r="AG235" i="9"/>
  <c r="AG234" i="9"/>
  <c r="AG233" i="9"/>
  <c r="AG232" i="9"/>
  <c r="AG231" i="9"/>
  <c r="AG230" i="9"/>
  <c r="AG229" i="9"/>
  <c r="AG228" i="9"/>
  <c r="AG227" i="9"/>
  <c r="AG226" i="9"/>
  <c r="AG225" i="9"/>
  <c r="AG224" i="9"/>
  <c r="AG223" i="9"/>
  <c r="AG222" i="9"/>
  <c r="AG221" i="9"/>
  <c r="AG220" i="9"/>
  <c r="AG219" i="9"/>
  <c r="AG218" i="9"/>
  <c r="AG217" i="9"/>
  <c r="AG216" i="9"/>
  <c r="AG215" i="9"/>
  <c r="AG214" i="9"/>
  <c r="AG213" i="9"/>
  <c r="AG212" i="9"/>
  <c r="AG211" i="9"/>
  <c r="AG210" i="9"/>
  <c r="AG209" i="9"/>
  <c r="AG208" i="9"/>
  <c r="AG207" i="9"/>
  <c r="AG206" i="9"/>
  <c r="AG205" i="9"/>
  <c r="AG204" i="9"/>
  <c r="AG203" i="9"/>
  <c r="AG202" i="9"/>
  <c r="AG201" i="9"/>
  <c r="AG200" i="9"/>
  <c r="AG199" i="9"/>
  <c r="AG198" i="9"/>
  <c r="AG197" i="9"/>
  <c r="AG196" i="9"/>
  <c r="AG195" i="9"/>
  <c r="AG194" i="9"/>
  <c r="AG193" i="9"/>
  <c r="AG192" i="9"/>
  <c r="AG191" i="9"/>
  <c r="AG190" i="9"/>
  <c r="AG189" i="9"/>
  <c r="AG188" i="9"/>
  <c r="AG187" i="9"/>
  <c r="AG186" i="9"/>
  <c r="AG185" i="9"/>
  <c r="AG184" i="9"/>
  <c r="AG183" i="9"/>
  <c r="AG182" i="9"/>
  <c r="AG181" i="9"/>
  <c r="AG180" i="9"/>
  <c r="AG179" i="9"/>
  <c r="AG178" i="9"/>
  <c r="AG177" i="9"/>
  <c r="AG176" i="9"/>
  <c r="AG175" i="9"/>
  <c r="AG174" i="9"/>
  <c r="AG173" i="9"/>
  <c r="AG172" i="9"/>
  <c r="AG171" i="9"/>
  <c r="AG170" i="9"/>
  <c r="AG169" i="9"/>
  <c r="AG168" i="9"/>
  <c r="AG167" i="9"/>
  <c r="AG166" i="9"/>
  <c r="AG165" i="9"/>
  <c r="AG164" i="9"/>
  <c r="AG163" i="9"/>
  <c r="AG162" i="9"/>
  <c r="AG161" i="9"/>
  <c r="AG160" i="9"/>
  <c r="AG159" i="9"/>
  <c r="AG158" i="9"/>
  <c r="AG157" i="9"/>
  <c r="AG156" i="9"/>
  <c r="AG155" i="9"/>
  <c r="AG154" i="9"/>
  <c r="AG153" i="9"/>
  <c r="AG152" i="9"/>
  <c r="AG151" i="9"/>
  <c r="AG150" i="9"/>
  <c r="AG149" i="9"/>
  <c r="AG148" i="9"/>
  <c r="AG147" i="9"/>
  <c r="AG146" i="9"/>
  <c r="AG145" i="9"/>
  <c r="AG144" i="9"/>
  <c r="AG143" i="9"/>
  <c r="AG142" i="9"/>
  <c r="AG141" i="9"/>
  <c r="AG140" i="9"/>
  <c r="AG139" i="9"/>
  <c r="AG138" i="9"/>
  <c r="AG137" i="9"/>
  <c r="AG136" i="9"/>
  <c r="AG135" i="9"/>
  <c r="AG134" i="9"/>
  <c r="AG133" i="9"/>
  <c r="AG132" i="9"/>
  <c r="AG131" i="9"/>
  <c r="AG130" i="9"/>
  <c r="AG129" i="9"/>
  <c r="AG128" i="9"/>
  <c r="AG127" i="9"/>
  <c r="AG126" i="9"/>
  <c r="AG125" i="9"/>
  <c r="AG124" i="9"/>
  <c r="AG123" i="9"/>
  <c r="AG122" i="9"/>
  <c r="AG121" i="9"/>
  <c r="AG120" i="9"/>
  <c r="AG119" i="9"/>
  <c r="AG118" i="9"/>
  <c r="AG117" i="9"/>
  <c r="AG116" i="9"/>
  <c r="AG115" i="9"/>
  <c r="AG114" i="9"/>
  <c r="AG113" i="9"/>
  <c r="AG112" i="9"/>
  <c r="AG111" i="9"/>
  <c r="AG110" i="9"/>
  <c r="AG109" i="9"/>
  <c r="AG108" i="9"/>
  <c r="AG107" i="9"/>
  <c r="AG106" i="9"/>
  <c r="AG105" i="9"/>
  <c r="AG104" i="9"/>
  <c r="AG103" i="9"/>
  <c r="AG102" i="9"/>
  <c r="AG101" i="9"/>
  <c r="AG100" i="9"/>
  <c r="AG99" i="9"/>
  <c r="AG98" i="9"/>
  <c r="AG97" i="9"/>
  <c r="AG96" i="9"/>
  <c r="AG95" i="9"/>
  <c r="AG94" i="9"/>
  <c r="AG93" i="9"/>
  <c r="AG92" i="9"/>
  <c r="AG91" i="9"/>
  <c r="AG90" i="9"/>
  <c r="AG89" i="9"/>
  <c r="AG88" i="9"/>
  <c r="AG87" i="9"/>
  <c r="AG86" i="9"/>
  <c r="AG85" i="9"/>
  <c r="AG84" i="9"/>
  <c r="AG83" i="9"/>
  <c r="AG82" i="9"/>
  <c r="AG81" i="9"/>
  <c r="AG80" i="9"/>
  <c r="AG79" i="9"/>
  <c r="AG78" i="9"/>
  <c r="AG77" i="9"/>
  <c r="AG76" i="9"/>
  <c r="AG75" i="9"/>
  <c r="AG74" i="9"/>
  <c r="AG73" i="9"/>
  <c r="AG72" i="9"/>
  <c r="AG71" i="9"/>
  <c r="AG70" i="9"/>
  <c r="AG69" i="9"/>
  <c r="AG68" i="9"/>
  <c r="AG67" i="9"/>
  <c r="AG66" i="9"/>
  <c r="AG65" i="9"/>
  <c r="AG64" i="9"/>
  <c r="AG63" i="9"/>
  <c r="AG62" i="9"/>
  <c r="AG61" i="9"/>
  <c r="AG60" i="9"/>
  <c r="AG59" i="9"/>
  <c r="AG58" i="9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C1000" i="9" l="1"/>
  <c r="AB1000" i="9"/>
  <c r="O1000" i="9"/>
  <c r="M1000" i="9"/>
  <c r="L1000" i="9"/>
  <c r="AC999" i="9"/>
  <c r="AB999" i="9"/>
  <c r="O999" i="9"/>
  <c r="M999" i="9"/>
  <c r="L999" i="9"/>
  <c r="AC998" i="9"/>
  <c r="AB998" i="9"/>
  <c r="O998" i="9"/>
  <c r="M998" i="9"/>
  <c r="L998" i="9"/>
  <c r="AC997" i="9"/>
  <c r="AB997" i="9"/>
  <c r="O997" i="9"/>
  <c r="M997" i="9"/>
  <c r="L997" i="9"/>
  <c r="AC996" i="9"/>
  <c r="AB996" i="9"/>
  <c r="O996" i="9"/>
  <c r="M996" i="9"/>
  <c r="L996" i="9"/>
  <c r="AC995" i="9"/>
  <c r="AB995" i="9"/>
  <c r="O995" i="9"/>
  <c r="M995" i="9"/>
  <c r="L995" i="9"/>
  <c r="AC994" i="9"/>
  <c r="AB994" i="9"/>
  <c r="O994" i="9"/>
  <c r="M994" i="9"/>
  <c r="L994" i="9"/>
  <c r="AC993" i="9"/>
  <c r="AB993" i="9"/>
  <c r="O993" i="9"/>
  <c r="M993" i="9"/>
  <c r="L993" i="9"/>
  <c r="AC992" i="9"/>
  <c r="AB992" i="9"/>
  <c r="O992" i="9"/>
  <c r="M992" i="9"/>
  <c r="L992" i="9"/>
  <c r="AC991" i="9"/>
  <c r="AB991" i="9"/>
  <c r="O991" i="9"/>
  <c r="M991" i="9"/>
  <c r="L991" i="9"/>
  <c r="AC990" i="9"/>
  <c r="AB990" i="9"/>
  <c r="O990" i="9"/>
  <c r="M990" i="9"/>
  <c r="L990" i="9"/>
  <c r="AC989" i="9"/>
  <c r="AB989" i="9"/>
  <c r="O989" i="9"/>
  <c r="M989" i="9"/>
  <c r="L989" i="9"/>
  <c r="AC988" i="9"/>
  <c r="AB988" i="9"/>
  <c r="O988" i="9"/>
  <c r="M988" i="9"/>
  <c r="L988" i="9"/>
  <c r="AC987" i="9"/>
  <c r="AB987" i="9"/>
  <c r="O987" i="9"/>
  <c r="M987" i="9"/>
  <c r="L987" i="9"/>
  <c r="AC986" i="9"/>
  <c r="AB986" i="9"/>
  <c r="O986" i="9"/>
  <c r="M986" i="9"/>
  <c r="L986" i="9"/>
  <c r="AC985" i="9"/>
  <c r="AB985" i="9"/>
  <c r="O985" i="9"/>
  <c r="M985" i="9"/>
  <c r="L985" i="9"/>
  <c r="AC984" i="9"/>
  <c r="AB984" i="9"/>
  <c r="O984" i="9"/>
  <c r="M984" i="9"/>
  <c r="L984" i="9"/>
  <c r="AC983" i="9"/>
  <c r="AB983" i="9"/>
  <c r="O983" i="9"/>
  <c r="M983" i="9"/>
  <c r="L983" i="9"/>
  <c r="AC982" i="9"/>
  <c r="AB982" i="9"/>
  <c r="O982" i="9"/>
  <c r="M982" i="9"/>
  <c r="L982" i="9"/>
  <c r="AC981" i="9"/>
  <c r="AB981" i="9"/>
  <c r="O981" i="9"/>
  <c r="M981" i="9"/>
  <c r="L981" i="9"/>
  <c r="AC980" i="9"/>
  <c r="AB980" i="9"/>
  <c r="O980" i="9"/>
  <c r="M980" i="9"/>
  <c r="L980" i="9"/>
  <c r="AC979" i="9"/>
  <c r="AB979" i="9"/>
  <c r="O979" i="9"/>
  <c r="M979" i="9"/>
  <c r="L979" i="9"/>
  <c r="AC978" i="9"/>
  <c r="AB978" i="9"/>
  <c r="O978" i="9"/>
  <c r="M978" i="9"/>
  <c r="L978" i="9"/>
  <c r="AC977" i="9"/>
  <c r="AB977" i="9"/>
  <c r="O977" i="9"/>
  <c r="M977" i="9"/>
  <c r="L977" i="9"/>
  <c r="AC976" i="9"/>
  <c r="AB976" i="9"/>
  <c r="O976" i="9"/>
  <c r="M976" i="9"/>
  <c r="L976" i="9"/>
  <c r="AC975" i="9"/>
  <c r="AB975" i="9"/>
  <c r="O975" i="9"/>
  <c r="M975" i="9"/>
  <c r="L975" i="9"/>
  <c r="AC974" i="9"/>
  <c r="AB974" i="9"/>
  <c r="O974" i="9"/>
  <c r="M974" i="9"/>
  <c r="L974" i="9"/>
  <c r="AC973" i="9"/>
  <c r="AB973" i="9"/>
  <c r="O973" i="9"/>
  <c r="M973" i="9"/>
  <c r="L973" i="9"/>
  <c r="AC972" i="9"/>
  <c r="AB972" i="9"/>
  <c r="O972" i="9"/>
  <c r="M972" i="9"/>
  <c r="L972" i="9"/>
  <c r="AC971" i="9"/>
  <c r="AB971" i="9"/>
  <c r="O971" i="9"/>
  <c r="M971" i="9"/>
  <c r="L971" i="9"/>
  <c r="AC970" i="9"/>
  <c r="AB970" i="9"/>
  <c r="O970" i="9"/>
  <c r="M970" i="9"/>
  <c r="L970" i="9"/>
  <c r="AC969" i="9"/>
  <c r="AB969" i="9"/>
  <c r="O969" i="9"/>
  <c r="M969" i="9"/>
  <c r="L969" i="9"/>
  <c r="AC968" i="9"/>
  <c r="AB968" i="9"/>
  <c r="O968" i="9"/>
  <c r="M968" i="9"/>
  <c r="L968" i="9"/>
  <c r="AC967" i="9"/>
  <c r="AB967" i="9"/>
  <c r="O967" i="9"/>
  <c r="M967" i="9"/>
  <c r="L967" i="9"/>
  <c r="AC966" i="9"/>
  <c r="AB966" i="9"/>
  <c r="O966" i="9"/>
  <c r="M966" i="9"/>
  <c r="L966" i="9"/>
  <c r="AC965" i="9"/>
  <c r="AB965" i="9"/>
  <c r="O965" i="9"/>
  <c r="M965" i="9"/>
  <c r="L965" i="9"/>
  <c r="AC964" i="9"/>
  <c r="AB964" i="9"/>
  <c r="O964" i="9"/>
  <c r="M964" i="9"/>
  <c r="L964" i="9"/>
  <c r="AC963" i="9"/>
  <c r="AB963" i="9"/>
  <c r="O963" i="9"/>
  <c r="M963" i="9"/>
  <c r="L963" i="9"/>
  <c r="AC962" i="9"/>
  <c r="AB962" i="9"/>
  <c r="O962" i="9"/>
  <c r="M962" i="9"/>
  <c r="L962" i="9"/>
  <c r="AC961" i="9"/>
  <c r="AB961" i="9"/>
  <c r="O961" i="9"/>
  <c r="M961" i="9"/>
  <c r="L961" i="9"/>
  <c r="AC960" i="9"/>
  <c r="AB960" i="9"/>
  <c r="O960" i="9"/>
  <c r="M960" i="9"/>
  <c r="L960" i="9"/>
  <c r="AC959" i="9"/>
  <c r="AB959" i="9"/>
  <c r="O959" i="9"/>
  <c r="M959" i="9"/>
  <c r="L959" i="9"/>
  <c r="AC958" i="9"/>
  <c r="AB958" i="9"/>
  <c r="O958" i="9"/>
  <c r="M958" i="9"/>
  <c r="L958" i="9"/>
  <c r="AC957" i="9"/>
  <c r="AB957" i="9"/>
  <c r="O957" i="9"/>
  <c r="M957" i="9"/>
  <c r="L957" i="9"/>
  <c r="AC956" i="9"/>
  <c r="AB956" i="9"/>
  <c r="O956" i="9"/>
  <c r="M956" i="9"/>
  <c r="L956" i="9"/>
  <c r="AC955" i="9"/>
  <c r="AB955" i="9"/>
  <c r="O955" i="9"/>
  <c r="M955" i="9"/>
  <c r="L955" i="9"/>
  <c r="AC954" i="9"/>
  <c r="AB954" i="9"/>
  <c r="O954" i="9"/>
  <c r="M954" i="9"/>
  <c r="L954" i="9"/>
  <c r="AC953" i="9"/>
  <c r="AB953" i="9"/>
  <c r="O953" i="9"/>
  <c r="M953" i="9"/>
  <c r="L953" i="9"/>
  <c r="AC952" i="9"/>
  <c r="AB952" i="9"/>
  <c r="O952" i="9"/>
  <c r="M952" i="9"/>
  <c r="L952" i="9"/>
  <c r="AC951" i="9"/>
  <c r="AB951" i="9"/>
  <c r="O951" i="9"/>
  <c r="M951" i="9"/>
  <c r="L951" i="9"/>
  <c r="AC950" i="9"/>
  <c r="AB950" i="9"/>
  <c r="O950" i="9"/>
  <c r="M950" i="9"/>
  <c r="L950" i="9"/>
  <c r="AC949" i="9"/>
  <c r="AB949" i="9"/>
  <c r="O949" i="9"/>
  <c r="M949" i="9"/>
  <c r="L949" i="9"/>
  <c r="AC948" i="9"/>
  <c r="AB948" i="9"/>
  <c r="O948" i="9"/>
  <c r="M948" i="9"/>
  <c r="L948" i="9"/>
  <c r="AC947" i="9"/>
  <c r="AB947" i="9"/>
  <c r="O947" i="9"/>
  <c r="M947" i="9"/>
  <c r="L947" i="9"/>
  <c r="AC946" i="9"/>
  <c r="AB946" i="9"/>
  <c r="O946" i="9"/>
  <c r="M946" i="9"/>
  <c r="L946" i="9"/>
  <c r="AC945" i="9"/>
  <c r="AB945" i="9"/>
  <c r="O945" i="9"/>
  <c r="M945" i="9"/>
  <c r="L945" i="9"/>
  <c r="AC944" i="9"/>
  <c r="AB944" i="9"/>
  <c r="O944" i="9"/>
  <c r="M944" i="9"/>
  <c r="L944" i="9"/>
  <c r="AC943" i="9"/>
  <c r="AB943" i="9"/>
  <c r="O943" i="9"/>
  <c r="M943" i="9"/>
  <c r="L943" i="9"/>
  <c r="AC942" i="9"/>
  <c r="AB942" i="9"/>
  <c r="O942" i="9"/>
  <c r="M942" i="9"/>
  <c r="L942" i="9"/>
  <c r="AC941" i="9"/>
  <c r="AB941" i="9"/>
  <c r="O941" i="9"/>
  <c r="M941" i="9"/>
  <c r="L941" i="9"/>
  <c r="AC940" i="9"/>
  <c r="AB940" i="9"/>
  <c r="O940" i="9"/>
  <c r="M940" i="9"/>
  <c r="L940" i="9"/>
  <c r="AC939" i="9"/>
  <c r="AB939" i="9"/>
  <c r="O939" i="9"/>
  <c r="M939" i="9"/>
  <c r="L939" i="9"/>
  <c r="AC938" i="9"/>
  <c r="AB938" i="9"/>
  <c r="O938" i="9"/>
  <c r="M938" i="9"/>
  <c r="L938" i="9"/>
  <c r="AC937" i="9"/>
  <c r="AB937" i="9"/>
  <c r="O937" i="9"/>
  <c r="M937" i="9"/>
  <c r="L937" i="9"/>
  <c r="AC936" i="9"/>
  <c r="AB936" i="9"/>
  <c r="O936" i="9"/>
  <c r="M936" i="9"/>
  <c r="L936" i="9"/>
  <c r="AC935" i="9"/>
  <c r="AB935" i="9"/>
  <c r="O935" i="9"/>
  <c r="M935" i="9"/>
  <c r="L935" i="9"/>
  <c r="AC934" i="9"/>
  <c r="AB934" i="9"/>
  <c r="O934" i="9"/>
  <c r="M934" i="9"/>
  <c r="L934" i="9"/>
  <c r="AC933" i="9"/>
  <c r="AB933" i="9"/>
  <c r="O933" i="9"/>
  <c r="M933" i="9"/>
  <c r="L933" i="9"/>
  <c r="AC932" i="9"/>
  <c r="AB932" i="9"/>
  <c r="O932" i="9"/>
  <c r="M932" i="9"/>
  <c r="L932" i="9"/>
  <c r="AC931" i="9"/>
  <c r="AB931" i="9"/>
  <c r="O931" i="9"/>
  <c r="M931" i="9"/>
  <c r="L931" i="9"/>
  <c r="AC930" i="9"/>
  <c r="AB930" i="9"/>
  <c r="O930" i="9"/>
  <c r="M930" i="9"/>
  <c r="L930" i="9"/>
  <c r="AC929" i="9"/>
  <c r="AB929" i="9"/>
  <c r="O929" i="9"/>
  <c r="M929" i="9"/>
  <c r="L929" i="9"/>
  <c r="AC928" i="9"/>
  <c r="AB928" i="9"/>
  <c r="O928" i="9"/>
  <c r="M928" i="9"/>
  <c r="L928" i="9"/>
  <c r="AC927" i="9"/>
  <c r="AB927" i="9"/>
  <c r="O927" i="9"/>
  <c r="M927" i="9"/>
  <c r="L927" i="9"/>
  <c r="AC926" i="9"/>
  <c r="AB926" i="9"/>
  <c r="O926" i="9"/>
  <c r="M926" i="9"/>
  <c r="L926" i="9"/>
  <c r="AC925" i="9"/>
  <c r="AB925" i="9"/>
  <c r="O925" i="9"/>
  <c r="M925" i="9"/>
  <c r="L925" i="9"/>
  <c r="AC924" i="9"/>
  <c r="AB924" i="9"/>
  <c r="O924" i="9"/>
  <c r="M924" i="9"/>
  <c r="L924" i="9"/>
  <c r="AC923" i="9"/>
  <c r="AB923" i="9"/>
  <c r="O923" i="9"/>
  <c r="M923" i="9"/>
  <c r="L923" i="9"/>
  <c r="AC922" i="9"/>
  <c r="AB922" i="9"/>
  <c r="O922" i="9"/>
  <c r="M922" i="9"/>
  <c r="L922" i="9"/>
  <c r="AC921" i="9"/>
  <c r="AB921" i="9"/>
  <c r="O921" i="9"/>
  <c r="M921" i="9"/>
  <c r="L921" i="9"/>
  <c r="AC920" i="9"/>
  <c r="AB920" i="9"/>
  <c r="O920" i="9"/>
  <c r="M920" i="9"/>
  <c r="L920" i="9"/>
  <c r="AC919" i="9"/>
  <c r="AB919" i="9"/>
  <c r="O919" i="9"/>
  <c r="M919" i="9"/>
  <c r="L919" i="9"/>
  <c r="AC918" i="9"/>
  <c r="AB918" i="9"/>
  <c r="O918" i="9"/>
  <c r="M918" i="9"/>
  <c r="L918" i="9"/>
  <c r="AC917" i="9"/>
  <c r="AB917" i="9"/>
  <c r="O917" i="9"/>
  <c r="M917" i="9"/>
  <c r="L917" i="9"/>
  <c r="AC916" i="9"/>
  <c r="AB916" i="9"/>
  <c r="O916" i="9"/>
  <c r="M916" i="9"/>
  <c r="L916" i="9"/>
  <c r="AC915" i="9"/>
  <c r="AB915" i="9"/>
  <c r="O915" i="9"/>
  <c r="M915" i="9"/>
  <c r="L915" i="9"/>
  <c r="AC914" i="9"/>
  <c r="AB914" i="9"/>
  <c r="O914" i="9"/>
  <c r="M914" i="9"/>
  <c r="L914" i="9"/>
  <c r="AC913" i="9"/>
  <c r="AB913" i="9"/>
  <c r="O913" i="9"/>
  <c r="M913" i="9"/>
  <c r="L913" i="9"/>
  <c r="AC912" i="9"/>
  <c r="AB912" i="9"/>
  <c r="O912" i="9"/>
  <c r="M912" i="9"/>
  <c r="L912" i="9"/>
  <c r="AC911" i="9"/>
  <c r="AB911" i="9"/>
  <c r="O911" i="9"/>
  <c r="M911" i="9"/>
  <c r="L911" i="9"/>
  <c r="AC910" i="9"/>
  <c r="AB910" i="9"/>
  <c r="O910" i="9"/>
  <c r="M910" i="9"/>
  <c r="L910" i="9"/>
  <c r="AC909" i="9"/>
  <c r="AB909" i="9"/>
  <c r="O909" i="9"/>
  <c r="M909" i="9"/>
  <c r="L909" i="9"/>
  <c r="AC908" i="9"/>
  <c r="AB908" i="9"/>
  <c r="O908" i="9"/>
  <c r="M908" i="9"/>
  <c r="L908" i="9"/>
  <c r="AC907" i="9"/>
  <c r="AB907" i="9"/>
  <c r="O907" i="9"/>
  <c r="M907" i="9"/>
  <c r="L907" i="9"/>
  <c r="AC906" i="9"/>
  <c r="AB906" i="9"/>
  <c r="O906" i="9"/>
  <c r="M906" i="9"/>
  <c r="L906" i="9"/>
  <c r="AC905" i="9"/>
  <c r="AB905" i="9"/>
  <c r="O905" i="9"/>
  <c r="M905" i="9"/>
  <c r="L905" i="9"/>
  <c r="AC904" i="9"/>
  <c r="AB904" i="9"/>
  <c r="O904" i="9"/>
  <c r="M904" i="9"/>
  <c r="L904" i="9"/>
  <c r="AC903" i="9"/>
  <c r="AB903" i="9"/>
  <c r="O903" i="9"/>
  <c r="M903" i="9"/>
  <c r="L903" i="9"/>
  <c r="AC902" i="9"/>
  <c r="AB902" i="9"/>
  <c r="O902" i="9"/>
  <c r="M902" i="9"/>
  <c r="L902" i="9"/>
  <c r="AC901" i="9"/>
  <c r="AB901" i="9"/>
  <c r="O901" i="9"/>
  <c r="M901" i="9"/>
  <c r="L901" i="9"/>
  <c r="AC900" i="9"/>
  <c r="AB900" i="9"/>
  <c r="O900" i="9"/>
  <c r="M900" i="9"/>
  <c r="L900" i="9"/>
  <c r="AC899" i="9"/>
  <c r="AB899" i="9"/>
  <c r="O899" i="9"/>
  <c r="M899" i="9"/>
  <c r="L899" i="9"/>
  <c r="AC898" i="9"/>
  <c r="AB898" i="9"/>
  <c r="O898" i="9"/>
  <c r="M898" i="9"/>
  <c r="L898" i="9"/>
  <c r="AC897" i="9"/>
  <c r="AB897" i="9"/>
  <c r="O897" i="9"/>
  <c r="M897" i="9"/>
  <c r="L897" i="9"/>
  <c r="AC896" i="9"/>
  <c r="AB896" i="9"/>
  <c r="O896" i="9"/>
  <c r="M896" i="9"/>
  <c r="L896" i="9"/>
  <c r="AC895" i="9"/>
  <c r="AB895" i="9"/>
  <c r="O895" i="9"/>
  <c r="M895" i="9"/>
  <c r="L895" i="9"/>
  <c r="AC894" i="9"/>
  <c r="AB894" i="9"/>
  <c r="O894" i="9"/>
  <c r="M894" i="9"/>
  <c r="L894" i="9"/>
  <c r="AC893" i="9"/>
  <c r="AB893" i="9"/>
  <c r="O893" i="9"/>
  <c r="M893" i="9"/>
  <c r="L893" i="9"/>
  <c r="AC892" i="9"/>
  <c r="AB892" i="9"/>
  <c r="O892" i="9"/>
  <c r="M892" i="9"/>
  <c r="L892" i="9"/>
  <c r="AC891" i="9"/>
  <c r="AB891" i="9"/>
  <c r="O891" i="9"/>
  <c r="M891" i="9"/>
  <c r="L891" i="9"/>
  <c r="AC890" i="9"/>
  <c r="AB890" i="9"/>
  <c r="O890" i="9"/>
  <c r="M890" i="9"/>
  <c r="L890" i="9"/>
  <c r="AC889" i="9"/>
  <c r="AB889" i="9"/>
  <c r="O889" i="9"/>
  <c r="M889" i="9"/>
  <c r="L889" i="9"/>
  <c r="AC888" i="9"/>
  <c r="AB888" i="9"/>
  <c r="O888" i="9"/>
  <c r="M888" i="9"/>
  <c r="L888" i="9"/>
  <c r="AC887" i="9"/>
  <c r="AB887" i="9"/>
  <c r="O887" i="9"/>
  <c r="M887" i="9"/>
  <c r="L887" i="9"/>
  <c r="AC886" i="9"/>
  <c r="AB886" i="9"/>
  <c r="O886" i="9"/>
  <c r="M886" i="9"/>
  <c r="L886" i="9"/>
  <c r="AC885" i="9"/>
  <c r="AB885" i="9"/>
  <c r="O885" i="9"/>
  <c r="M885" i="9"/>
  <c r="L885" i="9"/>
  <c r="AC884" i="9"/>
  <c r="AB884" i="9"/>
  <c r="O884" i="9"/>
  <c r="M884" i="9"/>
  <c r="L884" i="9"/>
  <c r="AC883" i="9"/>
  <c r="AB883" i="9"/>
  <c r="O883" i="9"/>
  <c r="M883" i="9"/>
  <c r="L883" i="9"/>
  <c r="AC882" i="9"/>
  <c r="AB882" i="9"/>
  <c r="O882" i="9"/>
  <c r="M882" i="9"/>
  <c r="L882" i="9"/>
  <c r="AC881" i="9"/>
  <c r="AB881" i="9"/>
  <c r="O881" i="9"/>
  <c r="M881" i="9"/>
  <c r="L881" i="9"/>
  <c r="AC880" i="9"/>
  <c r="AB880" i="9"/>
  <c r="O880" i="9"/>
  <c r="M880" i="9"/>
  <c r="L880" i="9"/>
  <c r="AC879" i="9"/>
  <c r="AB879" i="9"/>
  <c r="O879" i="9"/>
  <c r="M879" i="9"/>
  <c r="L879" i="9"/>
  <c r="AC878" i="9"/>
  <c r="AB878" i="9"/>
  <c r="O878" i="9"/>
  <c r="M878" i="9"/>
  <c r="L878" i="9"/>
  <c r="AC877" i="9"/>
  <c r="AB877" i="9"/>
  <c r="O877" i="9"/>
  <c r="M877" i="9"/>
  <c r="L877" i="9"/>
  <c r="AC876" i="9"/>
  <c r="AB876" i="9"/>
  <c r="O876" i="9"/>
  <c r="M876" i="9"/>
  <c r="L876" i="9"/>
  <c r="AC875" i="9"/>
  <c r="AB875" i="9"/>
  <c r="O875" i="9"/>
  <c r="M875" i="9"/>
  <c r="L875" i="9"/>
  <c r="AC874" i="9"/>
  <c r="AB874" i="9"/>
  <c r="O874" i="9"/>
  <c r="M874" i="9"/>
  <c r="L874" i="9"/>
  <c r="AC873" i="9"/>
  <c r="AB873" i="9"/>
  <c r="O873" i="9"/>
  <c r="M873" i="9"/>
  <c r="L873" i="9"/>
  <c r="AC872" i="9"/>
  <c r="AB872" i="9"/>
  <c r="O872" i="9"/>
  <c r="M872" i="9"/>
  <c r="L872" i="9"/>
  <c r="AC871" i="9"/>
  <c r="AB871" i="9"/>
  <c r="O871" i="9"/>
  <c r="M871" i="9"/>
  <c r="L871" i="9"/>
  <c r="AC870" i="9"/>
  <c r="AB870" i="9"/>
  <c r="O870" i="9"/>
  <c r="M870" i="9"/>
  <c r="L870" i="9"/>
  <c r="AC869" i="9"/>
  <c r="AB869" i="9"/>
  <c r="O869" i="9"/>
  <c r="M869" i="9"/>
  <c r="L869" i="9"/>
  <c r="AC868" i="9"/>
  <c r="AB868" i="9"/>
  <c r="O868" i="9"/>
  <c r="M868" i="9"/>
  <c r="L868" i="9"/>
  <c r="AC867" i="9"/>
  <c r="AB867" i="9"/>
  <c r="O867" i="9"/>
  <c r="M867" i="9"/>
  <c r="L867" i="9"/>
  <c r="AC866" i="9"/>
  <c r="AB866" i="9"/>
  <c r="O866" i="9"/>
  <c r="M866" i="9"/>
  <c r="L866" i="9"/>
  <c r="AC865" i="9"/>
  <c r="AB865" i="9"/>
  <c r="O865" i="9"/>
  <c r="M865" i="9"/>
  <c r="L865" i="9"/>
  <c r="AC864" i="9"/>
  <c r="AB864" i="9"/>
  <c r="O864" i="9"/>
  <c r="M864" i="9"/>
  <c r="L864" i="9"/>
  <c r="AC863" i="9"/>
  <c r="AB863" i="9"/>
  <c r="O863" i="9"/>
  <c r="M863" i="9"/>
  <c r="L863" i="9"/>
  <c r="AC862" i="9"/>
  <c r="AB862" i="9"/>
  <c r="O862" i="9"/>
  <c r="M862" i="9"/>
  <c r="L862" i="9"/>
  <c r="AC861" i="9"/>
  <c r="AB861" i="9"/>
  <c r="O861" i="9"/>
  <c r="M861" i="9"/>
  <c r="L861" i="9"/>
  <c r="AC860" i="9"/>
  <c r="AB860" i="9"/>
  <c r="O860" i="9"/>
  <c r="M860" i="9"/>
  <c r="L860" i="9"/>
  <c r="AC859" i="9"/>
  <c r="AB859" i="9"/>
  <c r="O859" i="9"/>
  <c r="M859" i="9"/>
  <c r="L859" i="9"/>
  <c r="AC858" i="9"/>
  <c r="AB858" i="9"/>
  <c r="O858" i="9"/>
  <c r="M858" i="9"/>
  <c r="L858" i="9"/>
  <c r="AC857" i="9"/>
  <c r="AB857" i="9"/>
  <c r="O857" i="9"/>
  <c r="M857" i="9"/>
  <c r="L857" i="9"/>
  <c r="AC856" i="9"/>
  <c r="AB856" i="9"/>
  <c r="O856" i="9"/>
  <c r="M856" i="9"/>
  <c r="L856" i="9"/>
  <c r="AC855" i="9"/>
  <c r="AB855" i="9"/>
  <c r="O855" i="9"/>
  <c r="M855" i="9"/>
  <c r="L855" i="9"/>
  <c r="AC854" i="9"/>
  <c r="AB854" i="9"/>
  <c r="O854" i="9"/>
  <c r="M854" i="9"/>
  <c r="L854" i="9"/>
  <c r="AC853" i="9"/>
  <c r="AB853" i="9"/>
  <c r="O853" i="9"/>
  <c r="M853" i="9"/>
  <c r="L853" i="9"/>
  <c r="AC852" i="9"/>
  <c r="AB852" i="9"/>
  <c r="O852" i="9"/>
  <c r="M852" i="9"/>
  <c r="L852" i="9"/>
  <c r="AC851" i="9"/>
  <c r="AB851" i="9"/>
  <c r="O851" i="9"/>
  <c r="M851" i="9"/>
  <c r="L851" i="9"/>
  <c r="AC850" i="9"/>
  <c r="AB850" i="9"/>
  <c r="O850" i="9"/>
  <c r="M850" i="9"/>
  <c r="L850" i="9"/>
  <c r="AC849" i="9"/>
  <c r="AB849" i="9"/>
  <c r="O849" i="9"/>
  <c r="M849" i="9"/>
  <c r="L849" i="9"/>
  <c r="AC848" i="9"/>
  <c r="AB848" i="9"/>
  <c r="O848" i="9"/>
  <c r="M848" i="9"/>
  <c r="L848" i="9"/>
  <c r="AC847" i="9"/>
  <c r="AB847" i="9"/>
  <c r="O847" i="9"/>
  <c r="M847" i="9"/>
  <c r="L847" i="9"/>
  <c r="AC846" i="9"/>
  <c r="AB846" i="9"/>
  <c r="O846" i="9"/>
  <c r="M846" i="9"/>
  <c r="L846" i="9"/>
  <c r="AC845" i="9"/>
  <c r="AB845" i="9"/>
  <c r="O845" i="9"/>
  <c r="M845" i="9"/>
  <c r="L845" i="9"/>
  <c r="AC844" i="9"/>
  <c r="AB844" i="9"/>
  <c r="O844" i="9"/>
  <c r="M844" i="9"/>
  <c r="L844" i="9"/>
  <c r="AC843" i="9"/>
  <c r="AB843" i="9"/>
  <c r="O843" i="9"/>
  <c r="M843" i="9"/>
  <c r="L843" i="9"/>
  <c r="AC842" i="9"/>
  <c r="AB842" i="9"/>
  <c r="O842" i="9"/>
  <c r="M842" i="9"/>
  <c r="L842" i="9"/>
  <c r="AC841" i="9"/>
  <c r="AB841" i="9"/>
  <c r="O841" i="9"/>
  <c r="M841" i="9"/>
  <c r="L841" i="9"/>
  <c r="AC840" i="9"/>
  <c r="AB840" i="9"/>
  <c r="O840" i="9"/>
  <c r="M840" i="9"/>
  <c r="L840" i="9"/>
  <c r="AC839" i="9"/>
  <c r="AB839" i="9"/>
  <c r="O839" i="9"/>
  <c r="M839" i="9"/>
  <c r="L839" i="9"/>
  <c r="AC838" i="9"/>
  <c r="AB838" i="9"/>
  <c r="O838" i="9"/>
  <c r="M838" i="9"/>
  <c r="L838" i="9"/>
  <c r="AC837" i="9"/>
  <c r="AB837" i="9"/>
  <c r="O837" i="9"/>
  <c r="M837" i="9"/>
  <c r="L837" i="9"/>
  <c r="AC836" i="9"/>
  <c r="AB836" i="9"/>
  <c r="O836" i="9"/>
  <c r="M836" i="9"/>
  <c r="L836" i="9"/>
  <c r="AC835" i="9"/>
  <c r="AB835" i="9"/>
  <c r="O835" i="9"/>
  <c r="M835" i="9"/>
  <c r="L835" i="9"/>
  <c r="AC834" i="9"/>
  <c r="AB834" i="9"/>
  <c r="O834" i="9"/>
  <c r="M834" i="9"/>
  <c r="L834" i="9"/>
  <c r="AC833" i="9"/>
  <c r="AB833" i="9"/>
  <c r="O833" i="9"/>
  <c r="M833" i="9"/>
  <c r="L833" i="9"/>
  <c r="AC832" i="9"/>
  <c r="AB832" i="9"/>
  <c r="O832" i="9"/>
  <c r="M832" i="9"/>
  <c r="L832" i="9"/>
  <c r="AC831" i="9"/>
  <c r="AB831" i="9"/>
  <c r="O831" i="9"/>
  <c r="M831" i="9"/>
  <c r="L831" i="9"/>
  <c r="AC830" i="9"/>
  <c r="AB830" i="9"/>
  <c r="O830" i="9"/>
  <c r="M830" i="9"/>
  <c r="L830" i="9"/>
  <c r="AC829" i="9"/>
  <c r="AB829" i="9"/>
  <c r="O829" i="9"/>
  <c r="M829" i="9"/>
  <c r="L829" i="9"/>
  <c r="AC828" i="9"/>
  <c r="AB828" i="9"/>
  <c r="O828" i="9"/>
  <c r="M828" i="9"/>
  <c r="L828" i="9"/>
  <c r="AC827" i="9"/>
  <c r="AB827" i="9"/>
  <c r="O827" i="9"/>
  <c r="M827" i="9"/>
  <c r="L827" i="9"/>
  <c r="AC826" i="9"/>
  <c r="AB826" i="9"/>
  <c r="O826" i="9"/>
  <c r="M826" i="9"/>
  <c r="L826" i="9"/>
  <c r="AC825" i="9"/>
  <c r="AB825" i="9"/>
  <c r="O825" i="9"/>
  <c r="M825" i="9"/>
  <c r="L825" i="9"/>
  <c r="AC824" i="9"/>
  <c r="AB824" i="9"/>
  <c r="O824" i="9"/>
  <c r="M824" i="9"/>
  <c r="L824" i="9"/>
  <c r="AC823" i="9"/>
  <c r="AB823" i="9"/>
  <c r="O823" i="9"/>
  <c r="M823" i="9"/>
  <c r="L823" i="9"/>
  <c r="AC822" i="9"/>
  <c r="AB822" i="9"/>
  <c r="O822" i="9"/>
  <c r="M822" i="9"/>
  <c r="L822" i="9"/>
  <c r="AC821" i="9"/>
  <c r="AB821" i="9"/>
  <c r="O821" i="9"/>
  <c r="M821" i="9"/>
  <c r="L821" i="9"/>
  <c r="AC820" i="9"/>
  <c r="AB820" i="9"/>
  <c r="O820" i="9"/>
  <c r="M820" i="9"/>
  <c r="L820" i="9"/>
  <c r="AC819" i="9"/>
  <c r="AB819" i="9"/>
  <c r="O819" i="9"/>
  <c r="M819" i="9"/>
  <c r="L819" i="9"/>
  <c r="AC818" i="9"/>
  <c r="AB818" i="9"/>
  <c r="O818" i="9"/>
  <c r="M818" i="9"/>
  <c r="L818" i="9"/>
  <c r="AC817" i="9"/>
  <c r="AB817" i="9"/>
  <c r="O817" i="9"/>
  <c r="M817" i="9"/>
  <c r="L817" i="9"/>
  <c r="AC816" i="9"/>
  <c r="AB816" i="9"/>
  <c r="O816" i="9"/>
  <c r="M816" i="9"/>
  <c r="L816" i="9"/>
  <c r="AC815" i="9"/>
  <c r="AB815" i="9"/>
  <c r="O815" i="9"/>
  <c r="M815" i="9"/>
  <c r="L815" i="9"/>
  <c r="AC814" i="9"/>
  <c r="AB814" i="9"/>
  <c r="O814" i="9"/>
  <c r="M814" i="9"/>
  <c r="L814" i="9"/>
  <c r="AC813" i="9"/>
  <c r="AB813" i="9"/>
  <c r="O813" i="9"/>
  <c r="M813" i="9"/>
  <c r="L813" i="9"/>
  <c r="AC812" i="9"/>
  <c r="AB812" i="9"/>
  <c r="O812" i="9"/>
  <c r="M812" i="9"/>
  <c r="L812" i="9"/>
  <c r="AC811" i="9"/>
  <c r="AB811" i="9"/>
  <c r="O811" i="9"/>
  <c r="M811" i="9"/>
  <c r="L811" i="9"/>
  <c r="AC810" i="9"/>
  <c r="AB810" i="9"/>
  <c r="O810" i="9"/>
  <c r="M810" i="9"/>
  <c r="L810" i="9"/>
  <c r="AC809" i="9"/>
  <c r="AB809" i="9"/>
  <c r="O809" i="9"/>
  <c r="M809" i="9"/>
  <c r="L809" i="9"/>
  <c r="AC808" i="9"/>
  <c r="AB808" i="9"/>
  <c r="O808" i="9"/>
  <c r="M808" i="9"/>
  <c r="L808" i="9"/>
  <c r="AC807" i="9"/>
  <c r="AB807" i="9"/>
  <c r="O807" i="9"/>
  <c r="M807" i="9"/>
  <c r="L807" i="9"/>
  <c r="AC806" i="9"/>
  <c r="AB806" i="9"/>
  <c r="O806" i="9"/>
  <c r="M806" i="9"/>
  <c r="L806" i="9"/>
  <c r="AC805" i="9"/>
  <c r="AB805" i="9"/>
  <c r="O805" i="9"/>
  <c r="M805" i="9"/>
  <c r="L805" i="9"/>
  <c r="AC804" i="9"/>
  <c r="AB804" i="9"/>
  <c r="O804" i="9"/>
  <c r="M804" i="9"/>
  <c r="L804" i="9"/>
  <c r="AC803" i="9"/>
  <c r="AB803" i="9"/>
  <c r="O803" i="9"/>
  <c r="M803" i="9"/>
  <c r="L803" i="9"/>
  <c r="AC802" i="9"/>
  <c r="AB802" i="9"/>
  <c r="O802" i="9"/>
  <c r="M802" i="9"/>
  <c r="L802" i="9"/>
  <c r="AC801" i="9"/>
  <c r="AB801" i="9"/>
  <c r="O801" i="9"/>
  <c r="M801" i="9"/>
  <c r="L801" i="9"/>
  <c r="AC800" i="9"/>
  <c r="AB800" i="9"/>
  <c r="O800" i="9"/>
  <c r="M800" i="9"/>
  <c r="L800" i="9"/>
  <c r="AC799" i="9"/>
  <c r="AB799" i="9"/>
  <c r="O799" i="9"/>
  <c r="M799" i="9"/>
  <c r="L799" i="9"/>
  <c r="AC798" i="9"/>
  <c r="AB798" i="9"/>
  <c r="O798" i="9"/>
  <c r="M798" i="9"/>
  <c r="L798" i="9"/>
  <c r="AC797" i="9"/>
  <c r="AB797" i="9"/>
  <c r="O797" i="9"/>
  <c r="M797" i="9"/>
  <c r="L797" i="9"/>
  <c r="AC796" i="9"/>
  <c r="AB796" i="9"/>
  <c r="O796" i="9"/>
  <c r="M796" i="9"/>
  <c r="L796" i="9"/>
  <c r="AC795" i="9"/>
  <c r="AB795" i="9"/>
  <c r="O795" i="9"/>
  <c r="M795" i="9"/>
  <c r="L795" i="9"/>
  <c r="AC794" i="9"/>
  <c r="AB794" i="9"/>
  <c r="O794" i="9"/>
  <c r="M794" i="9"/>
  <c r="L794" i="9"/>
  <c r="AC793" i="9"/>
  <c r="AB793" i="9"/>
  <c r="O793" i="9"/>
  <c r="M793" i="9"/>
  <c r="L793" i="9"/>
  <c r="AC792" i="9"/>
  <c r="AB792" i="9"/>
  <c r="O792" i="9"/>
  <c r="M792" i="9"/>
  <c r="L792" i="9"/>
  <c r="AC791" i="9"/>
  <c r="AB791" i="9"/>
  <c r="O791" i="9"/>
  <c r="M791" i="9"/>
  <c r="L791" i="9"/>
  <c r="AC790" i="9"/>
  <c r="AB790" i="9"/>
  <c r="O790" i="9"/>
  <c r="M790" i="9"/>
  <c r="L790" i="9"/>
  <c r="AC789" i="9"/>
  <c r="AB789" i="9"/>
  <c r="O789" i="9"/>
  <c r="M789" i="9"/>
  <c r="L789" i="9"/>
  <c r="AC788" i="9"/>
  <c r="AB788" i="9"/>
  <c r="O788" i="9"/>
  <c r="M788" i="9"/>
  <c r="L788" i="9"/>
  <c r="AC787" i="9"/>
  <c r="AB787" i="9"/>
  <c r="O787" i="9"/>
  <c r="M787" i="9"/>
  <c r="L787" i="9"/>
  <c r="AC786" i="9"/>
  <c r="AB786" i="9"/>
  <c r="O786" i="9"/>
  <c r="M786" i="9"/>
  <c r="L786" i="9"/>
  <c r="AC785" i="9"/>
  <c r="AB785" i="9"/>
  <c r="O785" i="9"/>
  <c r="M785" i="9"/>
  <c r="L785" i="9"/>
  <c r="AC784" i="9"/>
  <c r="AB784" i="9"/>
  <c r="O784" i="9"/>
  <c r="M784" i="9"/>
  <c r="L784" i="9"/>
  <c r="AC783" i="9"/>
  <c r="AB783" i="9"/>
  <c r="O783" i="9"/>
  <c r="M783" i="9"/>
  <c r="L783" i="9"/>
  <c r="AC782" i="9"/>
  <c r="AB782" i="9"/>
  <c r="O782" i="9"/>
  <c r="M782" i="9"/>
  <c r="L782" i="9"/>
  <c r="AC781" i="9"/>
  <c r="AB781" i="9"/>
  <c r="O781" i="9"/>
  <c r="M781" i="9"/>
  <c r="L781" i="9"/>
  <c r="AC780" i="9"/>
  <c r="AB780" i="9"/>
  <c r="O780" i="9"/>
  <c r="M780" i="9"/>
  <c r="L780" i="9"/>
  <c r="AC779" i="9"/>
  <c r="AB779" i="9"/>
  <c r="O779" i="9"/>
  <c r="M779" i="9"/>
  <c r="L779" i="9"/>
  <c r="AC778" i="9"/>
  <c r="AB778" i="9"/>
  <c r="O778" i="9"/>
  <c r="M778" i="9"/>
  <c r="L778" i="9"/>
  <c r="AC777" i="9"/>
  <c r="AB777" i="9"/>
  <c r="O777" i="9"/>
  <c r="M777" i="9"/>
  <c r="L777" i="9"/>
  <c r="AC776" i="9"/>
  <c r="AB776" i="9"/>
  <c r="O776" i="9"/>
  <c r="M776" i="9"/>
  <c r="L776" i="9"/>
  <c r="AC775" i="9"/>
  <c r="AB775" i="9"/>
  <c r="O775" i="9"/>
  <c r="M775" i="9"/>
  <c r="L775" i="9"/>
  <c r="AC774" i="9"/>
  <c r="AB774" i="9"/>
  <c r="O774" i="9"/>
  <c r="M774" i="9"/>
  <c r="L774" i="9"/>
  <c r="AC773" i="9"/>
  <c r="AB773" i="9"/>
  <c r="O773" i="9"/>
  <c r="M773" i="9"/>
  <c r="L773" i="9"/>
  <c r="AC772" i="9"/>
  <c r="AB772" i="9"/>
  <c r="O772" i="9"/>
  <c r="M772" i="9"/>
  <c r="L772" i="9"/>
  <c r="AC771" i="9"/>
  <c r="AB771" i="9"/>
  <c r="O771" i="9"/>
  <c r="M771" i="9"/>
  <c r="L771" i="9"/>
  <c r="AC770" i="9"/>
  <c r="AB770" i="9"/>
  <c r="O770" i="9"/>
  <c r="M770" i="9"/>
  <c r="L770" i="9"/>
  <c r="AC769" i="9"/>
  <c r="AB769" i="9"/>
  <c r="O769" i="9"/>
  <c r="M769" i="9"/>
  <c r="L769" i="9"/>
  <c r="AC768" i="9"/>
  <c r="AB768" i="9"/>
  <c r="O768" i="9"/>
  <c r="M768" i="9"/>
  <c r="L768" i="9"/>
  <c r="AC767" i="9"/>
  <c r="AB767" i="9"/>
  <c r="O767" i="9"/>
  <c r="M767" i="9"/>
  <c r="L767" i="9"/>
  <c r="AC766" i="9"/>
  <c r="AB766" i="9"/>
  <c r="O766" i="9"/>
  <c r="M766" i="9"/>
  <c r="L766" i="9"/>
  <c r="AC765" i="9"/>
  <c r="AB765" i="9"/>
  <c r="O765" i="9"/>
  <c r="M765" i="9"/>
  <c r="L765" i="9"/>
  <c r="AC764" i="9"/>
  <c r="AB764" i="9"/>
  <c r="O764" i="9"/>
  <c r="M764" i="9"/>
  <c r="L764" i="9"/>
  <c r="AC763" i="9"/>
  <c r="AB763" i="9"/>
  <c r="O763" i="9"/>
  <c r="M763" i="9"/>
  <c r="L763" i="9"/>
  <c r="AC762" i="9"/>
  <c r="AB762" i="9"/>
  <c r="O762" i="9"/>
  <c r="M762" i="9"/>
  <c r="L762" i="9"/>
  <c r="AC761" i="9"/>
  <c r="AB761" i="9"/>
  <c r="O761" i="9"/>
  <c r="M761" i="9"/>
  <c r="L761" i="9"/>
  <c r="AC760" i="9"/>
  <c r="AB760" i="9"/>
  <c r="O760" i="9"/>
  <c r="M760" i="9"/>
  <c r="L760" i="9"/>
  <c r="AC759" i="9"/>
  <c r="AB759" i="9"/>
  <c r="O759" i="9"/>
  <c r="M759" i="9"/>
  <c r="L759" i="9"/>
  <c r="AC758" i="9"/>
  <c r="AB758" i="9"/>
  <c r="O758" i="9"/>
  <c r="M758" i="9"/>
  <c r="L758" i="9"/>
  <c r="AC757" i="9"/>
  <c r="AB757" i="9"/>
  <c r="O757" i="9"/>
  <c r="M757" i="9"/>
  <c r="L757" i="9"/>
  <c r="AC756" i="9"/>
  <c r="AB756" i="9"/>
  <c r="O756" i="9"/>
  <c r="M756" i="9"/>
  <c r="L756" i="9"/>
  <c r="AC755" i="9"/>
  <c r="AB755" i="9"/>
  <c r="O755" i="9"/>
  <c r="M755" i="9"/>
  <c r="L755" i="9"/>
  <c r="AC754" i="9"/>
  <c r="AB754" i="9"/>
  <c r="O754" i="9"/>
  <c r="M754" i="9"/>
  <c r="L754" i="9"/>
  <c r="AC753" i="9"/>
  <c r="AB753" i="9"/>
  <c r="O753" i="9"/>
  <c r="M753" i="9"/>
  <c r="L753" i="9"/>
  <c r="AC752" i="9"/>
  <c r="AB752" i="9"/>
  <c r="O752" i="9"/>
  <c r="M752" i="9"/>
  <c r="L752" i="9"/>
  <c r="AC751" i="9"/>
  <c r="AB751" i="9"/>
  <c r="O751" i="9"/>
  <c r="M751" i="9"/>
  <c r="L751" i="9"/>
  <c r="AC750" i="9"/>
  <c r="AB750" i="9"/>
  <c r="O750" i="9"/>
  <c r="M750" i="9"/>
  <c r="L750" i="9"/>
  <c r="AC749" i="9"/>
  <c r="AB749" i="9"/>
  <c r="O749" i="9"/>
  <c r="M749" i="9"/>
  <c r="L749" i="9"/>
  <c r="AC748" i="9"/>
  <c r="AB748" i="9"/>
  <c r="O748" i="9"/>
  <c r="M748" i="9"/>
  <c r="L748" i="9"/>
  <c r="AC747" i="9"/>
  <c r="AB747" i="9"/>
  <c r="O747" i="9"/>
  <c r="M747" i="9"/>
  <c r="L747" i="9"/>
  <c r="AC746" i="9"/>
  <c r="AB746" i="9"/>
  <c r="O746" i="9"/>
  <c r="M746" i="9"/>
  <c r="L746" i="9"/>
  <c r="AC745" i="9"/>
  <c r="AB745" i="9"/>
  <c r="O745" i="9"/>
  <c r="M745" i="9"/>
  <c r="L745" i="9"/>
  <c r="AC744" i="9"/>
  <c r="AB744" i="9"/>
  <c r="O744" i="9"/>
  <c r="M744" i="9"/>
  <c r="L744" i="9"/>
  <c r="AC743" i="9"/>
  <c r="AB743" i="9"/>
  <c r="O743" i="9"/>
  <c r="M743" i="9"/>
  <c r="L743" i="9"/>
  <c r="AC742" i="9"/>
  <c r="AB742" i="9"/>
  <c r="O742" i="9"/>
  <c r="M742" i="9"/>
  <c r="L742" i="9"/>
  <c r="AC741" i="9"/>
  <c r="AB741" i="9"/>
  <c r="O741" i="9"/>
  <c r="M741" i="9"/>
  <c r="L741" i="9"/>
  <c r="AC740" i="9"/>
  <c r="AB740" i="9"/>
  <c r="O740" i="9"/>
  <c r="M740" i="9"/>
  <c r="L740" i="9"/>
  <c r="AC739" i="9"/>
  <c r="AB739" i="9"/>
  <c r="O739" i="9"/>
  <c r="M739" i="9"/>
  <c r="L739" i="9"/>
  <c r="AC738" i="9"/>
  <c r="AB738" i="9"/>
  <c r="O738" i="9"/>
  <c r="M738" i="9"/>
  <c r="L738" i="9"/>
  <c r="AC737" i="9"/>
  <c r="AB737" i="9"/>
  <c r="O737" i="9"/>
  <c r="M737" i="9"/>
  <c r="L737" i="9"/>
  <c r="AC736" i="9"/>
  <c r="AB736" i="9"/>
  <c r="O736" i="9"/>
  <c r="M736" i="9"/>
  <c r="L736" i="9"/>
  <c r="AC735" i="9"/>
  <c r="AB735" i="9"/>
  <c r="O735" i="9"/>
  <c r="M735" i="9"/>
  <c r="L735" i="9"/>
  <c r="AC734" i="9"/>
  <c r="AB734" i="9"/>
  <c r="O734" i="9"/>
  <c r="M734" i="9"/>
  <c r="L734" i="9"/>
  <c r="AC733" i="9"/>
  <c r="AB733" i="9"/>
  <c r="O733" i="9"/>
  <c r="M733" i="9"/>
  <c r="L733" i="9"/>
  <c r="AC732" i="9"/>
  <c r="AB732" i="9"/>
  <c r="O732" i="9"/>
  <c r="M732" i="9"/>
  <c r="L732" i="9"/>
  <c r="AC731" i="9"/>
  <c r="AB731" i="9"/>
  <c r="O731" i="9"/>
  <c r="M731" i="9"/>
  <c r="L731" i="9"/>
  <c r="AC730" i="9"/>
  <c r="AB730" i="9"/>
  <c r="O730" i="9"/>
  <c r="M730" i="9"/>
  <c r="L730" i="9"/>
  <c r="AC729" i="9"/>
  <c r="AB729" i="9"/>
  <c r="O729" i="9"/>
  <c r="M729" i="9"/>
  <c r="L729" i="9"/>
  <c r="AC728" i="9"/>
  <c r="AB728" i="9"/>
  <c r="O728" i="9"/>
  <c r="M728" i="9"/>
  <c r="L728" i="9"/>
  <c r="AC727" i="9"/>
  <c r="AB727" i="9"/>
  <c r="O727" i="9"/>
  <c r="M727" i="9"/>
  <c r="L727" i="9"/>
  <c r="AC726" i="9"/>
  <c r="AB726" i="9"/>
  <c r="O726" i="9"/>
  <c r="M726" i="9"/>
  <c r="L726" i="9"/>
  <c r="AC725" i="9"/>
  <c r="AB725" i="9"/>
  <c r="O725" i="9"/>
  <c r="M725" i="9"/>
  <c r="L725" i="9"/>
  <c r="AC724" i="9"/>
  <c r="AB724" i="9"/>
  <c r="O724" i="9"/>
  <c r="M724" i="9"/>
  <c r="L724" i="9"/>
  <c r="AC723" i="9"/>
  <c r="AB723" i="9"/>
  <c r="O723" i="9"/>
  <c r="M723" i="9"/>
  <c r="L723" i="9"/>
  <c r="AC722" i="9"/>
  <c r="AB722" i="9"/>
  <c r="O722" i="9"/>
  <c r="M722" i="9"/>
  <c r="L722" i="9"/>
  <c r="AC721" i="9"/>
  <c r="AB721" i="9"/>
  <c r="O721" i="9"/>
  <c r="M721" i="9"/>
  <c r="L721" i="9"/>
  <c r="AC720" i="9"/>
  <c r="AB720" i="9"/>
  <c r="O720" i="9"/>
  <c r="M720" i="9"/>
  <c r="L720" i="9"/>
  <c r="AC719" i="9"/>
  <c r="AB719" i="9"/>
  <c r="O719" i="9"/>
  <c r="M719" i="9"/>
  <c r="L719" i="9"/>
  <c r="AC718" i="9"/>
  <c r="AB718" i="9"/>
  <c r="O718" i="9"/>
  <c r="M718" i="9"/>
  <c r="L718" i="9"/>
  <c r="AC717" i="9"/>
  <c r="AB717" i="9"/>
  <c r="O717" i="9"/>
  <c r="M717" i="9"/>
  <c r="L717" i="9"/>
  <c r="AC716" i="9"/>
  <c r="AB716" i="9"/>
  <c r="O716" i="9"/>
  <c r="M716" i="9"/>
  <c r="L716" i="9"/>
  <c r="AC715" i="9"/>
  <c r="AB715" i="9"/>
  <c r="O715" i="9"/>
  <c r="M715" i="9"/>
  <c r="L715" i="9"/>
  <c r="AC714" i="9"/>
  <c r="AB714" i="9"/>
  <c r="O714" i="9"/>
  <c r="M714" i="9"/>
  <c r="L714" i="9"/>
  <c r="AC713" i="9"/>
  <c r="AB713" i="9"/>
  <c r="O713" i="9"/>
  <c r="M713" i="9"/>
  <c r="L713" i="9"/>
  <c r="AC712" i="9"/>
  <c r="AB712" i="9"/>
  <c r="O712" i="9"/>
  <c r="M712" i="9"/>
  <c r="L712" i="9"/>
  <c r="AC711" i="9"/>
  <c r="AB711" i="9"/>
  <c r="O711" i="9"/>
  <c r="M711" i="9"/>
  <c r="L711" i="9"/>
  <c r="AC710" i="9"/>
  <c r="AB710" i="9"/>
  <c r="O710" i="9"/>
  <c r="M710" i="9"/>
  <c r="L710" i="9"/>
  <c r="AC709" i="9"/>
  <c r="AB709" i="9"/>
  <c r="O709" i="9"/>
  <c r="M709" i="9"/>
  <c r="L709" i="9"/>
  <c r="AC708" i="9"/>
  <c r="AB708" i="9"/>
  <c r="O708" i="9"/>
  <c r="M708" i="9"/>
  <c r="L708" i="9"/>
  <c r="AC707" i="9"/>
  <c r="AB707" i="9"/>
  <c r="O707" i="9"/>
  <c r="M707" i="9"/>
  <c r="L707" i="9"/>
  <c r="AC706" i="9"/>
  <c r="AB706" i="9"/>
  <c r="O706" i="9"/>
  <c r="M706" i="9"/>
  <c r="L706" i="9"/>
  <c r="AC705" i="9"/>
  <c r="AB705" i="9"/>
  <c r="O705" i="9"/>
  <c r="M705" i="9"/>
  <c r="L705" i="9"/>
  <c r="AC704" i="9"/>
  <c r="AB704" i="9"/>
  <c r="O704" i="9"/>
  <c r="M704" i="9"/>
  <c r="L704" i="9"/>
  <c r="AC703" i="9"/>
  <c r="AB703" i="9"/>
  <c r="O703" i="9"/>
  <c r="M703" i="9"/>
  <c r="L703" i="9"/>
  <c r="AC702" i="9"/>
  <c r="AB702" i="9"/>
  <c r="O702" i="9"/>
  <c r="M702" i="9"/>
  <c r="L702" i="9"/>
  <c r="AC701" i="9"/>
  <c r="AB701" i="9"/>
  <c r="O701" i="9"/>
  <c r="M701" i="9"/>
  <c r="L701" i="9"/>
  <c r="AC700" i="9"/>
  <c r="AB700" i="9"/>
  <c r="O700" i="9"/>
  <c r="M700" i="9"/>
  <c r="L700" i="9"/>
  <c r="AC699" i="9"/>
  <c r="AB699" i="9"/>
  <c r="O699" i="9"/>
  <c r="M699" i="9"/>
  <c r="L699" i="9"/>
  <c r="AC698" i="9"/>
  <c r="AB698" i="9"/>
  <c r="O698" i="9"/>
  <c r="M698" i="9"/>
  <c r="L698" i="9"/>
  <c r="AC697" i="9"/>
  <c r="AB697" i="9"/>
  <c r="O697" i="9"/>
  <c r="M697" i="9"/>
  <c r="L697" i="9"/>
  <c r="AC696" i="9"/>
  <c r="AB696" i="9"/>
  <c r="O696" i="9"/>
  <c r="M696" i="9"/>
  <c r="L696" i="9"/>
  <c r="AC695" i="9"/>
  <c r="AB695" i="9"/>
  <c r="O695" i="9"/>
  <c r="M695" i="9"/>
  <c r="L695" i="9"/>
  <c r="AC694" i="9"/>
  <c r="AB694" i="9"/>
  <c r="O694" i="9"/>
  <c r="M694" i="9"/>
  <c r="L694" i="9"/>
  <c r="AC693" i="9"/>
  <c r="AB693" i="9"/>
  <c r="O693" i="9"/>
  <c r="M693" i="9"/>
  <c r="L693" i="9"/>
  <c r="AC692" i="9"/>
  <c r="AB692" i="9"/>
  <c r="O692" i="9"/>
  <c r="M692" i="9"/>
  <c r="L692" i="9"/>
  <c r="AC691" i="9"/>
  <c r="AB691" i="9"/>
  <c r="O691" i="9"/>
  <c r="M691" i="9"/>
  <c r="L691" i="9"/>
  <c r="AC690" i="9"/>
  <c r="AB690" i="9"/>
  <c r="O690" i="9"/>
  <c r="M690" i="9"/>
  <c r="L690" i="9"/>
  <c r="AC689" i="9"/>
  <c r="AB689" i="9"/>
  <c r="O689" i="9"/>
  <c r="M689" i="9"/>
  <c r="L689" i="9"/>
  <c r="AC688" i="9"/>
  <c r="AB688" i="9"/>
  <c r="O688" i="9"/>
  <c r="M688" i="9"/>
  <c r="L688" i="9"/>
  <c r="AC687" i="9"/>
  <c r="AB687" i="9"/>
  <c r="O687" i="9"/>
  <c r="M687" i="9"/>
  <c r="L687" i="9"/>
  <c r="AC686" i="9"/>
  <c r="AB686" i="9"/>
  <c r="O686" i="9"/>
  <c r="M686" i="9"/>
  <c r="L686" i="9"/>
  <c r="AC685" i="9"/>
  <c r="AB685" i="9"/>
  <c r="O685" i="9"/>
  <c r="M685" i="9"/>
  <c r="L685" i="9"/>
  <c r="AC684" i="9"/>
  <c r="AB684" i="9"/>
  <c r="O684" i="9"/>
  <c r="M684" i="9"/>
  <c r="L684" i="9"/>
  <c r="AC683" i="9"/>
  <c r="AB683" i="9"/>
  <c r="O683" i="9"/>
  <c r="M683" i="9"/>
  <c r="L683" i="9"/>
  <c r="AC682" i="9"/>
  <c r="AB682" i="9"/>
  <c r="O682" i="9"/>
  <c r="M682" i="9"/>
  <c r="L682" i="9"/>
  <c r="AC681" i="9"/>
  <c r="AB681" i="9"/>
  <c r="O681" i="9"/>
  <c r="M681" i="9"/>
  <c r="L681" i="9"/>
  <c r="AC680" i="9"/>
  <c r="AB680" i="9"/>
  <c r="O680" i="9"/>
  <c r="M680" i="9"/>
  <c r="L680" i="9"/>
  <c r="AC679" i="9"/>
  <c r="AB679" i="9"/>
  <c r="O679" i="9"/>
  <c r="M679" i="9"/>
  <c r="L679" i="9"/>
  <c r="AC678" i="9"/>
  <c r="AB678" i="9"/>
  <c r="O678" i="9"/>
  <c r="M678" i="9"/>
  <c r="L678" i="9"/>
  <c r="AC677" i="9"/>
  <c r="AB677" i="9"/>
  <c r="O677" i="9"/>
  <c r="M677" i="9"/>
  <c r="L677" i="9"/>
  <c r="AC676" i="9"/>
  <c r="AB676" i="9"/>
  <c r="O676" i="9"/>
  <c r="M676" i="9"/>
  <c r="L676" i="9"/>
  <c r="AC675" i="9"/>
  <c r="AB675" i="9"/>
  <c r="O675" i="9"/>
  <c r="M675" i="9"/>
  <c r="L675" i="9"/>
  <c r="AC674" i="9"/>
  <c r="AB674" i="9"/>
  <c r="O674" i="9"/>
  <c r="M674" i="9"/>
  <c r="L674" i="9"/>
  <c r="AC673" i="9"/>
  <c r="AB673" i="9"/>
  <c r="O673" i="9"/>
  <c r="M673" i="9"/>
  <c r="L673" i="9"/>
  <c r="AC672" i="9"/>
  <c r="AB672" i="9"/>
  <c r="O672" i="9"/>
  <c r="M672" i="9"/>
  <c r="L672" i="9"/>
  <c r="AC671" i="9"/>
  <c r="AB671" i="9"/>
  <c r="O671" i="9"/>
  <c r="M671" i="9"/>
  <c r="L671" i="9"/>
  <c r="AC670" i="9"/>
  <c r="AB670" i="9"/>
  <c r="O670" i="9"/>
  <c r="M670" i="9"/>
  <c r="L670" i="9"/>
  <c r="AC669" i="9"/>
  <c r="AB669" i="9"/>
  <c r="O669" i="9"/>
  <c r="M669" i="9"/>
  <c r="L669" i="9"/>
  <c r="AC668" i="9"/>
  <c r="AB668" i="9"/>
  <c r="O668" i="9"/>
  <c r="M668" i="9"/>
  <c r="L668" i="9"/>
  <c r="AC667" i="9"/>
  <c r="AB667" i="9"/>
  <c r="O667" i="9"/>
  <c r="M667" i="9"/>
  <c r="L667" i="9"/>
  <c r="AC666" i="9"/>
  <c r="AB666" i="9"/>
  <c r="O666" i="9"/>
  <c r="M666" i="9"/>
  <c r="L666" i="9"/>
  <c r="AC665" i="9"/>
  <c r="AB665" i="9"/>
  <c r="O665" i="9"/>
  <c r="M665" i="9"/>
  <c r="L665" i="9"/>
  <c r="AC664" i="9"/>
  <c r="AB664" i="9"/>
  <c r="O664" i="9"/>
  <c r="M664" i="9"/>
  <c r="L664" i="9"/>
  <c r="AC663" i="9"/>
  <c r="AB663" i="9"/>
  <c r="O663" i="9"/>
  <c r="M663" i="9"/>
  <c r="L663" i="9"/>
  <c r="AC662" i="9"/>
  <c r="AB662" i="9"/>
  <c r="O662" i="9"/>
  <c r="M662" i="9"/>
  <c r="L662" i="9"/>
  <c r="AC661" i="9"/>
  <c r="AB661" i="9"/>
  <c r="O661" i="9"/>
  <c r="M661" i="9"/>
  <c r="L661" i="9"/>
  <c r="AC660" i="9"/>
  <c r="AB660" i="9"/>
  <c r="O660" i="9"/>
  <c r="M660" i="9"/>
  <c r="L660" i="9"/>
  <c r="AC659" i="9"/>
  <c r="AB659" i="9"/>
  <c r="O659" i="9"/>
  <c r="M659" i="9"/>
  <c r="L659" i="9"/>
  <c r="AC658" i="9"/>
  <c r="AB658" i="9"/>
  <c r="O658" i="9"/>
  <c r="M658" i="9"/>
  <c r="L658" i="9"/>
  <c r="AC657" i="9"/>
  <c r="AB657" i="9"/>
  <c r="O657" i="9"/>
  <c r="M657" i="9"/>
  <c r="L657" i="9"/>
  <c r="AC656" i="9"/>
  <c r="AB656" i="9"/>
  <c r="O656" i="9"/>
  <c r="M656" i="9"/>
  <c r="L656" i="9"/>
  <c r="AC655" i="9"/>
  <c r="AB655" i="9"/>
  <c r="O655" i="9"/>
  <c r="M655" i="9"/>
  <c r="L655" i="9"/>
  <c r="AC654" i="9"/>
  <c r="AB654" i="9"/>
  <c r="O654" i="9"/>
  <c r="M654" i="9"/>
  <c r="L654" i="9"/>
  <c r="AC653" i="9"/>
  <c r="AB653" i="9"/>
  <c r="O653" i="9"/>
  <c r="M653" i="9"/>
  <c r="L653" i="9"/>
  <c r="AC652" i="9"/>
  <c r="AB652" i="9"/>
  <c r="O652" i="9"/>
  <c r="M652" i="9"/>
  <c r="L652" i="9"/>
  <c r="AC651" i="9"/>
  <c r="AB651" i="9"/>
  <c r="O651" i="9"/>
  <c r="M651" i="9"/>
  <c r="L651" i="9"/>
  <c r="AC650" i="9"/>
  <c r="AB650" i="9"/>
  <c r="O650" i="9"/>
  <c r="M650" i="9"/>
  <c r="L650" i="9"/>
  <c r="AC649" i="9"/>
  <c r="AB649" i="9"/>
  <c r="O649" i="9"/>
  <c r="M649" i="9"/>
  <c r="L649" i="9"/>
  <c r="AC648" i="9"/>
  <c r="AB648" i="9"/>
  <c r="O648" i="9"/>
  <c r="M648" i="9"/>
  <c r="L648" i="9"/>
  <c r="AC647" i="9"/>
  <c r="AB647" i="9"/>
  <c r="O647" i="9"/>
  <c r="M647" i="9"/>
  <c r="L647" i="9"/>
  <c r="AC646" i="9"/>
  <c r="AB646" i="9"/>
  <c r="O646" i="9"/>
  <c r="M646" i="9"/>
  <c r="L646" i="9"/>
  <c r="AC645" i="9"/>
  <c r="AB645" i="9"/>
  <c r="O645" i="9"/>
  <c r="M645" i="9"/>
  <c r="L645" i="9"/>
  <c r="AC644" i="9"/>
  <c r="AB644" i="9"/>
  <c r="O644" i="9"/>
  <c r="M644" i="9"/>
  <c r="L644" i="9"/>
  <c r="AC643" i="9"/>
  <c r="AB643" i="9"/>
  <c r="O643" i="9"/>
  <c r="M643" i="9"/>
  <c r="L643" i="9"/>
  <c r="AC642" i="9"/>
  <c r="AB642" i="9"/>
  <c r="O642" i="9"/>
  <c r="M642" i="9"/>
  <c r="L642" i="9"/>
  <c r="AC641" i="9"/>
  <c r="AB641" i="9"/>
  <c r="O641" i="9"/>
  <c r="M641" i="9"/>
  <c r="L641" i="9"/>
  <c r="AC640" i="9"/>
  <c r="AB640" i="9"/>
  <c r="O640" i="9"/>
  <c r="M640" i="9"/>
  <c r="L640" i="9"/>
  <c r="AC639" i="9"/>
  <c r="AB639" i="9"/>
  <c r="O639" i="9"/>
  <c r="M639" i="9"/>
  <c r="L639" i="9"/>
  <c r="AC638" i="9"/>
  <c r="AB638" i="9"/>
  <c r="O638" i="9"/>
  <c r="M638" i="9"/>
  <c r="L638" i="9"/>
  <c r="AC637" i="9"/>
  <c r="AB637" i="9"/>
  <c r="O637" i="9"/>
  <c r="M637" i="9"/>
  <c r="L637" i="9"/>
  <c r="AC636" i="9"/>
  <c r="AB636" i="9"/>
  <c r="O636" i="9"/>
  <c r="M636" i="9"/>
  <c r="L636" i="9"/>
  <c r="AC635" i="9"/>
  <c r="AB635" i="9"/>
  <c r="O635" i="9"/>
  <c r="M635" i="9"/>
  <c r="L635" i="9"/>
  <c r="AC634" i="9"/>
  <c r="AB634" i="9"/>
  <c r="O634" i="9"/>
  <c r="M634" i="9"/>
  <c r="L634" i="9"/>
  <c r="AC633" i="9"/>
  <c r="AB633" i="9"/>
  <c r="O633" i="9"/>
  <c r="M633" i="9"/>
  <c r="L633" i="9"/>
  <c r="AC632" i="9"/>
  <c r="AB632" i="9"/>
  <c r="O632" i="9"/>
  <c r="M632" i="9"/>
  <c r="L632" i="9"/>
  <c r="AC631" i="9"/>
  <c r="AB631" i="9"/>
  <c r="O631" i="9"/>
  <c r="M631" i="9"/>
  <c r="L631" i="9"/>
  <c r="AC630" i="9"/>
  <c r="AB630" i="9"/>
  <c r="O630" i="9"/>
  <c r="M630" i="9"/>
  <c r="L630" i="9"/>
  <c r="AC629" i="9"/>
  <c r="AB629" i="9"/>
  <c r="O629" i="9"/>
  <c r="M629" i="9"/>
  <c r="L629" i="9"/>
  <c r="AC628" i="9"/>
  <c r="AB628" i="9"/>
  <c r="O628" i="9"/>
  <c r="M628" i="9"/>
  <c r="L628" i="9"/>
  <c r="AC627" i="9"/>
  <c r="AB627" i="9"/>
  <c r="O627" i="9"/>
  <c r="M627" i="9"/>
  <c r="L627" i="9"/>
  <c r="AC626" i="9"/>
  <c r="AB626" i="9"/>
  <c r="O626" i="9"/>
  <c r="M626" i="9"/>
  <c r="L626" i="9"/>
  <c r="AC625" i="9"/>
  <c r="AB625" i="9"/>
  <c r="O625" i="9"/>
  <c r="M625" i="9"/>
  <c r="L625" i="9"/>
  <c r="AC624" i="9"/>
  <c r="AB624" i="9"/>
  <c r="O624" i="9"/>
  <c r="M624" i="9"/>
  <c r="L624" i="9"/>
  <c r="AC623" i="9"/>
  <c r="AB623" i="9"/>
  <c r="O623" i="9"/>
  <c r="M623" i="9"/>
  <c r="L623" i="9"/>
  <c r="AC622" i="9"/>
  <c r="AB622" i="9"/>
  <c r="O622" i="9"/>
  <c r="M622" i="9"/>
  <c r="L622" i="9"/>
  <c r="AC621" i="9"/>
  <c r="AB621" i="9"/>
  <c r="O621" i="9"/>
  <c r="M621" i="9"/>
  <c r="L621" i="9"/>
  <c r="AC620" i="9"/>
  <c r="AB620" i="9"/>
  <c r="O620" i="9"/>
  <c r="M620" i="9"/>
  <c r="L620" i="9"/>
  <c r="AC619" i="9"/>
  <c r="AB619" i="9"/>
  <c r="O619" i="9"/>
  <c r="M619" i="9"/>
  <c r="L619" i="9"/>
  <c r="AC618" i="9"/>
  <c r="AB618" i="9"/>
  <c r="O618" i="9"/>
  <c r="M618" i="9"/>
  <c r="L618" i="9"/>
  <c r="AC617" i="9"/>
  <c r="AB617" i="9"/>
  <c r="O617" i="9"/>
  <c r="M617" i="9"/>
  <c r="L617" i="9"/>
  <c r="AC616" i="9"/>
  <c r="AB616" i="9"/>
  <c r="O616" i="9"/>
  <c r="M616" i="9"/>
  <c r="L616" i="9"/>
  <c r="AC615" i="9"/>
  <c r="AB615" i="9"/>
  <c r="O615" i="9"/>
  <c r="M615" i="9"/>
  <c r="L615" i="9"/>
  <c r="AC614" i="9"/>
  <c r="AB614" i="9"/>
  <c r="O614" i="9"/>
  <c r="M614" i="9"/>
  <c r="L614" i="9"/>
  <c r="AC613" i="9"/>
  <c r="AB613" i="9"/>
  <c r="O613" i="9"/>
  <c r="M613" i="9"/>
  <c r="L613" i="9"/>
  <c r="AC612" i="9"/>
  <c r="AB612" i="9"/>
  <c r="O612" i="9"/>
  <c r="M612" i="9"/>
  <c r="L612" i="9"/>
  <c r="AC611" i="9"/>
  <c r="AB611" i="9"/>
  <c r="O611" i="9"/>
  <c r="M611" i="9"/>
  <c r="L611" i="9"/>
  <c r="AC610" i="9"/>
  <c r="AB610" i="9"/>
  <c r="O610" i="9"/>
  <c r="M610" i="9"/>
  <c r="L610" i="9"/>
  <c r="AC609" i="9"/>
  <c r="AB609" i="9"/>
  <c r="O609" i="9"/>
  <c r="M609" i="9"/>
  <c r="L609" i="9"/>
  <c r="AC608" i="9"/>
  <c r="AB608" i="9"/>
  <c r="O608" i="9"/>
  <c r="M608" i="9"/>
  <c r="L608" i="9"/>
  <c r="AC607" i="9"/>
  <c r="AB607" i="9"/>
  <c r="O607" i="9"/>
  <c r="M607" i="9"/>
  <c r="L607" i="9"/>
  <c r="AC606" i="9"/>
  <c r="AB606" i="9"/>
  <c r="O606" i="9"/>
  <c r="M606" i="9"/>
  <c r="L606" i="9"/>
  <c r="AC605" i="9"/>
  <c r="AB605" i="9"/>
  <c r="O605" i="9"/>
  <c r="M605" i="9"/>
  <c r="L605" i="9"/>
  <c r="AC604" i="9"/>
  <c r="AB604" i="9"/>
  <c r="O604" i="9"/>
  <c r="M604" i="9"/>
  <c r="L604" i="9"/>
  <c r="AC603" i="9"/>
  <c r="AB603" i="9"/>
  <c r="O603" i="9"/>
  <c r="M603" i="9"/>
  <c r="L603" i="9"/>
  <c r="AC602" i="9"/>
  <c r="AB602" i="9"/>
  <c r="O602" i="9"/>
  <c r="M602" i="9"/>
  <c r="L602" i="9"/>
  <c r="AC601" i="9"/>
  <c r="AB601" i="9"/>
  <c r="O601" i="9"/>
  <c r="M601" i="9"/>
  <c r="L601" i="9"/>
  <c r="AC600" i="9"/>
  <c r="AB600" i="9"/>
  <c r="O600" i="9"/>
  <c r="M600" i="9"/>
  <c r="L600" i="9"/>
  <c r="AC599" i="9"/>
  <c r="AB599" i="9"/>
  <c r="O599" i="9"/>
  <c r="M599" i="9"/>
  <c r="L599" i="9"/>
  <c r="AC598" i="9"/>
  <c r="AB598" i="9"/>
  <c r="O598" i="9"/>
  <c r="M598" i="9"/>
  <c r="L598" i="9"/>
  <c r="AC597" i="9"/>
  <c r="AB597" i="9"/>
  <c r="O597" i="9"/>
  <c r="M597" i="9"/>
  <c r="L597" i="9"/>
  <c r="AC596" i="9"/>
  <c r="AB596" i="9"/>
  <c r="O596" i="9"/>
  <c r="M596" i="9"/>
  <c r="L596" i="9"/>
  <c r="AC595" i="9"/>
  <c r="AB595" i="9"/>
  <c r="O595" i="9"/>
  <c r="M595" i="9"/>
  <c r="L595" i="9"/>
  <c r="AC594" i="9"/>
  <c r="AB594" i="9"/>
  <c r="O594" i="9"/>
  <c r="M594" i="9"/>
  <c r="L594" i="9"/>
  <c r="AC593" i="9"/>
  <c r="AB593" i="9"/>
  <c r="O593" i="9"/>
  <c r="M593" i="9"/>
  <c r="L593" i="9"/>
  <c r="AC592" i="9"/>
  <c r="AB592" i="9"/>
  <c r="O592" i="9"/>
  <c r="M592" i="9"/>
  <c r="L592" i="9"/>
  <c r="AC591" i="9"/>
  <c r="AB591" i="9"/>
  <c r="O591" i="9"/>
  <c r="M591" i="9"/>
  <c r="L591" i="9"/>
  <c r="AC590" i="9"/>
  <c r="AB590" i="9"/>
  <c r="O590" i="9"/>
  <c r="M590" i="9"/>
  <c r="L590" i="9"/>
  <c r="AC589" i="9"/>
  <c r="AB589" i="9"/>
  <c r="O589" i="9"/>
  <c r="M589" i="9"/>
  <c r="L589" i="9"/>
  <c r="AC588" i="9"/>
  <c r="AB588" i="9"/>
  <c r="O588" i="9"/>
  <c r="M588" i="9"/>
  <c r="L588" i="9"/>
  <c r="AC587" i="9"/>
  <c r="AB587" i="9"/>
  <c r="O587" i="9"/>
  <c r="M587" i="9"/>
  <c r="L587" i="9"/>
  <c r="AC586" i="9"/>
  <c r="AB586" i="9"/>
  <c r="O586" i="9"/>
  <c r="M586" i="9"/>
  <c r="L586" i="9"/>
  <c r="AC585" i="9"/>
  <c r="AB585" i="9"/>
  <c r="O585" i="9"/>
  <c r="M585" i="9"/>
  <c r="L585" i="9"/>
  <c r="AC584" i="9"/>
  <c r="AB584" i="9"/>
  <c r="O584" i="9"/>
  <c r="M584" i="9"/>
  <c r="L584" i="9"/>
  <c r="AC583" i="9"/>
  <c r="AB583" i="9"/>
  <c r="O583" i="9"/>
  <c r="M583" i="9"/>
  <c r="L583" i="9"/>
  <c r="AC582" i="9"/>
  <c r="AB582" i="9"/>
  <c r="O582" i="9"/>
  <c r="M582" i="9"/>
  <c r="L582" i="9"/>
  <c r="AC581" i="9"/>
  <c r="AB581" i="9"/>
  <c r="O581" i="9"/>
  <c r="M581" i="9"/>
  <c r="L581" i="9"/>
  <c r="AC580" i="9"/>
  <c r="AB580" i="9"/>
  <c r="O580" i="9"/>
  <c r="M580" i="9"/>
  <c r="L580" i="9"/>
  <c r="AC579" i="9"/>
  <c r="AB579" i="9"/>
  <c r="O579" i="9"/>
  <c r="M579" i="9"/>
  <c r="L579" i="9"/>
  <c r="AC578" i="9"/>
  <c r="AB578" i="9"/>
  <c r="O578" i="9"/>
  <c r="M578" i="9"/>
  <c r="L578" i="9"/>
  <c r="AC577" i="9"/>
  <c r="AB577" i="9"/>
  <c r="O577" i="9"/>
  <c r="M577" i="9"/>
  <c r="L577" i="9"/>
  <c r="AC576" i="9"/>
  <c r="AB576" i="9"/>
  <c r="O576" i="9"/>
  <c r="M576" i="9"/>
  <c r="L576" i="9"/>
  <c r="AC575" i="9"/>
  <c r="AB575" i="9"/>
  <c r="O575" i="9"/>
  <c r="M575" i="9"/>
  <c r="L575" i="9"/>
  <c r="AC574" i="9"/>
  <c r="AB574" i="9"/>
  <c r="O574" i="9"/>
  <c r="M574" i="9"/>
  <c r="L574" i="9"/>
  <c r="AC573" i="9"/>
  <c r="AB573" i="9"/>
  <c r="O573" i="9"/>
  <c r="M573" i="9"/>
  <c r="L573" i="9"/>
  <c r="AC572" i="9"/>
  <c r="AB572" i="9"/>
  <c r="O572" i="9"/>
  <c r="M572" i="9"/>
  <c r="L572" i="9"/>
  <c r="AC571" i="9"/>
  <c r="AB571" i="9"/>
  <c r="O571" i="9"/>
  <c r="M571" i="9"/>
  <c r="L571" i="9"/>
  <c r="AC570" i="9"/>
  <c r="AB570" i="9"/>
  <c r="O570" i="9"/>
  <c r="M570" i="9"/>
  <c r="L570" i="9"/>
  <c r="AC569" i="9"/>
  <c r="AB569" i="9"/>
  <c r="O569" i="9"/>
  <c r="M569" i="9"/>
  <c r="L569" i="9"/>
  <c r="AC568" i="9"/>
  <c r="AB568" i="9"/>
  <c r="O568" i="9"/>
  <c r="M568" i="9"/>
  <c r="L568" i="9"/>
  <c r="AC567" i="9"/>
  <c r="AB567" i="9"/>
  <c r="O567" i="9"/>
  <c r="M567" i="9"/>
  <c r="L567" i="9"/>
  <c r="AC566" i="9"/>
  <c r="AB566" i="9"/>
  <c r="O566" i="9"/>
  <c r="M566" i="9"/>
  <c r="L566" i="9"/>
  <c r="AC565" i="9"/>
  <c r="AB565" i="9"/>
  <c r="O565" i="9"/>
  <c r="M565" i="9"/>
  <c r="L565" i="9"/>
  <c r="AC564" i="9"/>
  <c r="AB564" i="9"/>
  <c r="O564" i="9"/>
  <c r="M564" i="9"/>
  <c r="L564" i="9"/>
  <c r="AC563" i="9"/>
  <c r="AB563" i="9"/>
  <c r="O563" i="9"/>
  <c r="M563" i="9"/>
  <c r="L563" i="9"/>
  <c r="AC562" i="9"/>
  <c r="AB562" i="9"/>
  <c r="O562" i="9"/>
  <c r="M562" i="9"/>
  <c r="L562" i="9"/>
  <c r="AC561" i="9"/>
  <c r="AB561" i="9"/>
  <c r="O561" i="9"/>
  <c r="M561" i="9"/>
  <c r="L561" i="9"/>
  <c r="AC560" i="9"/>
  <c r="AB560" i="9"/>
  <c r="O560" i="9"/>
  <c r="M560" i="9"/>
  <c r="L560" i="9"/>
  <c r="AC559" i="9"/>
  <c r="AB559" i="9"/>
  <c r="O559" i="9"/>
  <c r="M559" i="9"/>
  <c r="L559" i="9"/>
  <c r="AC558" i="9"/>
  <c r="AB558" i="9"/>
  <c r="O558" i="9"/>
  <c r="M558" i="9"/>
  <c r="L558" i="9"/>
  <c r="AC557" i="9"/>
  <c r="AB557" i="9"/>
  <c r="O557" i="9"/>
  <c r="M557" i="9"/>
  <c r="L557" i="9"/>
  <c r="AC556" i="9"/>
  <c r="AB556" i="9"/>
  <c r="O556" i="9"/>
  <c r="M556" i="9"/>
  <c r="L556" i="9"/>
  <c r="AC555" i="9"/>
  <c r="AB555" i="9"/>
  <c r="O555" i="9"/>
  <c r="M555" i="9"/>
  <c r="L555" i="9"/>
  <c r="AC554" i="9"/>
  <c r="AB554" i="9"/>
  <c r="O554" i="9"/>
  <c r="M554" i="9"/>
  <c r="L554" i="9"/>
  <c r="AC553" i="9"/>
  <c r="AB553" i="9"/>
  <c r="O553" i="9"/>
  <c r="M553" i="9"/>
  <c r="L553" i="9"/>
  <c r="AC552" i="9"/>
  <c r="AB552" i="9"/>
  <c r="O552" i="9"/>
  <c r="M552" i="9"/>
  <c r="L552" i="9"/>
  <c r="AC551" i="9"/>
  <c r="AB551" i="9"/>
  <c r="O551" i="9"/>
  <c r="M551" i="9"/>
  <c r="L551" i="9"/>
  <c r="AC550" i="9"/>
  <c r="AB550" i="9"/>
  <c r="O550" i="9"/>
  <c r="M550" i="9"/>
  <c r="L550" i="9"/>
  <c r="AC549" i="9"/>
  <c r="AB549" i="9"/>
  <c r="O549" i="9"/>
  <c r="M549" i="9"/>
  <c r="L549" i="9"/>
  <c r="AC548" i="9"/>
  <c r="AB548" i="9"/>
  <c r="O548" i="9"/>
  <c r="M548" i="9"/>
  <c r="L548" i="9"/>
  <c r="AC547" i="9"/>
  <c r="AB547" i="9"/>
  <c r="O547" i="9"/>
  <c r="M547" i="9"/>
  <c r="L547" i="9"/>
  <c r="AC546" i="9"/>
  <c r="AB546" i="9"/>
  <c r="O546" i="9"/>
  <c r="M546" i="9"/>
  <c r="L546" i="9"/>
  <c r="AC545" i="9"/>
  <c r="AB545" i="9"/>
  <c r="O545" i="9"/>
  <c r="M545" i="9"/>
  <c r="L545" i="9"/>
  <c r="AC544" i="9"/>
  <c r="AB544" i="9"/>
  <c r="O544" i="9"/>
  <c r="M544" i="9"/>
  <c r="L544" i="9"/>
  <c r="AC543" i="9"/>
  <c r="AB543" i="9"/>
  <c r="O543" i="9"/>
  <c r="M543" i="9"/>
  <c r="L543" i="9"/>
  <c r="AC542" i="9"/>
  <c r="AB542" i="9"/>
  <c r="O542" i="9"/>
  <c r="M542" i="9"/>
  <c r="L542" i="9"/>
  <c r="AC541" i="9"/>
  <c r="AB541" i="9"/>
  <c r="O541" i="9"/>
  <c r="M541" i="9"/>
  <c r="L541" i="9"/>
  <c r="AC540" i="9"/>
  <c r="AB540" i="9"/>
  <c r="O540" i="9"/>
  <c r="M540" i="9"/>
  <c r="L540" i="9"/>
  <c r="AC539" i="9"/>
  <c r="AB539" i="9"/>
  <c r="O539" i="9"/>
  <c r="M539" i="9"/>
  <c r="L539" i="9"/>
  <c r="AC538" i="9"/>
  <c r="AB538" i="9"/>
  <c r="O538" i="9"/>
  <c r="M538" i="9"/>
  <c r="L538" i="9"/>
  <c r="AC537" i="9"/>
  <c r="AB537" i="9"/>
  <c r="O537" i="9"/>
  <c r="M537" i="9"/>
  <c r="L537" i="9"/>
  <c r="AC536" i="9"/>
  <c r="AB536" i="9"/>
  <c r="O536" i="9"/>
  <c r="M536" i="9"/>
  <c r="L536" i="9"/>
  <c r="AC535" i="9"/>
  <c r="AB535" i="9"/>
  <c r="O535" i="9"/>
  <c r="M535" i="9"/>
  <c r="L535" i="9"/>
  <c r="AC534" i="9"/>
  <c r="AB534" i="9"/>
  <c r="O534" i="9"/>
  <c r="M534" i="9"/>
  <c r="L534" i="9"/>
  <c r="AC533" i="9"/>
  <c r="AB533" i="9"/>
  <c r="O533" i="9"/>
  <c r="M533" i="9"/>
  <c r="L533" i="9"/>
  <c r="AC532" i="9"/>
  <c r="AB532" i="9"/>
  <c r="O532" i="9"/>
  <c r="M532" i="9"/>
  <c r="L532" i="9"/>
  <c r="AC531" i="9"/>
  <c r="AB531" i="9"/>
  <c r="O531" i="9"/>
  <c r="M531" i="9"/>
  <c r="L531" i="9"/>
  <c r="AC530" i="9"/>
  <c r="AB530" i="9"/>
  <c r="O530" i="9"/>
  <c r="M530" i="9"/>
  <c r="L530" i="9"/>
  <c r="AC529" i="9"/>
  <c r="AB529" i="9"/>
  <c r="O529" i="9"/>
  <c r="M529" i="9"/>
  <c r="L529" i="9"/>
  <c r="AC528" i="9"/>
  <c r="AB528" i="9"/>
  <c r="O528" i="9"/>
  <c r="M528" i="9"/>
  <c r="L528" i="9"/>
  <c r="AC527" i="9"/>
  <c r="AB527" i="9"/>
  <c r="O527" i="9"/>
  <c r="M527" i="9"/>
  <c r="L527" i="9"/>
  <c r="AC526" i="9"/>
  <c r="AB526" i="9"/>
  <c r="O526" i="9"/>
  <c r="M526" i="9"/>
  <c r="L526" i="9"/>
  <c r="AC525" i="9"/>
  <c r="AB525" i="9"/>
  <c r="O525" i="9"/>
  <c r="M525" i="9"/>
  <c r="L525" i="9"/>
  <c r="AC524" i="9"/>
  <c r="AB524" i="9"/>
  <c r="O524" i="9"/>
  <c r="M524" i="9"/>
  <c r="L524" i="9"/>
  <c r="AC523" i="9"/>
  <c r="AB523" i="9"/>
  <c r="O523" i="9"/>
  <c r="M523" i="9"/>
  <c r="L523" i="9"/>
  <c r="AC522" i="9"/>
  <c r="AB522" i="9"/>
  <c r="O522" i="9"/>
  <c r="M522" i="9"/>
  <c r="L522" i="9"/>
  <c r="AC521" i="9"/>
  <c r="AB521" i="9"/>
  <c r="O521" i="9"/>
  <c r="M521" i="9"/>
  <c r="L521" i="9"/>
  <c r="AC520" i="9"/>
  <c r="AB520" i="9"/>
  <c r="O520" i="9"/>
  <c r="M520" i="9"/>
  <c r="L520" i="9"/>
  <c r="AC519" i="9"/>
  <c r="AB519" i="9"/>
  <c r="O519" i="9"/>
  <c r="M519" i="9"/>
  <c r="L519" i="9"/>
  <c r="AC518" i="9"/>
  <c r="AB518" i="9"/>
  <c r="O518" i="9"/>
  <c r="M518" i="9"/>
  <c r="L518" i="9"/>
  <c r="AC517" i="9"/>
  <c r="AB517" i="9"/>
  <c r="O517" i="9"/>
  <c r="M517" i="9"/>
  <c r="L517" i="9"/>
  <c r="AC516" i="9"/>
  <c r="AB516" i="9"/>
  <c r="O516" i="9"/>
  <c r="M516" i="9"/>
  <c r="L516" i="9"/>
  <c r="AC515" i="9"/>
  <c r="AB515" i="9"/>
  <c r="O515" i="9"/>
  <c r="M515" i="9"/>
  <c r="L515" i="9"/>
  <c r="AC514" i="9"/>
  <c r="AB514" i="9"/>
  <c r="O514" i="9"/>
  <c r="M514" i="9"/>
  <c r="L514" i="9"/>
  <c r="AC513" i="9"/>
  <c r="AB513" i="9"/>
  <c r="O513" i="9"/>
  <c r="M513" i="9"/>
  <c r="L513" i="9"/>
  <c r="AC512" i="9"/>
  <c r="AB512" i="9"/>
  <c r="O512" i="9"/>
  <c r="M512" i="9"/>
  <c r="L512" i="9"/>
  <c r="AC511" i="9"/>
  <c r="AB511" i="9"/>
  <c r="O511" i="9"/>
  <c r="M511" i="9"/>
  <c r="L511" i="9"/>
  <c r="AC510" i="9"/>
  <c r="AB510" i="9"/>
  <c r="O510" i="9"/>
  <c r="M510" i="9"/>
  <c r="L510" i="9"/>
  <c r="AC509" i="9"/>
  <c r="AB509" i="9"/>
  <c r="O509" i="9"/>
  <c r="M509" i="9"/>
  <c r="L509" i="9"/>
  <c r="AC508" i="9"/>
  <c r="AB508" i="9"/>
  <c r="O508" i="9"/>
  <c r="M508" i="9"/>
  <c r="L508" i="9"/>
  <c r="AC507" i="9"/>
  <c r="AB507" i="9"/>
  <c r="O507" i="9"/>
  <c r="M507" i="9"/>
  <c r="L507" i="9"/>
  <c r="AC506" i="9"/>
  <c r="AB506" i="9"/>
  <c r="O506" i="9"/>
  <c r="M506" i="9"/>
  <c r="L506" i="9"/>
  <c r="AC505" i="9"/>
  <c r="AB505" i="9"/>
  <c r="O505" i="9"/>
  <c r="M505" i="9"/>
  <c r="L505" i="9"/>
  <c r="AC504" i="9"/>
  <c r="AB504" i="9"/>
  <c r="O504" i="9"/>
  <c r="M504" i="9"/>
  <c r="L504" i="9"/>
  <c r="AC503" i="9"/>
  <c r="AB503" i="9"/>
  <c r="O503" i="9"/>
  <c r="M503" i="9"/>
  <c r="L503" i="9"/>
  <c r="AC502" i="9"/>
  <c r="AB502" i="9"/>
  <c r="O502" i="9"/>
  <c r="M502" i="9"/>
  <c r="L502" i="9"/>
  <c r="AC501" i="9"/>
  <c r="AB501" i="9"/>
  <c r="O501" i="9"/>
  <c r="M501" i="9"/>
  <c r="L501" i="9"/>
  <c r="AC500" i="9"/>
  <c r="AB500" i="9"/>
  <c r="O500" i="9"/>
  <c r="M500" i="9"/>
  <c r="L500" i="9"/>
  <c r="AC499" i="9"/>
  <c r="AB499" i="9"/>
  <c r="O499" i="9"/>
  <c r="M499" i="9"/>
  <c r="L499" i="9"/>
  <c r="AC498" i="9"/>
  <c r="AB498" i="9"/>
  <c r="O498" i="9"/>
  <c r="M498" i="9"/>
  <c r="L498" i="9"/>
  <c r="AC497" i="9"/>
  <c r="AB497" i="9"/>
  <c r="O497" i="9"/>
  <c r="M497" i="9"/>
  <c r="L497" i="9"/>
  <c r="AC496" i="9"/>
  <c r="AB496" i="9"/>
  <c r="O496" i="9"/>
  <c r="M496" i="9"/>
  <c r="L496" i="9"/>
  <c r="AC495" i="9"/>
  <c r="AB495" i="9"/>
  <c r="O495" i="9"/>
  <c r="M495" i="9"/>
  <c r="L495" i="9"/>
  <c r="AC494" i="9"/>
  <c r="AB494" i="9"/>
  <c r="O494" i="9"/>
  <c r="M494" i="9"/>
  <c r="L494" i="9"/>
  <c r="AC493" i="9"/>
  <c r="AB493" i="9"/>
  <c r="O493" i="9"/>
  <c r="M493" i="9"/>
  <c r="L493" i="9"/>
  <c r="AC492" i="9"/>
  <c r="AB492" i="9"/>
  <c r="O492" i="9"/>
  <c r="M492" i="9"/>
  <c r="L492" i="9"/>
  <c r="AC491" i="9"/>
  <c r="AB491" i="9"/>
  <c r="O491" i="9"/>
  <c r="M491" i="9"/>
  <c r="L491" i="9"/>
  <c r="AC490" i="9"/>
  <c r="AB490" i="9"/>
  <c r="O490" i="9"/>
  <c r="M490" i="9"/>
  <c r="L490" i="9"/>
  <c r="AC489" i="9"/>
  <c r="AB489" i="9"/>
  <c r="O489" i="9"/>
  <c r="M489" i="9"/>
  <c r="L489" i="9"/>
  <c r="AC488" i="9"/>
  <c r="AB488" i="9"/>
  <c r="O488" i="9"/>
  <c r="M488" i="9"/>
  <c r="L488" i="9"/>
  <c r="AC487" i="9"/>
  <c r="AB487" i="9"/>
  <c r="O487" i="9"/>
  <c r="M487" i="9"/>
  <c r="L487" i="9"/>
  <c r="AC486" i="9"/>
  <c r="AB486" i="9"/>
  <c r="O486" i="9"/>
  <c r="M486" i="9"/>
  <c r="L486" i="9"/>
  <c r="AC485" i="9"/>
  <c r="AB485" i="9"/>
  <c r="O485" i="9"/>
  <c r="M485" i="9"/>
  <c r="L485" i="9"/>
  <c r="AC484" i="9"/>
  <c r="AB484" i="9"/>
  <c r="O484" i="9"/>
  <c r="M484" i="9"/>
  <c r="L484" i="9"/>
  <c r="AC483" i="9"/>
  <c r="AB483" i="9"/>
  <c r="O483" i="9"/>
  <c r="M483" i="9"/>
  <c r="L483" i="9"/>
  <c r="AC482" i="9"/>
  <c r="AB482" i="9"/>
  <c r="O482" i="9"/>
  <c r="M482" i="9"/>
  <c r="L482" i="9"/>
  <c r="AC481" i="9"/>
  <c r="AB481" i="9"/>
  <c r="O481" i="9"/>
  <c r="M481" i="9"/>
  <c r="L481" i="9"/>
  <c r="AC480" i="9"/>
  <c r="AB480" i="9"/>
  <c r="O480" i="9"/>
  <c r="M480" i="9"/>
  <c r="L480" i="9"/>
  <c r="AC479" i="9"/>
  <c r="AB479" i="9"/>
  <c r="O479" i="9"/>
  <c r="M479" i="9"/>
  <c r="L479" i="9"/>
  <c r="AC478" i="9"/>
  <c r="AB478" i="9"/>
  <c r="O478" i="9"/>
  <c r="M478" i="9"/>
  <c r="L478" i="9"/>
  <c r="AC477" i="9"/>
  <c r="AB477" i="9"/>
  <c r="O477" i="9"/>
  <c r="M477" i="9"/>
  <c r="L477" i="9"/>
  <c r="AC476" i="9"/>
  <c r="AB476" i="9"/>
  <c r="O476" i="9"/>
  <c r="M476" i="9"/>
  <c r="L476" i="9"/>
  <c r="AC475" i="9"/>
  <c r="AB475" i="9"/>
  <c r="O475" i="9"/>
  <c r="M475" i="9"/>
  <c r="L475" i="9"/>
  <c r="AC474" i="9"/>
  <c r="AB474" i="9"/>
  <c r="O474" i="9"/>
  <c r="M474" i="9"/>
  <c r="L474" i="9"/>
  <c r="AC473" i="9"/>
  <c r="AB473" i="9"/>
  <c r="O473" i="9"/>
  <c r="M473" i="9"/>
  <c r="L473" i="9"/>
  <c r="AC472" i="9"/>
  <c r="AB472" i="9"/>
  <c r="O472" i="9"/>
  <c r="M472" i="9"/>
  <c r="L472" i="9"/>
  <c r="AC471" i="9"/>
  <c r="AB471" i="9"/>
  <c r="O471" i="9"/>
  <c r="M471" i="9"/>
  <c r="L471" i="9"/>
  <c r="AC470" i="9"/>
  <c r="AB470" i="9"/>
  <c r="O470" i="9"/>
  <c r="M470" i="9"/>
  <c r="L470" i="9"/>
  <c r="AC469" i="9"/>
  <c r="AB469" i="9"/>
  <c r="O469" i="9"/>
  <c r="M469" i="9"/>
  <c r="L469" i="9"/>
  <c r="AC468" i="9"/>
  <c r="AB468" i="9"/>
  <c r="O468" i="9"/>
  <c r="M468" i="9"/>
  <c r="L468" i="9"/>
  <c r="AC467" i="9"/>
  <c r="AB467" i="9"/>
  <c r="O467" i="9"/>
  <c r="M467" i="9"/>
  <c r="L467" i="9"/>
  <c r="AC466" i="9"/>
  <c r="AB466" i="9"/>
  <c r="O466" i="9"/>
  <c r="M466" i="9"/>
  <c r="L466" i="9"/>
  <c r="AC465" i="9"/>
  <c r="AB465" i="9"/>
  <c r="O465" i="9"/>
  <c r="M465" i="9"/>
  <c r="L465" i="9"/>
  <c r="AC464" i="9"/>
  <c r="AB464" i="9"/>
  <c r="O464" i="9"/>
  <c r="M464" i="9"/>
  <c r="L464" i="9"/>
  <c r="AC463" i="9"/>
  <c r="AB463" i="9"/>
  <c r="O463" i="9"/>
  <c r="M463" i="9"/>
  <c r="L463" i="9"/>
  <c r="AC462" i="9"/>
  <c r="AB462" i="9"/>
  <c r="O462" i="9"/>
  <c r="M462" i="9"/>
  <c r="L462" i="9"/>
  <c r="AC461" i="9"/>
  <c r="AB461" i="9"/>
  <c r="O461" i="9"/>
  <c r="M461" i="9"/>
  <c r="L461" i="9"/>
  <c r="AC460" i="9"/>
  <c r="AB460" i="9"/>
  <c r="O460" i="9"/>
  <c r="M460" i="9"/>
  <c r="L460" i="9"/>
  <c r="AC459" i="9"/>
  <c r="AB459" i="9"/>
  <c r="O459" i="9"/>
  <c r="M459" i="9"/>
  <c r="L459" i="9"/>
  <c r="AC458" i="9"/>
  <c r="AB458" i="9"/>
  <c r="O458" i="9"/>
  <c r="M458" i="9"/>
  <c r="L458" i="9"/>
  <c r="AC457" i="9"/>
  <c r="AB457" i="9"/>
  <c r="O457" i="9"/>
  <c r="M457" i="9"/>
  <c r="L457" i="9"/>
  <c r="AC456" i="9"/>
  <c r="AB456" i="9"/>
  <c r="O456" i="9"/>
  <c r="M456" i="9"/>
  <c r="L456" i="9"/>
  <c r="AC455" i="9"/>
  <c r="AB455" i="9"/>
  <c r="O455" i="9"/>
  <c r="M455" i="9"/>
  <c r="L455" i="9"/>
  <c r="AC454" i="9"/>
  <c r="AB454" i="9"/>
  <c r="O454" i="9"/>
  <c r="M454" i="9"/>
  <c r="L454" i="9"/>
  <c r="AC453" i="9"/>
  <c r="AB453" i="9"/>
  <c r="O453" i="9"/>
  <c r="M453" i="9"/>
  <c r="L453" i="9"/>
  <c r="AC452" i="9"/>
  <c r="AB452" i="9"/>
  <c r="O452" i="9"/>
  <c r="M452" i="9"/>
  <c r="L452" i="9"/>
  <c r="AC451" i="9"/>
  <c r="AB451" i="9"/>
  <c r="O451" i="9"/>
  <c r="M451" i="9"/>
  <c r="L451" i="9"/>
  <c r="AC450" i="9"/>
  <c r="AB450" i="9"/>
  <c r="O450" i="9"/>
  <c r="M450" i="9"/>
  <c r="L450" i="9"/>
  <c r="AC449" i="9"/>
  <c r="AB449" i="9"/>
  <c r="O449" i="9"/>
  <c r="M449" i="9"/>
  <c r="L449" i="9"/>
  <c r="AC448" i="9"/>
  <c r="AB448" i="9"/>
  <c r="O448" i="9"/>
  <c r="M448" i="9"/>
  <c r="L448" i="9"/>
  <c r="AC447" i="9"/>
  <c r="AB447" i="9"/>
  <c r="O447" i="9"/>
  <c r="M447" i="9"/>
  <c r="L447" i="9"/>
  <c r="AC446" i="9"/>
  <c r="AB446" i="9"/>
  <c r="O446" i="9"/>
  <c r="M446" i="9"/>
  <c r="L446" i="9"/>
  <c r="AC445" i="9"/>
  <c r="AB445" i="9"/>
  <c r="O445" i="9"/>
  <c r="M445" i="9"/>
  <c r="L445" i="9"/>
  <c r="AC444" i="9"/>
  <c r="AB444" i="9"/>
  <c r="O444" i="9"/>
  <c r="M444" i="9"/>
  <c r="L444" i="9"/>
  <c r="AC443" i="9"/>
  <c r="AB443" i="9"/>
  <c r="O443" i="9"/>
  <c r="M443" i="9"/>
  <c r="L443" i="9"/>
  <c r="AC442" i="9"/>
  <c r="AB442" i="9"/>
  <c r="O442" i="9"/>
  <c r="M442" i="9"/>
  <c r="L442" i="9"/>
  <c r="AC441" i="9"/>
  <c r="AB441" i="9"/>
  <c r="O441" i="9"/>
  <c r="M441" i="9"/>
  <c r="L441" i="9"/>
  <c r="AC440" i="9"/>
  <c r="AB440" i="9"/>
  <c r="O440" i="9"/>
  <c r="M440" i="9"/>
  <c r="L440" i="9"/>
  <c r="AC439" i="9"/>
  <c r="AB439" i="9"/>
  <c r="O439" i="9"/>
  <c r="M439" i="9"/>
  <c r="L439" i="9"/>
  <c r="AC438" i="9"/>
  <c r="AB438" i="9"/>
  <c r="O438" i="9"/>
  <c r="M438" i="9"/>
  <c r="L438" i="9"/>
  <c r="AC437" i="9"/>
  <c r="AB437" i="9"/>
  <c r="O437" i="9"/>
  <c r="M437" i="9"/>
  <c r="L437" i="9"/>
  <c r="AC436" i="9"/>
  <c r="AB436" i="9"/>
  <c r="O436" i="9"/>
  <c r="M436" i="9"/>
  <c r="L436" i="9"/>
  <c r="AC435" i="9"/>
  <c r="AB435" i="9"/>
  <c r="O435" i="9"/>
  <c r="M435" i="9"/>
  <c r="L435" i="9"/>
  <c r="AC434" i="9"/>
  <c r="AB434" i="9"/>
  <c r="O434" i="9"/>
  <c r="M434" i="9"/>
  <c r="L434" i="9"/>
  <c r="AC433" i="9"/>
  <c r="AB433" i="9"/>
  <c r="O433" i="9"/>
  <c r="M433" i="9"/>
  <c r="L433" i="9"/>
  <c r="AC432" i="9"/>
  <c r="AB432" i="9"/>
  <c r="O432" i="9"/>
  <c r="M432" i="9"/>
  <c r="L432" i="9"/>
  <c r="AC431" i="9"/>
  <c r="AB431" i="9"/>
  <c r="O431" i="9"/>
  <c r="M431" i="9"/>
  <c r="L431" i="9"/>
  <c r="AC430" i="9"/>
  <c r="AB430" i="9"/>
  <c r="O430" i="9"/>
  <c r="M430" i="9"/>
  <c r="L430" i="9"/>
  <c r="AC429" i="9"/>
  <c r="AB429" i="9"/>
  <c r="O429" i="9"/>
  <c r="M429" i="9"/>
  <c r="L429" i="9"/>
  <c r="AC428" i="9"/>
  <c r="AB428" i="9"/>
  <c r="O428" i="9"/>
  <c r="M428" i="9"/>
  <c r="L428" i="9"/>
  <c r="AC427" i="9"/>
  <c r="AB427" i="9"/>
  <c r="O427" i="9"/>
  <c r="M427" i="9"/>
  <c r="L427" i="9"/>
  <c r="AC426" i="9"/>
  <c r="AB426" i="9"/>
  <c r="O426" i="9"/>
  <c r="M426" i="9"/>
  <c r="L426" i="9"/>
  <c r="AC425" i="9"/>
  <c r="AB425" i="9"/>
  <c r="O425" i="9"/>
  <c r="M425" i="9"/>
  <c r="L425" i="9"/>
  <c r="AC424" i="9"/>
  <c r="AB424" i="9"/>
  <c r="O424" i="9"/>
  <c r="M424" i="9"/>
  <c r="L424" i="9"/>
  <c r="AC423" i="9"/>
  <c r="AB423" i="9"/>
  <c r="O423" i="9"/>
  <c r="M423" i="9"/>
  <c r="L423" i="9"/>
  <c r="AC422" i="9"/>
  <c r="AB422" i="9"/>
  <c r="O422" i="9"/>
  <c r="M422" i="9"/>
  <c r="L422" i="9"/>
  <c r="AC421" i="9"/>
  <c r="AB421" i="9"/>
  <c r="O421" i="9"/>
  <c r="M421" i="9"/>
  <c r="L421" i="9"/>
  <c r="AC420" i="9"/>
  <c r="AB420" i="9"/>
  <c r="O420" i="9"/>
  <c r="M420" i="9"/>
  <c r="L420" i="9"/>
  <c r="AC419" i="9"/>
  <c r="AB419" i="9"/>
  <c r="O419" i="9"/>
  <c r="M419" i="9"/>
  <c r="L419" i="9"/>
  <c r="AC418" i="9"/>
  <c r="AB418" i="9"/>
  <c r="O418" i="9"/>
  <c r="M418" i="9"/>
  <c r="L418" i="9"/>
  <c r="AC417" i="9"/>
  <c r="AB417" i="9"/>
  <c r="O417" i="9"/>
  <c r="M417" i="9"/>
  <c r="L417" i="9"/>
  <c r="AC416" i="9"/>
  <c r="AB416" i="9"/>
  <c r="O416" i="9"/>
  <c r="M416" i="9"/>
  <c r="L416" i="9"/>
  <c r="AC415" i="9"/>
  <c r="AB415" i="9"/>
  <c r="O415" i="9"/>
  <c r="M415" i="9"/>
  <c r="L415" i="9"/>
  <c r="AC414" i="9"/>
  <c r="AB414" i="9"/>
  <c r="O414" i="9"/>
  <c r="M414" i="9"/>
  <c r="L414" i="9"/>
  <c r="AC413" i="9"/>
  <c r="AB413" i="9"/>
  <c r="O413" i="9"/>
  <c r="M413" i="9"/>
  <c r="L413" i="9"/>
  <c r="AC412" i="9"/>
  <c r="AB412" i="9"/>
  <c r="O412" i="9"/>
  <c r="M412" i="9"/>
  <c r="L412" i="9"/>
  <c r="AC411" i="9"/>
  <c r="AB411" i="9"/>
  <c r="O411" i="9"/>
  <c r="M411" i="9"/>
  <c r="L411" i="9"/>
  <c r="AC410" i="9"/>
  <c r="AB410" i="9"/>
  <c r="O410" i="9"/>
  <c r="M410" i="9"/>
  <c r="L410" i="9"/>
  <c r="AC409" i="9"/>
  <c r="AB409" i="9"/>
  <c r="O409" i="9"/>
  <c r="M409" i="9"/>
  <c r="L409" i="9"/>
  <c r="AC408" i="9"/>
  <c r="AB408" i="9"/>
  <c r="O408" i="9"/>
  <c r="M408" i="9"/>
  <c r="L408" i="9"/>
  <c r="AC407" i="9"/>
  <c r="AB407" i="9"/>
  <c r="O407" i="9"/>
  <c r="M407" i="9"/>
  <c r="L407" i="9"/>
  <c r="AC406" i="9"/>
  <c r="AB406" i="9"/>
  <c r="O406" i="9"/>
  <c r="M406" i="9"/>
  <c r="L406" i="9"/>
  <c r="AC405" i="9"/>
  <c r="AB405" i="9"/>
  <c r="O405" i="9"/>
  <c r="M405" i="9"/>
  <c r="L405" i="9"/>
  <c r="AC404" i="9"/>
  <c r="AB404" i="9"/>
  <c r="O404" i="9"/>
  <c r="M404" i="9"/>
  <c r="L404" i="9"/>
  <c r="AC403" i="9"/>
  <c r="AB403" i="9"/>
  <c r="O403" i="9"/>
  <c r="M403" i="9"/>
  <c r="L403" i="9"/>
  <c r="AC402" i="9"/>
  <c r="AB402" i="9"/>
  <c r="O402" i="9"/>
  <c r="M402" i="9"/>
  <c r="L402" i="9"/>
  <c r="AC401" i="9"/>
  <c r="AB401" i="9"/>
  <c r="O401" i="9"/>
  <c r="M401" i="9"/>
  <c r="L401" i="9"/>
  <c r="AC400" i="9"/>
  <c r="AB400" i="9"/>
  <c r="O400" i="9"/>
  <c r="M400" i="9"/>
  <c r="L400" i="9"/>
  <c r="AC399" i="9"/>
  <c r="AB399" i="9"/>
  <c r="O399" i="9"/>
  <c r="M399" i="9"/>
  <c r="L399" i="9"/>
  <c r="AC398" i="9"/>
  <c r="AB398" i="9"/>
  <c r="O398" i="9"/>
  <c r="M398" i="9"/>
  <c r="L398" i="9"/>
  <c r="AC397" i="9"/>
  <c r="AB397" i="9"/>
  <c r="O397" i="9"/>
  <c r="M397" i="9"/>
  <c r="L397" i="9"/>
  <c r="AC396" i="9"/>
  <c r="AB396" i="9"/>
  <c r="O396" i="9"/>
  <c r="M396" i="9"/>
  <c r="L396" i="9"/>
  <c r="AC395" i="9"/>
  <c r="AB395" i="9"/>
  <c r="O395" i="9"/>
  <c r="M395" i="9"/>
  <c r="L395" i="9"/>
  <c r="AC394" i="9"/>
  <c r="AB394" i="9"/>
  <c r="O394" i="9"/>
  <c r="M394" i="9"/>
  <c r="L394" i="9"/>
  <c r="AC393" i="9"/>
  <c r="AB393" i="9"/>
  <c r="O393" i="9"/>
  <c r="M393" i="9"/>
  <c r="L393" i="9"/>
  <c r="AC392" i="9"/>
  <c r="AB392" i="9"/>
  <c r="O392" i="9"/>
  <c r="M392" i="9"/>
  <c r="L392" i="9"/>
  <c r="AC391" i="9"/>
  <c r="AB391" i="9"/>
  <c r="O391" i="9"/>
  <c r="M391" i="9"/>
  <c r="L391" i="9"/>
  <c r="AC390" i="9"/>
  <c r="AB390" i="9"/>
  <c r="O390" i="9"/>
  <c r="M390" i="9"/>
  <c r="L390" i="9"/>
  <c r="AC389" i="9"/>
  <c r="AB389" i="9"/>
  <c r="O389" i="9"/>
  <c r="M389" i="9"/>
  <c r="L389" i="9"/>
  <c r="AC388" i="9"/>
  <c r="AB388" i="9"/>
  <c r="O388" i="9"/>
  <c r="M388" i="9"/>
  <c r="L388" i="9"/>
  <c r="AC387" i="9"/>
  <c r="AB387" i="9"/>
  <c r="O387" i="9"/>
  <c r="M387" i="9"/>
  <c r="L387" i="9"/>
  <c r="AC386" i="9"/>
  <c r="AB386" i="9"/>
  <c r="O386" i="9"/>
  <c r="M386" i="9"/>
  <c r="L386" i="9"/>
  <c r="AC385" i="9"/>
  <c r="AB385" i="9"/>
  <c r="O385" i="9"/>
  <c r="M385" i="9"/>
  <c r="L385" i="9"/>
  <c r="AC384" i="9"/>
  <c r="AB384" i="9"/>
  <c r="O384" i="9"/>
  <c r="M384" i="9"/>
  <c r="L384" i="9"/>
  <c r="AC383" i="9"/>
  <c r="AB383" i="9"/>
  <c r="O383" i="9"/>
  <c r="M383" i="9"/>
  <c r="L383" i="9"/>
  <c r="AC382" i="9"/>
  <c r="AB382" i="9"/>
  <c r="O382" i="9"/>
  <c r="M382" i="9"/>
  <c r="L382" i="9"/>
  <c r="AC381" i="9"/>
  <c r="AB381" i="9"/>
  <c r="O381" i="9"/>
  <c r="M381" i="9"/>
  <c r="L381" i="9"/>
  <c r="AC380" i="9"/>
  <c r="AB380" i="9"/>
  <c r="O380" i="9"/>
  <c r="M380" i="9"/>
  <c r="L380" i="9"/>
  <c r="AC379" i="9"/>
  <c r="AB379" i="9"/>
  <c r="O379" i="9"/>
  <c r="M379" i="9"/>
  <c r="L379" i="9"/>
  <c r="AC378" i="9"/>
  <c r="AB378" i="9"/>
  <c r="O378" i="9"/>
  <c r="M378" i="9"/>
  <c r="L378" i="9"/>
  <c r="AC377" i="9"/>
  <c r="AB377" i="9"/>
  <c r="O377" i="9"/>
  <c r="M377" i="9"/>
  <c r="L377" i="9"/>
  <c r="AC376" i="9"/>
  <c r="AB376" i="9"/>
  <c r="O376" i="9"/>
  <c r="M376" i="9"/>
  <c r="L376" i="9"/>
  <c r="AC375" i="9"/>
  <c r="AB375" i="9"/>
  <c r="O375" i="9"/>
  <c r="M375" i="9"/>
  <c r="L375" i="9"/>
  <c r="AC374" i="9"/>
  <c r="AB374" i="9"/>
  <c r="O374" i="9"/>
  <c r="M374" i="9"/>
  <c r="L374" i="9"/>
  <c r="AC373" i="9"/>
  <c r="AB373" i="9"/>
  <c r="O373" i="9"/>
  <c r="M373" i="9"/>
  <c r="L373" i="9"/>
  <c r="AC372" i="9"/>
  <c r="AB372" i="9"/>
  <c r="O372" i="9"/>
  <c r="M372" i="9"/>
  <c r="L372" i="9"/>
  <c r="AC371" i="9"/>
  <c r="AB371" i="9"/>
  <c r="O371" i="9"/>
  <c r="M371" i="9"/>
  <c r="L371" i="9"/>
  <c r="AC370" i="9"/>
  <c r="AB370" i="9"/>
  <c r="O370" i="9"/>
  <c r="M370" i="9"/>
  <c r="L370" i="9"/>
  <c r="AC369" i="9"/>
  <c r="AB369" i="9"/>
  <c r="O369" i="9"/>
  <c r="M369" i="9"/>
  <c r="L369" i="9"/>
  <c r="AC368" i="9"/>
  <c r="AB368" i="9"/>
  <c r="O368" i="9"/>
  <c r="M368" i="9"/>
  <c r="L368" i="9"/>
  <c r="AC367" i="9"/>
  <c r="AB367" i="9"/>
  <c r="O367" i="9"/>
  <c r="M367" i="9"/>
  <c r="L367" i="9"/>
  <c r="AC366" i="9"/>
  <c r="AB366" i="9"/>
  <c r="O366" i="9"/>
  <c r="M366" i="9"/>
  <c r="L366" i="9"/>
  <c r="AC365" i="9"/>
  <c r="AB365" i="9"/>
  <c r="O365" i="9"/>
  <c r="M365" i="9"/>
  <c r="L365" i="9"/>
  <c r="AC364" i="9"/>
  <c r="AB364" i="9"/>
  <c r="O364" i="9"/>
  <c r="M364" i="9"/>
  <c r="L364" i="9"/>
  <c r="AC363" i="9"/>
  <c r="AB363" i="9"/>
  <c r="O363" i="9"/>
  <c r="M363" i="9"/>
  <c r="L363" i="9"/>
  <c r="AC362" i="9"/>
  <c r="AB362" i="9"/>
  <c r="O362" i="9"/>
  <c r="M362" i="9"/>
  <c r="L362" i="9"/>
  <c r="AC361" i="9"/>
  <c r="AB361" i="9"/>
  <c r="O361" i="9"/>
  <c r="M361" i="9"/>
  <c r="L361" i="9"/>
  <c r="AC360" i="9"/>
  <c r="AB360" i="9"/>
  <c r="O360" i="9"/>
  <c r="M360" i="9"/>
  <c r="L360" i="9"/>
  <c r="AC359" i="9"/>
  <c r="AB359" i="9"/>
  <c r="O359" i="9"/>
  <c r="M359" i="9"/>
  <c r="L359" i="9"/>
  <c r="AC358" i="9"/>
  <c r="AB358" i="9"/>
  <c r="O358" i="9"/>
  <c r="M358" i="9"/>
  <c r="L358" i="9"/>
  <c r="AC357" i="9"/>
  <c r="AB357" i="9"/>
  <c r="O357" i="9"/>
  <c r="M357" i="9"/>
  <c r="L357" i="9"/>
  <c r="AC356" i="9"/>
  <c r="AB356" i="9"/>
  <c r="O356" i="9"/>
  <c r="M356" i="9"/>
  <c r="L356" i="9"/>
  <c r="AC355" i="9"/>
  <c r="AB355" i="9"/>
  <c r="O355" i="9"/>
  <c r="M355" i="9"/>
  <c r="L355" i="9"/>
  <c r="AC354" i="9"/>
  <c r="AB354" i="9"/>
  <c r="O354" i="9"/>
  <c r="M354" i="9"/>
  <c r="L354" i="9"/>
  <c r="AC353" i="9"/>
  <c r="AB353" i="9"/>
  <c r="O353" i="9"/>
  <c r="M353" i="9"/>
  <c r="L353" i="9"/>
  <c r="AC352" i="9"/>
  <c r="AB352" i="9"/>
  <c r="O352" i="9"/>
  <c r="M352" i="9"/>
  <c r="L352" i="9"/>
  <c r="AC351" i="9"/>
  <c r="AB351" i="9"/>
  <c r="O351" i="9"/>
  <c r="M351" i="9"/>
  <c r="L351" i="9"/>
  <c r="AC350" i="9"/>
  <c r="AB350" i="9"/>
  <c r="O350" i="9"/>
  <c r="M350" i="9"/>
  <c r="L350" i="9"/>
  <c r="AC349" i="9"/>
  <c r="AB349" i="9"/>
  <c r="O349" i="9"/>
  <c r="M349" i="9"/>
  <c r="L349" i="9"/>
  <c r="AC348" i="9"/>
  <c r="AB348" i="9"/>
  <c r="O348" i="9"/>
  <c r="M348" i="9"/>
  <c r="L348" i="9"/>
  <c r="AC347" i="9"/>
  <c r="AB347" i="9"/>
  <c r="O347" i="9"/>
  <c r="M347" i="9"/>
  <c r="L347" i="9"/>
  <c r="AC346" i="9"/>
  <c r="AB346" i="9"/>
  <c r="O346" i="9"/>
  <c r="M346" i="9"/>
  <c r="L346" i="9"/>
  <c r="AC345" i="9"/>
  <c r="AB345" i="9"/>
  <c r="O345" i="9"/>
  <c r="M345" i="9"/>
  <c r="L345" i="9"/>
  <c r="AC344" i="9"/>
  <c r="AB344" i="9"/>
  <c r="O344" i="9"/>
  <c r="M344" i="9"/>
  <c r="L344" i="9"/>
  <c r="AC343" i="9"/>
  <c r="AB343" i="9"/>
  <c r="O343" i="9"/>
  <c r="M343" i="9"/>
  <c r="L343" i="9"/>
  <c r="AC342" i="9"/>
  <c r="AB342" i="9"/>
  <c r="O342" i="9"/>
  <c r="M342" i="9"/>
  <c r="L342" i="9"/>
  <c r="AC341" i="9"/>
  <c r="AB341" i="9"/>
  <c r="O341" i="9"/>
  <c r="M341" i="9"/>
  <c r="L341" i="9"/>
  <c r="AC340" i="9"/>
  <c r="AB340" i="9"/>
  <c r="O340" i="9"/>
  <c r="M340" i="9"/>
  <c r="L340" i="9"/>
  <c r="AC339" i="9"/>
  <c r="AB339" i="9"/>
  <c r="O339" i="9"/>
  <c r="M339" i="9"/>
  <c r="L339" i="9"/>
  <c r="AC338" i="9"/>
  <c r="AB338" i="9"/>
  <c r="O338" i="9"/>
  <c r="M338" i="9"/>
  <c r="L338" i="9"/>
  <c r="AC337" i="9"/>
  <c r="AB337" i="9"/>
  <c r="O337" i="9"/>
  <c r="M337" i="9"/>
  <c r="L337" i="9"/>
  <c r="AC336" i="9"/>
  <c r="AB336" i="9"/>
  <c r="O336" i="9"/>
  <c r="M336" i="9"/>
  <c r="L336" i="9"/>
  <c r="AC335" i="9"/>
  <c r="AB335" i="9"/>
  <c r="O335" i="9"/>
  <c r="M335" i="9"/>
  <c r="L335" i="9"/>
  <c r="AC334" i="9"/>
  <c r="AB334" i="9"/>
  <c r="O334" i="9"/>
  <c r="M334" i="9"/>
  <c r="L334" i="9"/>
  <c r="AC333" i="9"/>
  <c r="AB333" i="9"/>
  <c r="O333" i="9"/>
  <c r="M333" i="9"/>
  <c r="L333" i="9"/>
  <c r="AC332" i="9"/>
  <c r="AB332" i="9"/>
  <c r="O332" i="9"/>
  <c r="M332" i="9"/>
  <c r="L332" i="9"/>
  <c r="AC331" i="9"/>
  <c r="AB331" i="9"/>
  <c r="O331" i="9"/>
  <c r="M331" i="9"/>
  <c r="L331" i="9"/>
  <c r="AC330" i="9"/>
  <c r="AB330" i="9"/>
  <c r="O330" i="9"/>
  <c r="M330" i="9"/>
  <c r="L330" i="9"/>
  <c r="AC329" i="9"/>
  <c r="AB329" i="9"/>
  <c r="O329" i="9"/>
  <c r="M329" i="9"/>
  <c r="L329" i="9"/>
  <c r="AC328" i="9"/>
  <c r="AB328" i="9"/>
  <c r="O328" i="9"/>
  <c r="M328" i="9"/>
  <c r="L328" i="9"/>
  <c r="AC327" i="9"/>
  <c r="AB327" i="9"/>
  <c r="O327" i="9"/>
  <c r="M327" i="9"/>
  <c r="L327" i="9"/>
  <c r="AC326" i="9"/>
  <c r="AB326" i="9"/>
  <c r="O326" i="9"/>
  <c r="M326" i="9"/>
  <c r="L326" i="9"/>
  <c r="AC325" i="9"/>
  <c r="AB325" i="9"/>
  <c r="O325" i="9"/>
  <c r="M325" i="9"/>
  <c r="L325" i="9"/>
  <c r="AC324" i="9"/>
  <c r="AB324" i="9"/>
  <c r="O324" i="9"/>
  <c r="M324" i="9"/>
  <c r="L324" i="9"/>
  <c r="AC323" i="9"/>
  <c r="AB323" i="9"/>
  <c r="O323" i="9"/>
  <c r="M323" i="9"/>
  <c r="L323" i="9"/>
  <c r="AC322" i="9"/>
  <c r="AB322" i="9"/>
  <c r="O322" i="9"/>
  <c r="M322" i="9"/>
  <c r="L322" i="9"/>
  <c r="AC321" i="9"/>
  <c r="AB321" i="9"/>
  <c r="O321" i="9"/>
  <c r="M321" i="9"/>
  <c r="L321" i="9"/>
  <c r="AC320" i="9"/>
  <c r="AB320" i="9"/>
  <c r="O320" i="9"/>
  <c r="M320" i="9"/>
  <c r="L320" i="9"/>
  <c r="AC319" i="9"/>
  <c r="AB319" i="9"/>
  <c r="O319" i="9"/>
  <c r="M319" i="9"/>
  <c r="L319" i="9"/>
  <c r="AC318" i="9"/>
  <c r="AB318" i="9"/>
  <c r="O318" i="9"/>
  <c r="M318" i="9"/>
  <c r="L318" i="9"/>
  <c r="AC317" i="9"/>
  <c r="AB317" i="9"/>
  <c r="O317" i="9"/>
  <c r="M317" i="9"/>
  <c r="L317" i="9"/>
  <c r="AC316" i="9"/>
  <c r="AB316" i="9"/>
  <c r="O316" i="9"/>
  <c r="M316" i="9"/>
  <c r="L316" i="9"/>
  <c r="AC315" i="9"/>
  <c r="AB315" i="9"/>
  <c r="O315" i="9"/>
  <c r="M315" i="9"/>
  <c r="L315" i="9"/>
  <c r="AC314" i="9"/>
  <c r="AB314" i="9"/>
  <c r="O314" i="9"/>
  <c r="M314" i="9"/>
  <c r="L314" i="9"/>
  <c r="AC313" i="9"/>
  <c r="AB313" i="9"/>
  <c r="O313" i="9"/>
  <c r="M313" i="9"/>
  <c r="L313" i="9"/>
  <c r="AC312" i="9"/>
  <c r="AB312" i="9"/>
  <c r="O312" i="9"/>
  <c r="M312" i="9"/>
  <c r="L312" i="9"/>
  <c r="AC311" i="9"/>
  <c r="AB311" i="9"/>
  <c r="O311" i="9"/>
  <c r="M311" i="9"/>
  <c r="L311" i="9"/>
  <c r="AC310" i="9"/>
  <c r="AB310" i="9"/>
  <c r="O310" i="9"/>
  <c r="M310" i="9"/>
  <c r="L310" i="9"/>
  <c r="AC309" i="9"/>
  <c r="AB309" i="9"/>
  <c r="O309" i="9"/>
  <c r="M309" i="9"/>
  <c r="L309" i="9"/>
  <c r="AC308" i="9"/>
  <c r="AB308" i="9"/>
  <c r="O308" i="9"/>
  <c r="M308" i="9"/>
  <c r="L308" i="9"/>
  <c r="AC307" i="9"/>
  <c r="AB307" i="9"/>
  <c r="O307" i="9"/>
  <c r="M307" i="9"/>
  <c r="L307" i="9"/>
  <c r="AC306" i="9"/>
  <c r="AB306" i="9"/>
  <c r="O306" i="9"/>
  <c r="M306" i="9"/>
  <c r="L306" i="9"/>
  <c r="AC305" i="9"/>
  <c r="AB305" i="9"/>
  <c r="O305" i="9"/>
  <c r="M305" i="9"/>
  <c r="L305" i="9"/>
  <c r="AC304" i="9"/>
  <c r="AB304" i="9"/>
  <c r="O304" i="9"/>
  <c r="M304" i="9"/>
  <c r="L304" i="9"/>
  <c r="AC303" i="9"/>
  <c r="AB303" i="9"/>
  <c r="O303" i="9"/>
  <c r="M303" i="9"/>
  <c r="L303" i="9"/>
  <c r="AC302" i="9"/>
  <c r="AB302" i="9"/>
  <c r="O302" i="9"/>
  <c r="M302" i="9"/>
  <c r="L302" i="9"/>
  <c r="AC301" i="9"/>
  <c r="AB301" i="9"/>
  <c r="O301" i="9"/>
  <c r="M301" i="9"/>
  <c r="L301" i="9"/>
  <c r="AC300" i="9"/>
  <c r="AB300" i="9"/>
  <c r="O300" i="9"/>
  <c r="M300" i="9"/>
  <c r="L300" i="9"/>
  <c r="AC299" i="9"/>
  <c r="AB299" i="9"/>
  <c r="O299" i="9"/>
  <c r="M299" i="9"/>
  <c r="L299" i="9"/>
  <c r="AC298" i="9"/>
  <c r="AB298" i="9"/>
  <c r="O298" i="9"/>
  <c r="M298" i="9"/>
  <c r="L298" i="9"/>
  <c r="AC297" i="9"/>
  <c r="AB297" i="9"/>
  <c r="O297" i="9"/>
  <c r="M297" i="9"/>
  <c r="L297" i="9"/>
  <c r="AC296" i="9"/>
  <c r="AB296" i="9"/>
  <c r="O296" i="9"/>
  <c r="M296" i="9"/>
  <c r="L296" i="9"/>
  <c r="AC295" i="9"/>
  <c r="AB295" i="9"/>
  <c r="O295" i="9"/>
  <c r="M295" i="9"/>
  <c r="L295" i="9"/>
  <c r="AC294" i="9"/>
  <c r="AB294" i="9"/>
  <c r="O294" i="9"/>
  <c r="M294" i="9"/>
  <c r="L294" i="9"/>
  <c r="AC293" i="9"/>
  <c r="AB293" i="9"/>
  <c r="O293" i="9"/>
  <c r="M293" i="9"/>
  <c r="L293" i="9"/>
  <c r="AC292" i="9"/>
  <c r="AB292" i="9"/>
  <c r="O292" i="9"/>
  <c r="M292" i="9"/>
  <c r="L292" i="9"/>
  <c r="AC291" i="9"/>
  <c r="AB291" i="9"/>
  <c r="O291" i="9"/>
  <c r="M291" i="9"/>
  <c r="L291" i="9"/>
  <c r="AC290" i="9"/>
  <c r="AB290" i="9"/>
  <c r="O290" i="9"/>
  <c r="M290" i="9"/>
  <c r="L290" i="9"/>
  <c r="AC289" i="9"/>
  <c r="AB289" i="9"/>
  <c r="O289" i="9"/>
  <c r="M289" i="9"/>
  <c r="L289" i="9"/>
  <c r="AC288" i="9"/>
  <c r="AB288" i="9"/>
  <c r="O288" i="9"/>
  <c r="M288" i="9"/>
  <c r="L288" i="9"/>
  <c r="AC287" i="9"/>
  <c r="AB287" i="9"/>
  <c r="O287" i="9"/>
  <c r="M287" i="9"/>
  <c r="L287" i="9"/>
  <c r="AC286" i="9"/>
  <c r="AB286" i="9"/>
  <c r="O286" i="9"/>
  <c r="M286" i="9"/>
  <c r="L286" i="9"/>
  <c r="AC285" i="9"/>
  <c r="AB285" i="9"/>
  <c r="O285" i="9"/>
  <c r="M285" i="9"/>
  <c r="L285" i="9"/>
  <c r="AC284" i="9"/>
  <c r="AB284" i="9"/>
  <c r="O284" i="9"/>
  <c r="M284" i="9"/>
  <c r="L284" i="9"/>
  <c r="AC283" i="9"/>
  <c r="AB283" i="9"/>
  <c r="O283" i="9"/>
  <c r="M283" i="9"/>
  <c r="L283" i="9"/>
  <c r="AC282" i="9"/>
  <c r="AB282" i="9"/>
  <c r="O282" i="9"/>
  <c r="M282" i="9"/>
  <c r="L282" i="9"/>
  <c r="AC281" i="9"/>
  <c r="AB281" i="9"/>
  <c r="O281" i="9"/>
  <c r="M281" i="9"/>
  <c r="L281" i="9"/>
  <c r="AC280" i="9"/>
  <c r="AB280" i="9"/>
  <c r="O280" i="9"/>
  <c r="M280" i="9"/>
  <c r="L280" i="9"/>
  <c r="AC279" i="9"/>
  <c r="AB279" i="9"/>
  <c r="O279" i="9"/>
  <c r="M279" i="9"/>
  <c r="L279" i="9"/>
  <c r="AC278" i="9"/>
  <c r="AB278" i="9"/>
  <c r="O278" i="9"/>
  <c r="M278" i="9"/>
  <c r="L278" i="9"/>
  <c r="AC277" i="9"/>
  <c r="AB277" i="9"/>
  <c r="O277" i="9"/>
  <c r="M277" i="9"/>
  <c r="L277" i="9"/>
  <c r="AC276" i="9"/>
  <c r="AB276" i="9"/>
  <c r="O276" i="9"/>
  <c r="M276" i="9"/>
  <c r="L276" i="9"/>
  <c r="AC275" i="9"/>
  <c r="AB275" i="9"/>
  <c r="O275" i="9"/>
  <c r="M275" i="9"/>
  <c r="L275" i="9"/>
  <c r="AC274" i="9"/>
  <c r="AB274" i="9"/>
  <c r="O274" i="9"/>
  <c r="M274" i="9"/>
  <c r="L274" i="9"/>
  <c r="AC273" i="9"/>
  <c r="AB273" i="9"/>
  <c r="O273" i="9"/>
  <c r="M273" i="9"/>
  <c r="L273" i="9"/>
  <c r="AC272" i="9"/>
  <c r="AB272" i="9"/>
  <c r="O272" i="9"/>
  <c r="M272" i="9"/>
  <c r="L272" i="9"/>
  <c r="AC271" i="9"/>
  <c r="AB271" i="9"/>
  <c r="O271" i="9"/>
  <c r="M271" i="9"/>
  <c r="L271" i="9"/>
  <c r="AC270" i="9"/>
  <c r="AB270" i="9"/>
  <c r="O270" i="9"/>
  <c r="M270" i="9"/>
  <c r="L270" i="9"/>
  <c r="AC269" i="9"/>
  <c r="AB269" i="9"/>
  <c r="O269" i="9"/>
  <c r="M269" i="9"/>
  <c r="L269" i="9"/>
  <c r="AC268" i="9"/>
  <c r="AB268" i="9"/>
  <c r="O268" i="9"/>
  <c r="M268" i="9"/>
  <c r="L268" i="9"/>
  <c r="AC267" i="9"/>
  <c r="AB267" i="9"/>
  <c r="O267" i="9"/>
  <c r="M267" i="9"/>
  <c r="L267" i="9"/>
  <c r="AC266" i="9"/>
  <c r="AB266" i="9"/>
  <c r="O266" i="9"/>
  <c r="M266" i="9"/>
  <c r="L266" i="9"/>
  <c r="AC265" i="9"/>
  <c r="AB265" i="9"/>
  <c r="O265" i="9"/>
  <c r="M265" i="9"/>
  <c r="L265" i="9"/>
  <c r="AC264" i="9"/>
  <c r="AB264" i="9"/>
  <c r="O264" i="9"/>
  <c r="M264" i="9"/>
  <c r="L264" i="9"/>
  <c r="AC263" i="9"/>
  <c r="AB263" i="9"/>
  <c r="O263" i="9"/>
  <c r="M263" i="9"/>
  <c r="L263" i="9"/>
  <c r="AC262" i="9"/>
  <c r="AB262" i="9"/>
  <c r="O262" i="9"/>
  <c r="M262" i="9"/>
  <c r="L262" i="9"/>
  <c r="AC261" i="9"/>
  <c r="AB261" i="9"/>
  <c r="O261" i="9"/>
  <c r="M261" i="9"/>
  <c r="L261" i="9"/>
  <c r="AC260" i="9"/>
  <c r="AB260" i="9"/>
  <c r="O260" i="9"/>
  <c r="M260" i="9"/>
  <c r="L260" i="9"/>
  <c r="AC259" i="9"/>
  <c r="AB259" i="9"/>
  <c r="O259" i="9"/>
  <c r="M259" i="9"/>
  <c r="L259" i="9"/>
  <c r="AC258" i="9"/>
  <c r="AB258" i="9"/>
  <c r="O258" i="9"/>
  <c r="M258" i="9"/>
  <c r="L258" i="9"/>
  <c r="AC257" i="9"/>
  <c r="AB257" i="9"/>
  <c r="O257" i="9"/>
  <c r="M257" i="9"/>
  <c r="L257" i="9"/>
  <c r="AC256" i="9"/>
  <c r="AB256" i="9"/>
  <c r="O256" i="9"/>
  <c r="M256" i="9"/>
  <c r="L256" i="9"/>
  <c r="AC255" i="9"/>
  <c r="AB255" i="9"/>
  <c r="O255" i="9"/>
  <c r="M255" i="9"/>
  <c r="L255" i="9"/>
  <c r="AC254" i="9"/>
  <c r="AB254" i="9"/>
  <c r="O254" i="9"/>
  <c r="M254" i="9"/>
  <c r="L254" i="9"/>
  <c r="AC253" i="9"/>
  <c r="AB253" i="9"/>
  <c r="O253" i="9"/>
  <c r="M253" i="9"/>
  <c r="L253" i="9"/>
  <c r="AC252" i="9"/>
  <c r="AB252" i="9"/>
  <c r="O252" i="9"/>
  <c r="M252" i="9"/>
  <c r="L252" i="9"/>
  <c r="AC251" i="9"/>
  <c r="AB251" i="9"/>
  <c r="O251" i="9"/>
  <c r="M251" i="9"/>
  <c r="L251" i="9"/>
  <c r="AC250" i="9"/>
  <c r="AB250" i="9"/>
  <c r="O250" i="9"/>
  <c r="M250" i="9"/>
  <c r="L250" i="9"/>
  <c r="AC249" i="9"/>
  <c r="AB249" i="9"/>
  <c r="O249" i="9"/>
  <c r="M249" i="9"/>
  <c r="L249" i="9"/>
  <c r="AC248" i="9"/>
  <c r="AB248" i="9"/>
  <c r="O248" i="9"/>
  <c r="M248" i="9"/>
  <c r="L248" i="9"/>
  <c r="AC247" i="9"/>
  <c r="AB247" i="9"/>
  <c r="O247" i="9"/>
  <c r="M247" i="9"/>
  <c r="L247" i="9"/>
  <c r="AC246" i="9"/>
  <c r="AB246" i="9"/>
  <c r="O246" i="9"/>
  <c r="M246" i="9"/>
  <c r="L246" i="9"/>
  <c r="AC245" i="9"/>
  <c r="AB245" i="9"/>
  <c r="O245" i="9"/>
  <c r="M245" i="9"/>
  <c r="L245" i="9"/>
  <c r="AC244" i="9"/>
  <c r="AB244" i="9"/>
  <c r="O244" i="9"/>
  <c r="M244" i="9"/>
  <c r="L244" i="9"/>
  <c r="AC243" i="9"/>
  <c r="AB243" i="9"/>
  <c r="O243" i="9"/>
  <c r="M243" i="9"/>
  <c r="L243" i="9"/>
  <c r="AC242" i="9"/>
  <c r="AB242" i="9"/>
  <c r="O242" i="9"/>
  <c r="M242" i="9"/>
  <c r="L242" i="9"/>
  <c r="AC241" i="9"/>
  <c r="AB241" i="9"/>
  <c r="O241" i="9"/>
  <c r="M241" i="9"/>
  <c r="L241" i="9"/>
  <c r="AC240" i="9"/>
  <c r="AB240" i="9"/>
  <c r="O240" i="9"/>
  <c r="M240" i="9"/>
  <c r="L240" i="9"/>
  <c r="AC239" i="9"/>
  <c r="AB239" i="9"/>
  <c r="O239" i="9"/>
  <c r="M239" i="9"/>
  <c r="L239" i="9"/>
  <c r="AC238" i="9"/>
  <c r="AB238" i="9"/>
  <c r="O238" i="9"/>
  <c r="M238" i="9"/>
  <c r="L238" i="9"/>
  <c r="AC237" i="9"/>
  <c r="AB237" i="9"/>
  <c r="O237" i="9"/>
  <c r="M237" i="9"/>
  <c r="L237" i="9"/>
  <c r="AC236" i="9"/>
  <c r="AB236" i="9"/>
  <c r="O236" i="9"/>
  <c r="M236" i="9"/>
  <c r="L236" i="9"/>
  <c r="AC235" i="9"/>
  <c r="AB235" i="9"/>
  <c r="O235" i="9"/>
  <c r="M235" i="9"/>
  <c r="L235" i="9"/>
  <c r="AC234" i="9"/>
  <c r="AB234" i="9"/>
  <c r="O234" i="9"/>
  <c r="M234" i="9"/>
  <c r="L234" i="9"/>
  <c r="AC233" i="9"/>
  <c r="AB233" i="9"/>
  <c r="O233" i="9"/>
  <c r="M233" i="9"/>
  <c r="L233" i="9"/>
  <c r="AC232" i="9"/>
  <c r="AB232" i="9"/>
  <c r="O232" i="9"/>
  <c r="M232" i="9"/>
  <c r="L232" i="9"/>
  <c r="AC231" i="9"/>
  <c r="AB231" i="9"/>
  <c r="O231" i="9"/>
  <c r="M231" i="9"/>
  <c r="L231" i="9"/>
  <c r="AC230" i="9"/>
  <c r="AB230" i="9"/>
  <c r="O230" i="9"/>
  <c r="M230" i="9"/>
  <c r="L230" i="9"/>
  <c r="AC229" i="9"/>
  <c r="AB229" i="9"/>
  <c r="O229" i="9"/>
  <c r="M229" i="9"/>
  <c r="L229" i="9"/>
  <c r="AC228" i="9"/>
  <c r="AB228" i="9"/>
  <c r="O228" i="9"/>
  <c r="M228" i="9"/>
  <c r="L228" i="9"/>
  <c r="AC227" i="9"/>
  <c r="AB227" i="9"/>
  <c r="O227" i="9"/>
  <c r="M227" i="9"/>
  <c r="L227" i="9"/>
  <c r="AC226" i="9"/>
  <c r="AB226" i="9"/>
  <c r="O226" i="9"/>
  <c r="M226" i="9"/>
  <c r="L226" i="9"/>
  <c r="AC225" i="9"/>
  <c r="AB225" i="9"/>
  <c r="O225" i="9"/>
  <c r="M225" i="9"/>
  <c r="L225" i="9"/>
  <c r="AC224" i="9"/>
  <c r="AB224" i="9"/>
  <c r="O224" i="9"/>
  <c r="M224" i="9"/>
  <c r="L224" i="9"/>
  <c r="AC223" i="9"/>
  <c r="AB223" i="9"/>
  <c r="O223" i="9"/>
  <c r="M223" i="9"/>
  <c r="L223" i="9"/>
  <c r="AC222" i="9"/>
  <c r="AB222" i="9"/>
  <c r="O222" i="9"/>
  <c r="M222" i="9"/>
  <c r="L222" i="9"/>
  <c r="AC221" i="9"/>
  <c r="AB221" i="9"/>
  <c r="O221" i="9"/>
  <c r="M221" i="9"/>
  <c r="L221" i="9"/>
  <c r="AC220" i="9"/>
  <c r="AB220" i="9"/>
  <c r="O220" i="9"/>
  <c r="M220" i="9"/>
  <c r="L220" i="9"/>
  <c r="AC219" i="9"/>
  <c r="AB219" i="9"/>
  <c r="O219" i="9"/>
  <c r="M219" i="9"/>
  <c r="L219" i="9"/>
  <c r="AC218" i="9"/>
  <c r="AB218" i="9"/>
  <c r="O218" i="9"/>
  <c r="M218" i="9"/>
  <c r="L218" i="9"/>
  <c r="AC217" i="9"/>
  <c r="AB217" i="9"/>
  <c r="O217" i="9"/>
  <c r="M217" i="9"/>
  <c r="L217" i="9"/>
  <c r="AC216" i="9"/>
  <c r="AB216" i="9"/>
  <c r="O216" i="9"/>
  <c r="M216" i="9"/>
  <c r="L216" i="9"/>
  <c r="AC215" i="9"/>
  <c r="AB215" i="9"/>
  <c r="O215" i="9"/>
  <c r="M215" i="9"/>
  <c r="L215" i="9"/>
  <c r="AC214" i="9"/>
  <c r="AB214" i="9"/>
  <c r="O214" i="9"/>
  <c r="M214" i="9"/>
  <c r="L214" i="9"/>
  <c r="AC213" i="9"/>
  <c r="AB213" i="9"/>
  <c r="O213" i="9"/>
  <c r="M213" i="9"/>
  <c r="L213" i="9"/>
  <c r="AC212" i="9"/>
  <c r="AB212" i="9"/>
  <c r="O212" i="9"/>
  <c r="M212" i="9"/>
  <c r="L212" i="9"/>
  <c r="AC211" i="9"/>
  <c r="AB211" i="9"/>
  <c r="O211" i="9"/>
  <c r="M211" i="9"/>
  <c r="L211" i="9"/>
  <c r="AC210" i="9"/>
  <c r="AB210" i="9"/>
  <c r="O210" i="9"/>
  <c r="M210" i="9"/>
  <c r="L210" i="9"/>
  <c r="AC209" i="9"/>
  <c r="AB209" i="9"/>
  <c r="O209" i="9"/>
  <c r="M209" i="9"/>
  <c r="L209" i="9"/>
  <c r="AC208" i="9"/>
  <c r="AB208" i="9"/>
  <c r="O208" i="9"/>
  <c r="M208" i="9"/>
  <c r="L208" i="9"/>
  <c r="AC207" i="9"/>
  <c r="AB207" i="9"/>
  <c r="O207" i="9"/>
  <c r="M207" i="9"/>
  <c r="L207" i="9"/>
  <c r="AC206" i="9"/>
  <c r="AB206" i="9"/>
  <c r="O206" i="9"/>
  <c r="M206" i="9"/>
  <c r="L206" i="9"/>
  <c r="AC205" i="9"/>
  <c r="AB205" i="9"/>
  <c r="O205" i="9"/>
  <c r="M205" i="9"/>
  <c r="L205" i="9"/>
  <c r="AC204" i="9"/>
  <c r="AB204" i="9"/>
  <c r="O204" i="9"/>
  <c r="M204" i="9"/>
  <c r="L204" i="9"/>
  <c r="AC203" i="9"/>
  <c r="AB203" i="9"/>
  <c r="O203" i="9"/>
  <c r="M203" i="9"/>
  <c r="L203" i="9"/>
  <c r="AC202" i="9"/>
  <c r="AB202" i="9"/>
  <c r="O202" i="9"/>
  <c r="M202" i="9"/>
  <c r="L202" i="9"/>
  <c r="AC201" i="9"/>
  <c r="AB201" i="9"/>
  <c r="O201" i="9"/>
  <c r="M201" i="9"/>
  <c r="L201" i="9"/>
  <c r="AC200" i="9"/>
  <c r="AB200" i="9"/>
  <c r="O200" i="9"/>
  <c r="M200" i="9"/>
  <c r="L200" i="9"/>
  <c r="AC199" i="9"/>
  <c r="AB199" i="9"/>
  <c r="O199" i="9"/>
  <c r="M199" i="9"/>
  <c r="L199" i="9"/>
  <c r="AC198" i="9"/>
  <c r="AB198" i="9"/>
  <c r="O198" i="9"/>
  <c r="M198" i="9"/>
  <c r="L198" i="9"/>
  <c r="AC197" i="9"/>
  <c r="AB197" i="9"/>
  <c r="O197" i="9"/>
  <c r="M197" i="9"/>
  <c r="L197" i="9"/>
  <c r="AC196" i="9"/>
  <c r="AB196" i="9"/>
  <c r="O196" i="9"/>
  <c r="M196" i="9"/>
  <c r="L196" i="9"/>
  <c r="AC195" i="9"/>
  <c r="AB195" i="9"/>
  <c r="O195" i="9"/>
  <c r="M195" i="9"/>
  <c r="L195" i="9"/>
  <c r="AC194" i="9"/>
  <c r="AB194" i="9"/>
  <c r="O194" i="9"/>
  <c r="M194" i="9"/>
  <c r="L194" i="9"/>
  <c r="AC193" i="9"/>
  <c r="AB193" i="9"/>
  <c r="O193" i="9"/>
  <c r="M193" i="9"/>
  <c r="L193" i="9"/>
  <c r="AC192" i="9"/>
  <c r="AB192" i="9"/>
  <c r="O192" i="9"/>
  <c r="M192" i="9"/>
  <c r="L192" i="9"/>
  <c r="AC191" i="9"/>
  <c r="AB191" i="9"/>
  <c r="O191" i="9"/>
  <c r="M191" i="9"/>
  <c r="L191" i="9"/>
  <c r="AC190" i="9"/>
  <c r="AB190" i="9"/>
  <c r="O190" i="9"/>
  <c r="M190" i="9"/>
  <c r="L190" i="9"/>
  <c r="AC189" i="9"/>
  <c r="AB189" i="9"/>
  <c r="O189" i="9"/>
  <c r="M189" i="9"/>
  <c r="L189" i="9"/>
  <c r="AC188" i="9"/>
  <c r="AB188" i="9"/>
  <c r="O188" i="9"/>
  <c r="M188" i="9"/>
  <c r="L188" i="9"/>
  <c r="AC187" i="9"/>
  <c r="AB187" i="9"/>
  <c r="O187" i="9"/>
  <c r="M187" i="9"/>
  <c r="L187" i="9"/>
  <c r="AC186" i="9"/>
  <c r="AB186" i="9"/>
  <c r="O186" i="9"/>
  <c r="M186" i="9"/>
  <c r="L186" i="9"/>
  <c r="AC185" i="9"/>
  <c r="AB185" i="9"/>
  <c r="O185" i="9"/>
  <c r="M185" i="9"/>
  <c r="L185" i="9"/>
  <c r="AC184" i="9"/>
  <c r="AB184" i="9"/>
  <c r="O184" i="9"/>
  <c r="M184" i="9"/>
  <c r="L184" i="9"/>
  <c r="AC183" i="9"/>
  <c r="AB183" i="9"/>
  <c r="O183" i="9"/>
  <c r="M183" i="9"/>
  <c r="L183" i="9"/>
  <c r="AC182" i="9"/>
  <c r="AB182" i="9"/>
  <c r="O182" i="9"/>
  <c r="M182" i="9"/>
  <c r="L182" i="9"/>
  <c r="AC181" i="9"/>
  <c r="AB181" i="9"/>
  <c r="O181" i="9"/>
  <c r="M181" i="9"/>
  <c r="L181" i="9"/>
  <c r="AC180" i="9"/>
  <c r="AB180" i="9"/>
  <c r="O180" i="9"/>
  <c r="M180" i="9"/>
  <c r="L180" i="9"/>
  <c r="AC179" i="9"/>
  <c r="AB179" i="9"/>
  <c r="O179" i="9"/>
  <c r="M179" i="9"/>
  <c r="L179" i="9"/>
  <c r="AC178" i="9"/>
  <c r="AB178" i="9"/>
  <c r="O178" i="9"/>
  <c r="M178" i="9"/>
  <c r="L178" i="9"/>
  <c r="AC177" i="9"/>
  <c r="AB177" i="9"/>
  <c r="O177" i="9"/>
  <c r="M177" i="9"/>
  <c r="L177" i="9"/>
  <c r="AC176" i="9"/>
  <c r="AB176" i="9"/>
  <c r="O176" i="9"/>
  <c r="M176" i="9"/>
  <c r="L176" i="9"/>
  <c r="AC175" i="9"/>
  <c r="AB175" i="9"/>
  <c r="O175" i="9"/>
  <c r="M175" i="9"/>
  <c r="L175" i="9"/>
  <c r="AC174" i="9"/>
  <c r="AB174" i="9"/>
  <c r="O174" i="9"/>
  <c r="M174" i="9"/>
  <c r="L174" i="9"/>
  <c r="AC173" i="9"/>
  <c r="AB173" i="9"/>
  <c r="O173" i="9"/>
  <c r="M173" i="9"/>
  <c r="L173" i="9"/>
  <c r="AC172" i="9"/>
  <c r="AB172" i="9"/>
  <c r="O172" i="9"/>
  <c r="M172" i="9"/>
  <c r="L172" i="9"/>
  <c r="AC171" i="9"/>
  <c r="AB171" i="9"/>
  <c r="O171" i="9"/>
  <c r="M171" i="9"/>
  <c r="L171" i="9"/>
  <c r="AC170" i="9"/>
  <c r="AB170" i="9"/>
  <c r="O170" i="9"/>
  <c r="M170" i="9"/>
  <c r="L170" i="9"/>
  <c r="AC169" i="9"/>
  <c r="AB169" i="9"/>
  <c r="O169" i="9"/>
  <c r="M169" i="9"/>
  <c r="L169" i="9"/>
  <c r="AC168" i="9"/>
  <c r="AB168" i="9"/>
  <c r="O168" i="9"/>
  <c r="M168" i="9"/>
  <c r="L168" i="9"/>
  <c r="AC167" i="9"/>
  <c r="AB167" i="9"/>
  <c r="O167" i="9"/>
  <c r="M167" i="9"/>
  <c r="L167" i="9"/>
  <c r="AC166" i="9"/>
  <c r="AB166" i="9"/>
  <c r="O166" i="9"/>
  <c r="M166" i="9"/>
  <c r="L166" i="9"/>
  <c r="AC165" i="9"/>
  <c r="AB165" i="9"/>
  <c r="O165" i="9"/>
  <c r="M165" i="9"/>
  <c r="L165" i="9"/>
  <c r="AC164" i="9"/>
  <c r="AB164" i="9"/>
  <c r="O164" i="9"/>
  <c r="M164" i="9"/>
  <c r="L164" i="9"/>
  <c r="AC163" i="9"/>
  <c r="AB163" i="9"/>
  <c r="O163" i="9"/>
  <c r="M163" i="9"/>
  <c r="L163" i="9"/>
  <c r="AC162" i="9"/>
  <c r="AB162" i="9"/>
  <c r="O162" i="9"/>
  <c r="M162" i="9"/>
  <c r="L162" i="9"/>
  <c r="AC161" i="9"/>
  <c r="AB161" i="9"/>
  <c r="O161" i="9"/>
  <c r="M161" i="9"/>
  <c r="L161" i="9"/>
  <c r="AC160" i="9"/>
  <c r="AB160" i="9"/>
  <c r="O160" i="9"/>
  <c r="M160" i="9"/>
  <c r="L160" i="9"/>
  <c r="AC159" i="9"/>
  <c r="AB159" i="9"/>
  <c r="O159" i="9"/>
  <c r="M159" i="9"/>
  <c r="L159" i="9"/>
  <c r="AC158" i="9"/>
  <c r="AB158" i="9"/>
  <c r="O158" i="9"/>
  <c r="M158" i="9"/>
  <c r="L158" i="9"/>
  <c r="AC157" i="9"/>
  <c r="AB157" i="9"/>
  <c r="O157" i="9"/>
  <c r="M157" i="9"/>
  <c r="L157" i="9"/>
  <c r="AC156" i="9"/>
  <c r="AB156" i="9"/>
  <c r="O156" i="9"/>
  <c r="M156" i="9"/>
  <c r="L156" i="9"/>
  <c r="AC155" i="9"/>
  <c r="AB155" i="9"/>
  <c r="O155" i="9"/>
  <c r="M155" i="9"/>
  <c r="L155" i="9"/>
  <c r="AC154" i="9"/>
  <c r="AB154" i="9"/>
  <c r="O154" i="9"/>
  <c r="M154" i="9"/>
  <c r="L154" i="9"/>
  <c r="AC153" i="9"/>
  <c r="AB153" i="9"/>
  <c r="O153" i="9"/>
  <c r="M153" i="9"/>
  <c r="L153" i="9"/>
  <c r="AC152" i="9"/>
  <c r="AB152" i="9"/>
  <c r="O152" i="9"/>
  <c r="M152" i="9"/>
  <c r="L152" i="9"/>
  <c r="AC151" i="9"/>
  <c r="AB151" i="9"/>
  <c r="O151" i="9"/>
  <c r="M151" i="9"/>
  <c r="L151" i="9"/>
  <c r="AC150" i="9"/>
  <c r="AB150" i="9"/>
  <c r="O150" i="9"/>
  <c r="M150" i="9"/>
  <c r="L150" i="9"/>
  <c r="AC149" i="9"/>
  <c r="AB149" i="9"/>
  <c r="O149" i="9"/>
  <c r="M149" i="9"/>
  <c r="L149" i="9"/>
  <c r="AC148" i="9"/>
  <c r="AB148" i="9"/>
  <c r="O148" i="9"/>
  <c r="M148" i="9"/>
  <c r="L148" i="9"/>
  <c r="AC147" i="9"/>
  <c r="AB147" i="9"/>
  <c r="O147" i="9"/>
  <c r="M147" i="9"/>
  <c r="L147" i="9"/>
  <c r="AC146" i="9"/>
  <c r="AB146" i="9"/>
  <c r="O146" i="9"/>
  <c r="M146" i="9"/>
  <c r="L146" i="9"/>
  <c r="AC145" i="9"/>
  <c r="AB145" i="9"/>
  <c r="O145" i="9"/>
  <c r="M145" i="9"/>
  <c r="L145" i="9"/>
  <c r="AC144" i="9"/>
  <c r="AB144" i="9"/>
  <c r="O144" i="9"/>
  <c r="M144" i="9"/>
  <c r="L144" i="9"/>
  <c r="AC143" i="9"/>
  <c r="AB143" i="9"/>
  <c r="O143" i="9"/>
  <c r="M143" i="9"/>
  <c r="L143" i="9"/>
  <c r="AC142" i="9"/>
  <c r="AB142" i="9"/>
  <c r="O142" i="9"/>
  <c r="M142" i="9"/>
  <c r="L142" i="9"/>
  <c r="AC141" i="9"/>
  <c r="AB141" i="9"/>
  <c r="O141" i="9"/>
  <c r="M141" i="9"/>
  <c r="L141" i="9"/>
  <c r="AC140" i="9"/>
  <c r="AB140" i="9"/>
  <c r="O140" i="9"/>
  <c r="M140" i="9"/>
  <c r="L140" i="9"/>
  <c r="AC139" i="9"/>
  <c r="AB139" i="9"/>
  <c r="O139" i="9"/>
  <c r="M139" i="9"/>
  <c r="L139" i="9"/>
  <c r="AC138" i="9"/>
  <c r="AB138" i="9"/>
  <c r="O138" i="9"/>
  <c r="M138" i="9"/>
  <c r="L138" i="9"/>
  <c r="AC137" i="9"/>
  <c r="AB137" i="9"/>
  <c r="O137" i="9"/>
  <c r="M137" i="9"/>
  <c r="L137" i="9"/>
  <c r="AC136" i="9"/>
  <c r="AB136" i="9"/>
  <c r="O136" i="9"/>
  <c r="M136" i="9"/>
  <c r="L136" i="9"/>
  <c r="AC135" i="9"/>
  <c r="AB135" i="9"/>
  <c r="O135" i="9"/>
  <c r="M135" i="9"/>
  <c r="L135" i="9"/>
  <c r="AC134" i="9"/>
  <c r="AB134" i="9"/>
  <c r="O134" i="9"/>
  <c r="M134" i="9"/>
  <c r="L134" i="9"/>
  <c r="AC133" i="9"/>
  <c r="AB133" i="9"/>
  <c r="O133" i="9"/>
  <c r="M133" i="9"/>
  <c r="L133" i="9"/>
  <c r="AC132" i="9"/>
  <c r="AB132" i="9"/>
  <c r="O132" i="9"/>
  <c r="M132" i="9"/>
  <c r="L132" i="9"/>
  <c r="AC131" i="9"/>
  <c r="AB131" i="9"/>
  <c r="O131" i="9"/>
  <c r="M131" i="9"/>
  <c r="L131" i="9"/>
  <c r="AC130" i="9"/>
  <c r="AB130" i="9"/>
  <c r="O130" i="9"/>
  <c r="M130" i="9"/>
  <c r="L130" i="9"/>
  <c r="AC129" i="9"/>
  <c r="AB129" i="9"/>
  <c r="O129" i="9"/>
  <c r="M129" i="9"/>
  <c r="L129" i="9"/>
  <c r="AC128" i="9"/>
  <c r="AB128" i="9"/>
  <c r="O128" i="9"/>
  <c r="M128" i="9"/>
  <c r="L128" i="9"/>
  <c r="AC127" i="9"/>
  <c r="AB127" i="9"/>
  <c r="O127" i="9"/>
  <c r="M127" i="9"/>
  <c r="L127" i="9"/>
  <c r="AC126" i="9"/>
  <c r="AB126" i="9"/>
  <c r="O126" i="9"/>
  <c r="M126" i="9"/>
  <c r="L126" i="9"/>
  <c r="AC125" i="9"/>
  <c r="AB125" i="9"/>
  <c r="O125" i="9"/>
  <c r="M125" i="9"/>
  <c r="L125" i="9"/>
  <c r="AC124" i="9"/>
  <c r="AB124" i="9"/>
  <c r="O124" i="9"/>
  <c r="M124" i="9"/>
  <c r="L124" i="9"/>
  <c r="AC123" i="9"/>
  <c r="AB123" i="9"/>
  <c r="O123" i="9"/>
  <c r="M123" i="9"/>
  <c r="L123" i="9"/>
  <c r="AC122" i="9"/>
  <c r="AB122" i="9"/>
  <c r="O122" i="9"/>
  <c r="M122" i="9"/>
  <c r="L122" i="9"/>
  <c r="AC121" i="9"/>
  <c r="AB121" i="9"/>
  <c r="O121" i="9"/>
  <c r="M121" i="9"/>
  <c r="L121" i="9"/>
  <c r="AC120" i="9"/>
  <c r="AB120" i="9"/>
  <c r="O120" i="9"/>
  <c r="M120" i="9"/>
  <c r="L120" i="9"/>
  <c r="AC119" i="9"/>
  <c r="AB119" i="9"/>
  <c r="O119" i="9"/>
  <c r="M119" i="9"/>
  <c r="L119" i="9"/>
  <c r="AC118" i="9"/>
  <c r="AB118" i="9"/>
  <c r="O118" i="9"/>
  <c r="M118" i="9"/>
  <c r="L118" i="9"/>
  <c r="AC117" i="9"/>
  <c r="AB117" i="9"/>
  <c r="O117" i="9"/>
  <c r="M117" i="9"/>
  <c r="L117" i="9"/>
  <c r="AC116" i="9"/>
  <c r="AB116" i="9"/>
  <c r="O116" i="9"/>
  <c r="M116" i="9"/>
  <c r="L116" i="9"/>
  <c r="AC115" i="9"/>
  <c r="AB115" i="9"/>
  <c r="O115" i="9"/>
  <c r="M115" i="9"/>
  <c r="L115" i="9"/>
  <c r="AC114" i="9"/>
  <c r="AB114" i="9"/>
  <c r="O114" i="9"/>
  <c r="M114" i="9"/>
  <c r="L114" i="9"/>
  <c r="AC113" i="9"/>
  <c r="AB113" i="9"/>
  <c r="O113" i="9"/>
  <c r="M113" i="9"/>
  <c r="L113" i="9"/>
  <c r="AC112" i="9"/>
  <c r="AB112" i="9"/>
  <c r="O112" i="9"/>
  <c r="M112" i="9"/>
  <c r="L112" i="9"/>
  <c r="AC111" i="9"/>
  <c r="AB111" i="9"/>
  <c r="O111" i="9"/>
  <c r="M111" i="9"/>
  <c r="L111" i="9"/>
  <c r="AC110" i="9"/>
  <c r="AB110" i="9"/>
  <c r="O110" i="9"/>
  <c r="M110" i="9"/>
  <c r="L110" i="9"/>
  <c r="AC109" i="9"/>
  <c r="AB109" i="9"/>
  <c r="O109" i="9"/>
  <c r="M109" i="9"/>
  <c r="L109" i="9"/>
  <c r="AC108" i="9"/>
  <c r="AB108" i="9"/>
  <c r="O108" i="9"/>
  <c r="M108" i="9"/>
  <c r="L108" i="9"/>
  <c r="AC107" i="9"/>
  <c r="AB107" i="9"/>
  <c r="O107" i="9"/>
  <c r="M107" i="9"/>
  <c r="L107" i="9"/>
  <c r="AC106" i="9"/>
  <c r="AB106" i="9"/>
  <c r="O106" i="9"/>
  <c r="M106" i="9"/>
  <c r="L106" i="9"/>
  <c r="AC105" i="9"/>
  <c r="AB105" i="9"/>
  <c r="O105" i="9"/>
  <c r="M105" i="9"/>
  <c r="L105" i="9"/>
  <c r="AC104" i="9"/>
  <c r="AB104" i="9"/>
  <c r="O104" i="9"/>
  <c r="M104" i="9"/>
  <c r="L104" i="9"/>
  <c r="AC103" i="9"/>
  <c r="AB103" i="9"/>
  <c r="O103" i="9"/>
  <c r="M103" i="9"/>
  <c r="L103" i="9"/>
  <c r="AC102" i="9"/>
  <c r="AB102" i="9"/>
  <c r="O102" i="9"/>
  <c r="M102" i="9"/>
  <c r="L102" i="9"/>
  <c r="AC101" i="9"/>
  <c r="AB101" i="9"/>
  <c r="O101" i="9"/>
  <c r="M101" i="9"/>
  <c r="L101" i="9"/>
  <c r="AC100" i="9"/>
  <c r="AB100" i="9"/>
  <c r="O100" i="9"/>
  <c r="M100" i="9"/>
  <c r="L100" i="9"/>
  <c r="AC99" i="9"/>
  <c r="AB99" i="9"/>
  <c r="O99" i="9"/>
  <c r="M99" i="9"/>
  <c r="L99" i="9"/>
  <c r="AC98" i="9"/>
  <c r="AB98" i="9"/>
  <c r="O98" i="9"/>
  <c r="M98" i="9"/>
  <c r="L98" i="9"/>
  <c r="AC97" i="9"/>
  <c r="AB97" i="9"/>
  <c r="O97" i="9"/>
  <c r="M97" i="9"/>
  <c r="L97" i="9"/>
  <c r="AC96" i="9"/>
  <c r="AB96" i="9"/>
  <c r="O96" i="9"/>
  <c r="M96" i="9"/>
  <c r="L96" i="9"/>
  <c r="AC95" i="9"/>
  <c r="AB95" i="9"/>
  <c r="O95" i="9"/>
  <c r="M95" i="9"/>
  <c r="L95" i="9"/>
  <c r="AC94" i="9"/>
  <c r="AB94" i="9"/>
  <c r="O94" i="9"/>
  <c r="M94" i="9"/>
  <c r="L94" i="9"/>
  <c r="AC93" i="9"/>
  <c r="AB93" i="9"/>
  <c r="O93" i="9"/>
  <c r="M93" i="9"/>
  <c r="L93" i="9"/>
  <c r="AC92" i="9"/>
  <c r="AB92" i="9"/>
  <c r="O92" i="9"/>
  <c r="M92" i="9"/>
  <c r="L92" i="9"/>
  <c r="AC91" i="9"/>
  <c r="AB91" i="9"/>
  <c r="O91" i="9"/>
  <c r="M91" i="9"/>
  <c r="L91" i="9"/>
  <c r="AC90" i="9"/>
  <c r="AB90" i="9"/>
  <c r="O90" i="9"/>
  <c r="M90" i="9"/>
  <c r="L90" i="9"/>
  <c r="AC89" i="9"/>
  <c r="AB89" i="9"/>
  <c r="O89" i="9"/>
  <c r="M89" i="9"/>
  <c r="L89" i="9"/>
  <c r="AC88" i="9"/>
  <c r="AB88" i="9"/>
  <c r="O88" i="9"/>
  <c r="M88" i="9"/>
  <c r="L88" i="9"/>
  <c r="AC87" i="9"/>
  <c r="AB87" i="9"/>
  <c r="O87" i="9"/>
  <c r="M87" i="9"/>
  <c r="L87" i="9"/>
  <c r="AC86" i="9"/>
  <c r="AB86" i="9"/>
  <c r="O86" i="9"/>
  <c r="M86" i="9"/>
  <c r="L86" i="9"/>
  <c r="AC85" i="9"/>
  <c r="AB85" i="9"/>
  <c r="O85" i="9"/>
  <c r="M85" i="9"/>
  <c r="L85" i="9"/>
  <c r="AC84" i="9"/>
  <c r="AB84" i="9"/>
  <c r="O84" i="9"/>
  <c r="M84" i="9"/>
  <c r="L84" i="9"/>
  <c r="AC83" i="9"/>
  <c r="AB83" i="9"/>
  <c r="O83" i="9"/>
  <c r="M83" i="9"/>
  <c r="L83" i="9"/>
  <c r="AC82" i="9"/>
  <c r="AB82" i="9"/>
  <c r="O82" i="9"/>
  <c r="M82" i="9"/>
  <c r="L82" i="9"/>
  <c r="AC81" i="9"/>
  <c r="AB81" i="9"/>
  <c r="O81" i="9"/>
  <c r="M81" i="9"/>
  <c r="L81" i="9"/>
  <c r="AC80" i="9"/>
  <c r="AB80" i="9"/>
  <c r="O80" i="9"/>
  <c r="M80" i="9"/>
  <c r="L80" i="9"/>
  <c r="AC79" i="9"/>
  <c r="AB79" i="9"/>
  <c r="O79" i="9"/>
  <c r="M79" i="9"/>
  <c r="L79" i="9"/>
  <c r="AC78" i="9"/>
  <c r="AB78" i="9"/>
  <c r="O78" i="9"/>
  <c r="M78" i="9"/>
  <c r="L78" i="9"/>
  <c r="AC77" i="9"/>
  <c r="AB77" i="9"/>
  <c r="O77" i="9"/>
  <c r="M77" i="9"/>
  <c r="L77" i="9"/>
  <c r="AC76" i="9"/>
  <c r="AB76" i="9"/>
  <c r="O76" i="9"/>
  <c r="M76" i="9"/>
  <c r="L76" i="9"/>
  <c r="AC75" i="9"/>
  <c r="AB75" i="9"/>
  <c r="O75" i="9"/>
  <c r="M75" i="9"/>
  <c r="L75" i="9"/>
  <c r="AC74" i="9"/>
  <c r="AB74" i="9"/>
  <c r="O74" i="9"/>
  <c r="M74" i="9"/>
  <c r="L74" i="9"/>
  <c r="AC73" i="9"/>
  <c r="AB73" i="9"/>
  <c r="O73" i="9"/>
  <c r="M73" i="9"/>
  <c r="L73" i="9"/>
  <c r="AC72" i="9"/>
  <c r="AB72" i="9"/>
  <c r="O72" i="9"/>
  <c r="M72" i="9"/>
  <c r="L72" i="9"/>
  <c r="AC71" i="9"/>
  <c r="AB71" i="9"/>
  <c r="O71" i="9"/>
  <c r="M71" i="9"/>
  <c r="L71" i="9"/>
  <c r="AC70" i="9"/>
  <c r="AB70" i="9"/>
  <c r="O70" i="9"/>
  <c r="M70" i="9"/>
  <c r="L70" i="9"/>
  <c r="AC69" i="9"/>
  <c r="AB69" i="9"/>
  <c r="O69" i="9"/>
  <c r="M69" i="9"/>
  <c r="L69" i="9"/>
  <c r="AC68" i="9"/>
  <c r="AB68" i="9"/>
  <c r="O68" i="9"/>
  <c r="M68" i="9"/>
  <c r="L68" i="9"/>
  <c r="AC67" i="9"/>
  <c r="AB67" i="9"/>
  <c r="O67" i="9"/>
  <c r="M67" i="9"/>
  <c r="L67" i="9"/>
  <c r="AC66" i="9"/>
  <c r="AB66" i="9"/>
  <c r="O66" i="9"/>
  <c r="M66" i="9"/>
  <c r="L66" i="9"/>
  <c r="AC65" i="9"/>
  <c r="AB65" i="9"/>
  <c r="O65" i="9"/>
  <c r="M65" i="9"/>
  <c r="L65" i="9"/>
  <c r="AC64" i="9"/>
  <c r="AB64" i="9"/>
  <c r="O64" i="9"/>
  <c r="M64" i="9"/>
  <c r="L64" i="9"/>
  <c r="AC63" i="9"/>
  <c r="AB63" i="9"/>
  <c r="O63" i="9"/>
  <c r="M63" i="9"/>
  <c r="L63" i="9"/>
  <c r="AC62" i="9"/>
  <c r="AB62" i="9"/>
  <c r="O62" i="9"/>
  <c r="M62" i="9"/>
  <c r="L62" i="9"/>
  <c r="AC61" i="9"/>
  <c r="AB61" i="9"/>
  <c r="O61" i="9"/>
  <c r="M61" i="9"/>
  <c r="L61" i="9"/>
  <c r="AC60" i="9"/>
  <c r="AB60" i="9"/>
  <c r="O60" i="9"/>
  <c r="M60" i="9"/>
  <c r="L60" i="9"/>
  <c r="AC59" i="9"/>
  <c r="AB59" i="9"/>
  <c r="O59" i="9"/>
  <c r="M59" i="9"/>
  <c r="L59" i="9"/>
  <c r="AC58" i="9"/>
  <c r="AB58" i="9"/>
  <c r="O58" i="9"/>
  <c r="M58" i="9"/>
  <c r="L58" i="9"/>
  <c r="AC57" i="9"/>
  <c r="AB57" i="9"/>
  <c r="O57" i="9"/>
  <c r="M57" i="9"/>
  <c r="L57" i="9"/>
  <c r="AC56" i="9"/>
  <c r="AB56" i="9"/>
  <c r="O56" i="9"/>
  <c r="M56" i="9"/>
  <c r="L56" i="9"/>
  <c r="AC55" i="9"/>
  <c r="AB55" i="9"/>
  <c r="O55" i="9"/>
  <c r="M55" i="9"/>
  <c r="L55" i="9"/>
  <c r="AC54" i="9"/>
  <c r="AB54" i="9"/>
  <c r="O54" i="9"/>
  <c r="M54" i="9"/>
  <c r="L54" i="9"/>
  <c r="AC53" i="9"/>
  <c r="AB53" i="9"/>
  <c r="O53" i="9"/>
  <c r="M53" i="9"/>
  <c r="L53" i="9"/>
  <c r="AC52" i="9"/>
  <c r="AB52" i="9"/>
  <c r="O52" i="9"/>
  <c r="M52" i="9"/>
  <c r="L52" i="9"/>
  <c r="AC51" i="9"/>
  <c r="AB51" i="9"/>
  <c r="O51" i="9"/>
  <c r="M51" i="9"/>
  <c r="L51" i="9"/>
  <c r="AC50" i="9"/>
  <c r="AB50" i="9"/>
  <c r="O50" i="9"/>
  <c r="M50" i="9"/>
  <c r="L50" i="9"/>
  <c r="AC49" i="9"/>
  <c r="AB49" i="9"/>
  <c r="O49" i="9"/>
  <c r="M49" i="9"/>
  <c r="L49" i="9"/>
  <c r="AC48" i="9"/>
  <c r="AB48" i="9"/>
  <c r="O48" i="9"/>
  <c r="M48" i="9"/>
  <c r="L48" i="9"/>
  <c r="AC47" i="9"/>
  <c r="AB47" i="9"/>
  <c r="O47" i="9"/>
  <c r="M47" i="9"/>
  <c r="L47" i="9"/>
  <c r="AC46" i="9"/>
  <c r="AB46" i="9"/>
  <c r="O46" i="9"/>
  <c r="M46" i="9"/>
  <c r="L46" i="9"/>
  <c r="AC45" i="9"/>
  <c r="AB45" i="9"/>
  <c r="O45" i="9"/>
  <c r="M45" i="9"/>
  <c r="L45" i="9"/>
  <c r="AC44" i="9"/>
  <c r="AB44" i="9"/>
  <c r="O44" i="9"/>
  <c r="M44" i="9"/>
  <c r="L44" i="9"/>
  <c r="AC43" i="9"/>
  <c r="AB43" i="9"/>
  <c r="O43" i="9"/>
  <c r="M43" i="9"/>
  <c r="L43" i="9"/>
  <c r="AC42" i="9"/>
  <c r="AB42" i="9"/>
  <c r="O42" i="9"/>
  <c r="M42" i="9"/>
  <c r="L42" i="9"/>
  <c r="AC41" i="9"/>
  <c r="AB41" i="9"/>
  <c r="O41" i="9"/>
  <c r="M41" i="9"/>
  <c r="L41" i="9"/>
  <c r="AC40" i="9"/>
  <c r="AB40" i="9"/>
  <c r="O40" i="9"/>
  <c r="M40" i="9"/>
  <c r="L40" i="9"/>
  <c r="AC39" i="9"/>
  <c r="AB39" i="9"/>
  <c r="O39" i="9"/>
  <c r="M39" i="9"/>
  <c r="L39" i="9"/>
  <c r="AC38" i="9"/>
  <c r="AB38" i="9"/>
  <c r="O38" i="9"/>
  <c r="M38" i="9"/>
  <c r="L38" i="9"/>
  <c r="AC37" i="9"/>
  <c r="AB37" i="9"/>
  <c r="O37" i="9"/>
  <c r="M37" i="9"/>
  <c r="L37" i="9"/>
  <c r="AC36" i="9"/>
  <c r="AB36" i="9"/>
  <c r="O36" i="9"/>
  <c r="M36" i="9"/>
  <c r="L36" i="9"/>
  <c r="AC35" i="9"/>
  <c r="AB35" i="9"/>
  <c r="O35" i="9"/>
  <c r="M35" i="9"/>
  <c r="L35" i="9"/>
  <c r="AC34" i="9"/>
  <c r="AB34" i="9"/>
  <c r="O34" i="9"/>
  <c r="M34" i="9"/>
  <c r="L34" i="9"/>
  <c r="AC33" i="9"/>
  <c r="AB33" i="9"/>
  <c r="O33" i="9"/>
  <c r="M33" i="9"/>
  <c r="L33" i="9"/>
  <c r="AC32" i="9"/>
  <c r="AB32" i="9"/>
  <c r="O32" i="9"/>
  <c r="M32" i="9"/>
  <c r="L32" i="9"/>
  <c r="AC31" i="9"/>
  <c r="AB31" i="9"/>
  <c r="O31" i="9"/>
  <c r="M31" i="9"/>
  <c r="L31" i="9"/>
  <c r="AC30" i="9"/>
  <c r="AB30" i="9"/>
  <c r="O30" i="9"/>
  <c r="M30" i="9"/>
  <c r="L30" i="9"/>
  <c r="AC29" i="9"/>
  <c r="AB29" i="9"/>
  <c r="O29" i="9"/>
  <c r="M29" i="9"/>
  <c r="L29" i="9"/>
  <c r="AC28" i="9"/>
  <c r="AB28" i="9"/>
  <c r="O28" i="9"/>
  <c r="M28" i="9"/>
  <c r="L28" i="9"/>
  <c r="AC27" i="9"/>
  <c r="AB27" i="9"/>
  <c r="O27" i="9"/>
  <c r="M27" i="9"/>
  <c r="L27" i="9"/>
  <c r="AC26" i="9"/>
  <c r="AB26" i="9"/>
  <c r="O26" i="9"/>
  <c r="M26" i="9"/>
  <c r="L26" i="9"/>
  <c r="AC25" i="9"/>
  <c r="AB25" i="9"/>
  <c r="O25" i="9"/>
  <c r="M25" i="9"/>
  <c r="L25" i="9"/>
  <c r="AC24" i="9"/>
  <c r="AB24" i="9"/>
  <c r="O24" i="9"/>
  <c r="M24" i="9"/>
  <c r="L24" i="9"/>
  <c r="AC23" i="9"/>
  <c r="AB23" i="9"/>
  <c r="O23" i="9"/>
  <c r="M23" i="9"/>
  <c r="L23" i="9"/>
  <c r="AC22" i="9"/>
  <c r="AB22" i="9"/>
  <c r="O22" i="9"/>
  <c r="M22" i="9"/>
  <c r="L22" i="9"/>
  <c r="AC21" i="9"/>
  <c r="AB21" i="9"/>
  <c r="O21" i="9"/>
  <c r="M21" i="9"/>
  <c r="L21" i="9"/>
  <c r="AC20" i="9"/>
  <c r="AB20" i="9"/>
  <c r="O20" i="9"/>
  <c r="M20" i="9"/>
  <c r="L20" i="9"/>
  <c r="AC19" i="9"/>
  <c r="AB19" i="9"/>
  <c r="O19" i="9"/>
  <c r="M19" i="9"/>
  <c r="L19" i="9"/>
  <c r="AC18" i="9"/>
  <c r="AB18" i="9"/>
  <c r="O18" i="9"/>
  <c r="M18" i="9"/>
  <c r="L18" i="9"/>
  <c r="AC17" i="9"/>
  <c r="AB17" i="9"/>
  <c r="O17" i="9"/>
  <c r="M17" i="9"/>
  <c r="L17" i="9"/>
  <c r="AC16" i="9"/>
  <c r="AB16" i="9"/>
  <c r="O16" i="9"/>
  <c r="M16" i="9"/>
  <c r="L16" i="9"/>
  <c r="AC15" i="9"/>
  <c r="AB15" i="9"/>
  <c r="O15" i="9"/>
  <c r="M15" i="9"/>
  <c r="L15" i="9"/>
  <c r="AC14" i="9"/>
  <c r="AB14" i="9"/>
  <c r="O14" i="9"/>
  <c r="M14" i="9"/>
  <c r="L14" i="9"/>
  <c r="AC13" i="9"/>
  <c r="AB13" i="9"/>
  <c r="O13" i="9"/>
  <c r="M13" i="9"/>
  <c r="L13" i="9"/>
  <c r="O12" i="9"/>
  <c r="AG12" i="9" s="1"/>
  <c r="M12" i="9"/>
  <c r="L12" i="9"/>
  <c r="O11" i="9"/>
  <c r="AG11" i="9" s="1"/>
  <c r="M11" i="9"/>
  <c r="L11" i="9"/>
  <c r="O10" i="9"/>
  <c r="AG10" i="9" s="1"/>
  <c r="M10" i="9"/>
  <c r="L10" i="9"/>
  <c r="O9" i="9"/>
  <c r="AG9" i="9" s="1"/>
  <c r="M9" i="9"/>
  <c r="L9" i="9"/>
  <c r="O8" i="9"/>
  <c r="AG8" i="9" s="1"/>
  <c r="M8" i="9"/>
  <c r="L8" i="9"/>
  <c r="O7" i="9"/>
  <c r="AG7" i="9" s="1"/>
  <c r="M7" i="9"/>
  <c r="L7" i="9"/>
  <c r="O6" i="9"/>
  <c r="AG6" i="9" s="1"/>
  <c r="M6" i="9"/>
  <c r="L6" i="9"/>
  <c r="O5" i="9"/>
  <c r="AG5" i="9" s="1"/>
  <c r="M5" i="9"/>
  <c r="L5" i="9"/>
  <c r="AA1000" i="9"/>
  <c r="AA999" i="9"/>
  <c r="AA998" i="9"/>
  <c r="AA997" i="9"/>
  <c r="AA996" i="9"/>
  <c r="AA995" i="9"/>
  <c r="AA994" i="9"/>
  <c r="AA993" i="9"/>
  <c r="AA992" i="9"/>
  <c r="AA991" i="9"/>
  <c r="AA990" i="9"/>
  <c r="AA989" i="9"/>
  <c r="AA988" i="9"/>
  <c r="AA987" i="9"/>
  <c r="AA986" i="9"/>
  <c r="AA985" i="9"/>
  <c r="AA984" i="9"/>
  <c r="AA983" i="9"/>
  <c r="AA982" i="9"/>
  <c r="AA981" i="9"/>
  <c r="AA980" i="9"/>
  <c r="AA979" i="9"/>
  <c r="AA978" i="9"/>
  <c r="AA977" i="9"/>
  <c r="AA976" i="9"/>
  <c r="AA975" i="9"/>
  <c r="AA974" i="9"/>
  <c r="AA973" i="9"/>
  <c r="AA972" i="9"/>
  <c r="AA971" i="9"/>
  <c r="AA970" i="9"/>
  <c r="AA969" i="9"/>
  <c r="AA968" i="9"/>
  <c r="AA967" i="9"/>
  <c r="AA966" i="9"/>
  <c r="AA965" i="9"/>
  <c r="AA964" i="9"/>
  <c r="AA963" i="9"/>
  <c r="AA962" i="9"/>
  <c r="AA961" i="9"/>
  <c r="AA960" i="9"/>
  <c r="AA959" i="9"/>
  <c r="AA958" i="9"/>
  <c r="AA957" i="9"/>
  <c r="AA956" i="9"/>
  <c r="AA955" i="9"/>
  <c r="AA954" i="9"/>
  <c r="AA953" i="9"/>
  <c r="AA952" i="9"/>
  <c r="AA951" i="9"/>
  <c r="AA950" i="9"/>
  <c r="AA949" i="9"/>
  <c r="AA948" i="9"/>
  <c r="AA947" i="9"/>
  <c r="AA946" i="9"/>
  <c r="AA945" i="9"/>
  <c r="AA944" i="9"/>
  <c r="AA943" i="9"/>
  <c r="AA942" i="9"/>
  <c r="AA941" i="9"/>
  <c r="AA940" i="9"/>
  <c r="AA939" i="9"/>
  <c r="AA938" i="9"/>
  <c r="AA937" i="9"/>
  <c r="AA936" i="9"/>
  <c r="AA935" i="9"/>
  <c r="AA934" i="9"/>
  <c r="AA933" i="9"/>
  <c r="AA932" i="9"/>
  <c r="AA931" i="9"/>
  <c r="AA930" i="9"/>
  <c r="AA929" i="9"/>
  <c r="AA928" i="9"/>
  <c r="AA927" i="9"/>
  <c r="AA926" i="9"/>
  <c r="AA925" i="9"/>
  <c r="AA924" i="9"/>
  <c r="AA923" i="9"/>
  <c r="AA922" i="9"/>
  <c r="AA921" i="9"/>
  <c r="AA920" i="9"/>
  <c r="AA919" i="9"/>
  <c r="AA918" i="9"/>
  <c r="AA917" i="9"/>
  <c r="AA916" i="9"/>
  <c r="AA915" i="9"/>
  <c r="AA914" i="9"/>
  <c r="AA913" i="9"/>
  <c r="AA912" i="9"/>
  <c r="AA911" i="9"/>
  <c r="AA910" i="9"/>
  <c r="AA909" i="9"/>
  <c r="AA908" i="9"/>
  <c r="AA907" i="9"/>
  <c r="AA906" i="9"/>
  <c r="AA905" i="9"/>
  <c r="AA904" i="9"/>
  <c r="AA903" i="9"/>
  <c r="AA902" i="9"/>
  <c r="AA901" i="9"/>
  <c r="AA900" i="9"/>
  <c r="AA899" i="9"/>
  <c r="AA898" i="9"/>
  <c r="AA897" i="9"/>
  <c r="AA896" i="9"/>
  <c r="AA895" i="9"/>
  <c r="AA894" i="9"/>
  <c r="AA893" i="9"/>
  <c r="AA892" i="9"/>
  <c r="AA891" i="9"/>
  <c r="AA890" i="9"/>
  <c r="AA889" i="9"/>
  <c r="AA888" i="9"/>
  <c r="AA887" i="9"/>
  <c r="AA886" i="9"/>
  <c r="AA885" i="9"/>
  <c r="AA884" i="9"/>
  <c r="AA883" i="9"/>
  <c r="AA882" i="9"/>
  <c r="AA881" i="9"/>
  <c r="AA880" i="9"/>
  <c r="AA879" i="9"/>
  <c r="AA878" i="9"/>
  <c r="AA877" i="9"/>
  <c r="AA876" i="9"/>
  <c r="AA875" i="9"/>
  <c r="AA874" i="9"/>
  <c r="AA873" i="9"/>
  <c r="AA872" i="9"/>
  <c r="AA871" i="9"/>
  <c r="AA870" i="9"/>
  <c r="AA869" i="9"/>
  <c r="AA868" i="9"/>
  <c r="AA867" i="9"/>
  <c r="AA866" i="9"/>
  <c r="AA865" i="9"/>
  <c r="AA864" i="9"/>
  <c r="AA863" i="9"/>
  <c r="AA862" i="9"/>
  <c r="AA861" i="9"/>
  <c r="AA860" i="9"/>
  <c r="AA859" i="9"/>
  <c r="AA858" i="9"/>
  <c r="AA857" i="9"/>
  <c r="AA856" i="9"/>
  <c r="AA855" i="9"/>
  <c r="AA854" i="9"/>
  <c r="AA853" i="9"/>
  <c r="AA852" i="9"/>
  <c r="AA851" i="9"/>
  <c r="AA850" i="9"/>
  <c r="AA849" i="9"/>
  <c r="AA848" i="9"/>
  <c r="AA847" i="9"/>
  <c r="AA846" i="9"/>
  <c r="AA845" i="9"/>
  <c r="AA844" i="9"/>
  <c r="AA843" i="9"/>
  <c r="AA842" i="9"/>
  <c r="AA841" i="9"/>
  <c r="AA840" i="9"/>
  <c r="AA839" i="9"/>
  <c r="AA838" i="9"/>
  <c r="AA837" i="9"/>
  <c r="AA836" i="9"/>
  <c r="AA835" i="9"/>
  <c r="AA834" i="9"/>
  <c r="AA833" i="9"/>
  <c r="AA832" i="9"/>
  <c r="AA831" i="9"/>
  <c r="AA830" i="9"/>
  <c r="AA829" i="9"/>
  <c r="AA828" i="9"/>
  <c r="AA827" i="9"/>
  <c r="AA826" i="9"/>
  <c r="AA825" i="9"/>
  <c r="AA824" i="9"/>
  <c r="AA823" i="9"/>
  <c r="AA822" i="9"/>
  <c r="AA821" i="9"/>
  <c r="AA820" i="9"/>
  <c r="AA819" i="9"/>
  <c r="AA818" i="9"/>
  <c r="AA817" i="9"/>
  <c r="AA816" i="9"/>
  <c r="AA815" i="9"/>
  <c r="AA814" i="9"/>
  <c r="AA813" i="9"/>
  <c r="AA812" i="9"/>
  <c r="AA811" i="9"/>
  <c r="AA810" i="9"/>
  <c r="AA809" i="9"/>
  <c r="AA808" i="9"/>
  <c r="AA807" i="9"/>
  <c r="AA806" i="9"/>
  <c r="AA805" i="9"/>
  <c r="AA804" i="9"/>
  <c r="AA803" i="9"/>
  <c r="AA802" i="9"/>
  <c r="AA801" i="9"/>
  <c r="AA800" i="9"/>
  <c r="AA799" i="9"/>
  <c r="AA798" i="9"/>
  <c r="AA797" i="9"/>
  <c r="AA796" i="9"/>
  <c r="AA795" i="9"/>
  <c r="AA794" i="9"/>
  <c r="AA793" i="9"/>
  <c r="AA792" i="9"/>
  <c r="AA791" i="9"/>
  <c r="AA790" i="9"/>
  <c r="AA789" i="9"/>
  <c r="AA788" i="9"/>
  <c r="AA787" i="9"/>
  <c r="AA786" i="9"/>
  <c r="AA785" i="9"/>
  <c r="AA784" i="9"/>
  <c r="AA783" i="9"/>
  <c r="AA782" i="9"/>
  <c r="AA781" i="9"/>
  <c r="AA780" i="9"/>
  <c r="AA779" i="9"/>
  <c r="AA778" i="9"/>
  <c r="AA777" i="9"/>
  <c r="AA776" i="9"/>
  <c r="AA775" i="9"/>
  <c r="AA774" i="9"/>
  <c r="AA773" i="9"/>
  <c r="AA772" i="9"/>
  <c r="AA771" i="9"/>
  <c r="AA770" i="9"/>
  <c r="AA769" i="9"/>
  <c r="AA768" i="9"/>
  <c r="AA767" i="9"/>
  <c r="AA766" i="9"/>
  <c r="AA765" i="9"/>
  <c r="AA764" i="9"/>
  <c r="AA763" i="9"/>
  <c r="AA762" i="9"/>
  <c r="AA761" i="9"/>
  <c r="AA760" i="9"/>
  <c r="AA759" i="9"/>
  <c r="AA758" i="9"/>
  <c r="AA757" i="9"/>
  <c r="AA756" i="9"/>
  <c r="AA755" i="9"/>
  <c r="AA754" i="9"/>
  <c r="AA753" i="9"/>
  <c r="AA752" i="9"/>
  <c r="AA751" i="9"/>
  <c r="AA750" i="9"/>
  <c r="AA749" i="9"/>
  <c r="AA748" i="9"/>
  <c r="AA747" i="9"/>
  <c r="AA746" i="9"/>
  <c r="AA745" i="9"/>
  <c r="AA744" i="9"/>
  <c r="AA743" i="9"/>
  <c r="AA742" i="9"/>
  <c r="AA741" i="9"/>
  <c r="AA740" i="9"/>
  <c r="AA739" i="9"/>
  <c r="AA738" i="9"/>
  <c r="AA737" i="9"/>
  <c r="AA736" i="9"/>
  <c r="AA735" i="9"/>
  <c r="AA734" i="9"/>
  <c r="AA733" i="9"/>
  <c r="AA732" i="9"/>
  <c r="AA731" i="9"/>
  <c r="AA730" i="9"/>
  <c r="AA729" i="9"/>
  <c r="AA728" i="9"/>
  <c r="AA727" i="9"/>
  <c r="AA726" i="9"/>
  <c r="AA725" i="9"/>
  <c r="AA724" i="9"/>
  <c r="AA723" i="9"/>
  <c r="AA722" i="9"/>
  <c r="AA721" i="9"/>
  <c r="AA720" i="9"/>
  <c r="AA719" i="9"/>
  <c r="AA718" i="9"/>
  <c r="AA717" i="9"/>
  <c r="AA716" i="9"/>
  <c r="AA715" i="9"/>
  <c r="AA714" i="9"/>
  <c r="AA713" i="9"/>
  <c r="AA712" i="9"/>
  <c r="AA711" i="9"/>
  <c r="AA710" i="9"/>
  <c r="AA709" i="9"/>
  <c r="AA708" i="9"/>
  <c r="AA707" i="9"/>
  <c r="AA706" i="9"/>
  <c r="AA705" i="9"/>
  <c r="AA704" i="9"/>
  <c r="AA703" i="9"/>
  <c r="AA702" i="9"/>
  <c r="AA701" i="9"/>
  <c r="AA700" i="9"/>
  <c r="AA699" i="9"/>
  <c r="AA698" i="9"/>
  <c r="AA697" i="9"/>
  <c r="AA696" i="9"/>
  <c r="AA695" i="9"/>
  <c r="AA694" i="9"/>
  <c r="AA693" i="9"/>
  <c r="AA692" i="9"/>
  <c r="AA691" i="9"/>
  <c r="AA690" i="9"/>
  <c r="AA689" i="9"/>
  <c r="AA688" i="9"/>
  <c r="AA687" i="9"/>
  <c r="AA686" i="9"/>
  <c r="AA685" i="9"/>
  <c r="AA684" i="9"/>
  <c r="AA683" i="9"/>
  <c r="AA682" i="9"/>
  <c r="AA681" i="9"/>
  <c r="AA680" i="9"/>
  <c r="AA679" i="9"/>
  <c r="AA678" i="9"/>
  <c r="AA677" i="9"/>
  <c r="AA676" i="9"/>
  <c r="AA675" i="9"/>
  <c r="AA674" i="9"/>
  <c r="AA673" i="9"/>
  <c r="AA672" i="9"/>
  <c r="AA671" i="9"/>
  <c r="AA670" i="9"/>
  <c r="AA669" i="9"/>
  <c r="AA668" i="9"/>
  <c r="AA667" i="9"/>
  <c r="AA666" i="9"/>
  <c r="AA665" i="9"/>
  <c r="AA664" i="9"/>
  <c r="AA663" i="9"/>
  <c r="AA662" i="9"/>
  <c r="AA661" i="9"/>
  <c r="AA660" i="9"/>
  <c r="AA659" i="9"/>
  <c r="AA658" i="9"/>
  <c r="AA657" i="9"/>
  <c r="AA656" i="9"/>
  <c r="AA655" i="9"/>
  <c r="AA654" i="9"/>
  <c r="AA653" i="9"/>
  <c r="AA652" i="9"/>
  <c r="AA651" i="9"/>
  <c r="AA650" i="9"/>
  <c r="AA649" i="9"/>
  <c r="AA648" i="9"/>
  <c r="AA647" i="9"/>
  <c r="AA646" i="9"/>
  <c r="AA645" i="9"/>
  <c r="AA644" i="9"/>
  <c r="AA643" i="9"/>
  <c r="AA642" i="9"/>
  <c r="AA641" i="9"/>
  <c r="AA640" i="9"/>
  <c r="AA639" i="9"/>
  <c r="AA638" i="9"/>
  <c r="AA637" i="9"/>
  <c r="AA636" i="9"/>
  <c r="AA635" i="9"/>
  <c r="AA634" i="9"/>
  <c r="AA633" i="9"/>
  <c r="AA632" i="9"/>
  <c r="AA631" i="9"/>
  <c r="AA630" i="9"/>
  <c r="AA629" i="9"/>
  <c r="AA628" i="9"/>
  <c r="AA627" i="9"/>
  <c r="AA626" i="9"/>
  <c r="AA625" i="9"/>
  <c r="AA624" i="9"/>
  <c r="AA623" i="9"/>
  <c r="AA622" i="9"/>
  <c r="AA621" i="9"/>
  <c r="AA620" i="9"/>
  <c r="AA619" i="9"/>
  <c r="AA618" i="9"/>
  <c r="AA617" i="9"/>
  <c r="AA616" i="9"/>
  <c r="AA615" i="9"/>
  <c r="AA614" i="9"/>
  <c r="AA613" i="9"/>
  <c r="AA612" i="9"/>
  <c r="AA611" i="9"/>
  <c r="AA610" i="9"/>
  <c r="AA609" i="9"/>
  <c r="AA608" i="9"/>
  <c r="AA607" i="9"/>
  <c r="AA606" i="9"/>
  <c r="AA605" i="9"/>
  <c r="AA604" i="9"/>
  <c r="AA603" i="9"/>
  <c r="AA602" i="9"/>
  <c r="AA601" i="9"/>
  <c r="AA600" i="9"/>
  <c r="AA599" i="9"/>
  <c r="AA598" i="9"/>
  <c r="AA597" i="9"/>
  <c r="AA596" i="9"/>
  <c r="AA595" i="9"/>
  <c r="AA594" i="9"/>
  <c r="AA593" i="9"/>
  <c r="AA592" i="9"/>
  <c r="AA591" i="9"/>
  <c r="AA590" i="9"/>
  <c r="AA589" i="9"/>
  <c r="AA588" i="9"/>
  <c r="AA587" i="9"/>
  <c r="AA586" i="9"/>
  <c r="AA585" i="9"/>
  <c r="AA584" i="9"/>
  <c r="AA583" i="9"/>
  <c r="AA582" i="9"/>
  <c r="AA581" i="9"/>
  <c r="AA580" i="9"/>
  <c r="AA579" i="9"/>
  <c r="AA578" i="9"/>
  <c r="AA577" i="9"/>
  <c r="AA576" i="9"/>
  <c r="AA575" i="9"/>
  <c r="AA574" i="9"/>
  <c r="AA573" i="9"/>
  <c r="AA572" i="9"/>
  <c r="AA571" i="9"/>
  <c r="AA570" i="9"/>
  <c r="AA569" i="9"/>
  <c r="AA568" i="9"/>
  <c r="AA567" i="9"/>
  <c r="AA566" i="9"/>
  <c r="AA565" i="9"/>
  <c r="AA564" i="9"/>
  <c r="AA563" i="9"/>
  <c r="AA562" i="9"/>
  <c r="AA561" i="9"/>
  <c r="AA560" i="9"/>
  <c r="AA559" i="9"/>
  <c r="AA558" i="9"/>
  <c r="AA557" i="9"/>
  <c r="AA556" i="9"/>
  <c r="AA555" i="9"/>
  <c r="AA554" i="9"/>
  <c r="AA553" i="9"/>
  <c r="AA552" i="9"/>
  <c r="AA551" i="9"/>
  <c r="AA550" i="9"/>
  <c r="AA549" i="9"/>
  <c r="AA548" i="9"/>
  <c r="AA547" i="9"/>
  <c r="AA546" i="9"/>
  <c r="AA545" i="9"/>
  <c r="AA544" i="9"/>
  <c r="AA543" i="9"/>
  <c r="AA542" i="9"/>
  <c r="AA541" i="9"/>
  <c r="AA540" i="9"/>
  <c r="AA539" i="9"/>
  <c r="AA538" i="9"/>
  <c r="AA537" i="9"/>
  <c r="AA536" i="9"/>
  <c r="AA535" i="9"/>
  <c r="AA534" i="9"/>
  <c r="AA533" i="9"/>
  <c r="AA532" i="9"/>
  <c r="AA531" i="9"/>
  <c r="AA530" i="9"/>
  <c r="AA529" i="9"/>
  <c r="AA528" i="9"/>
  <c r="AA527" i="9"/>
  <c r="AA526" i="9"/>
  <c r="AA525" i="9"/>
  <c r="AA524" i="9"/>
  <c r="AA523" i="9"/>
  <c r="AA522" i="9"/>
  <c r="AA521" i="9"/>
  <c r="AA520" i="9"/>
  <c r="AA519" i="9"/>
  <c r="AA518" i="9"/>
  <c r="AA517" i="9"/>
  <c r="AA516" i="9"/>
  <c r="AA515" i="9"/>
  <c r="AA514" i="9"/>
  <c r="AA513" i="9"/>
  <c r="AA512" i="9"/>
  <c r="AA511" i="9"/>
  <c r="AA510" i="9"/>
  <c r="AA509" i="9"/>
  <c r="AA508" i="9"/>
  <c r="AA507" i="9"/>
  <c r="AA506" i="9"/>
  <c r="AA505" i="9"/>
  <c r="AA504" i="9"/>
  <c r="AA503" i="9"/>
  <c r="AA502" i="9"/>
  <c r="AA501" i="9"/>
  <c r="AA500" i="9"/>
  <c r="AA499" i="9"/>
  <c r="AA498" i="9"/>
  <c r="AA497" i="9"/>
  <c r="AA496" i="9"/>
  <c r="AA495" i="9"/>
  <c r="AA494" i="9"/>
  <c r="AA493" i="9"/>
  <c r="AA492" i="9"/>
  <c r="AA491" i="9"/>
  <c r="AA490" i="9"/>
  <c r="AA489" i="9"/>
  <c r="AA488" i="9"/>
  <c r="AA487" i="9"/>
  <c r="AA486" i="9"/>
  <c r="AA485" i="9"/>
  <c r="AA484" i="9"/>
  <c r="AA483" i="9"/>
  <c r="AA482" i="9"/>
  <c r="AA481" i="9"/>
  <c r="AA480" i="9"/>
  <c r="AA479" i="9"/>
  <c r="AA478" i="9"/>
  <c r="AA477" i="9"/>
  <c r="AA476" i="9"/>
  <c r="AA475" i="9"/>
  <c r="AA474" i="9"/>
  <c r="AA473" i="9"/>
  <c r="AA472" i="9"/>
  <c r="AA471" i="9"/>
  <c r="AA470" i="9"/>
  <c r="AA469" i="9"/>
  <c r="AA468" i="9"/>
  <c r="AA467" i="9"/>
  <c r="AA466" i="9"/>
  <c r="AA465" i="9"/>
  <c r="AA464" i="9"/>
  <c r="AA463" i="9"/>
  <c r="AA462" i="9"/>
  <c r="AA461" i="9"/>
  <c r="AA460" i="9"/>
  <c r="AA459" i="9"/>
  <c r="AA458" i="9"/>
  <c r="AA457" i="9"/>
  <c r="AA456" i="9"/>
  <c r="AA455" i="9"/>
  <c r="AA454" i="9"/>
  <c r="AA453" i="9"/>
  <c r="AA452" i="9"/>
  <c r="AA451" i="9"/>
  <c r="AA450" i="9"/>
  <c r="AA449" i="9"/>
  <c r="AA448" i="9"/>
  <c r="AA447" i="9"/>
  <c r="AA446" i="9"/>
  <c r="AA445" i="9"/>
  <c r="AA444" i="9"/>
  <c r="AA443" i="9"/>
  <c r="AA442" i="9"/>
  <c r="AA441" i="9"/>
  <c r="AA440" i="9"/>
  <c r="AA439" i="9"/>
  <c r="AA438" i="9"/>
  <c r="AA437" i="9"/>
  <c r="AA436" i="9"/>
  <c r="AA435" i="9"/>
  <c r="AA434" i="9"/>
  <c r="AA433" i="9"/>
  <c r="AA432" i="9"/>
  <c r="AA431" i="9"/>
  <c r="AA430" i="9"/>
  <c r="AA429" i="9"/>
  <c r="AA428" i="9"/>
  <c r="AA427" i="9"/>
  <c r="AA426" i="9"/>
  <c r="AA425" i="9"/>
  <c r="AA424" i="9"/>
  <c r="AA423" i="9"/>
  <c r="AA422" i="9"/>
  <c r="AA421" i="9"/>
  <c r="AA420" i="9"/>
  <c r="AA419" i="9"/>
  <c r="AA418" i="9"/>
  <c r="AA417" i="9"/>
  <c r="AA416" i="9"/>
  <c r="AA415" i="9"/>
  <c r="AA414" i="9"/>
  <c r="AA413" i="9"/>
  <c r="AA412" i="9"/>
  <c r="AA411" i="9"/>
  <c r="AA410" i="9"/>
  <c r="AA409" i="9"/>
  <c r="AA408" i="9"/>
  <c r="AA407" i="9"/>
  <c r="AA406" i="9"/>
  <c r="AA405" i="9"/>
  <c r="AA404" i="9"/>
  <c r="AA403" i="9"/>
  <c r="AA402" i="9"/>
  <c r="AA401" i="9"/>
  <c r="AA400" i="9"/>
  <c r="AA399" i="9"/>
  <c r="AA398" i="9"/>
  <c r="AA397" i="9"/>
  <c r="AA396" i="9"/>
  <c r="AA395" i="9"/>
  <c r="AA394" i="9"/>
  <c r="AA393" i="9"/>
  <c r="AA392" i="9"/>
  <c r="AA391" i="9"/>
  <c r="AA390" i="9"/>
  <c r="AA389" i="9"/>
  <c r="AA388" i="9"/>
  <c r="AA387" i="9"/>
  <c r="AA386" i="9"/>
  <c r="AA385" i="9"/>
  <c r="AA384" i="9"/>
  <c r="AA383" i="9"/>
  <c r="AA382" i="9"/>
  <c r="AA381" i="9"/>
  <c r="AA380" i="9"/>
  <c r="AA379" i="9"/>
  <c r="AA378" i="9"/>
  <c r="AA377" i="9"/>
  <c r="AA376" i="9"/>
  <c r="AA375" i="9"/>
  <c r="AA374" i="9"/>
  <c r="AA373" i="9"/>
  <c r="AA372" i="9"/>
  <c r="AA371" i="9"/>
  <c r="AA370" i="9"/>
  <c r="AA369" i="9"/>
  <c r="AA368" i="9"/>
  <c r="AA367" i="9"/>
  <c r="AA366" i="9"/>
  <c r="AA365" i="9"/>
  <c r="AA364" i="9"/>
  <c r="AA363" i="9"/>
  <c r="AA362" i="9"/>
  <c r="AA361" i="9"/>
  <c r="AA360" i="9"/>
  <c r="AA359" i="9"/>
  <c r="AA358" i="9"/>
  <c r="AA357" i="9"/>
  <c r="AA356" i="9"/>
  <c r="AA355" i="9"/>
  <c r="AA354" i="9"/>
  <c r="AA353" i="9"/>
  <c r="AA352" i="9"/>
  <c r="AA351" i="9"/>
  <c r="AA350" i="9"/>
  <c r="AA349" i="9"/>
  <c r="AA348" i="9"/>
  <c r="AA347" i="9"/>
  <c r="AA346" i="9"/>
  <c r="AA345" i="9"/>
  <c r="AA344" i="9"/>
  <c r="AA343" i="9"/>
  <c r="AA342" i="9"/>
  <c r="AA341" i="9"/>
  <c r="AA340" i="9"/>
  <c r="AA339" i="9"/>
  <c r="AA338" i="9"/>
  <c r="AA337" i="9"/>
  <c r="AA336" i="9"/>
  <c r="AA335" i="9"/>
  <c r="AA334" i="9"/>
  <c r="AA333" i="9"/>
  <c r="AA332" i="9"/>
  <c r="AA331" i="9"/>
  <c r="AA330" i="9"/>
  <c r="AA329" i="9"/>
  <c r="AA328" i="9"/>
  <c r="AA327" i="9"/>
  <c r="AA326" i="9"/>
  <c r="AA325" i="9"/>
  <c r="AA324" i="9"/>
  <c r="AA323" i="9"/>
  <c r="AA322" i="9"/>
  <c r="AA321" i="9"/>
  <c r="AA320" i="9"/>
  <c r="AA319" i="9"/>
  <c r="AA318" i="9"/>
  <c r="AA317" i="9"/>
  <c r="AA316" i="9"/>
  <c r="AA315" i="9"/>
  <c r="AA314" i="9"/>
  <c r="AA313" i="9"/>
  <c r="AA312" i="9"/>
  <c r="AA311" i="9"/>
  <c r="AA310" i="9"/>
  <c r="AA309" i="9"/>
  <c r="AA308" i="9"/>
  <c r="AA307" i="9"/>
  <c r="AA306" i="9"/>
  <c r="AA305" i="9"/>
  <c r="AA304" i="9"/>
  <c r="AA303" i="9"/>
  <c r="AA302" i="9"/>
  <c r="AA301" i="9"/>
  <c r="AA300" i="9"/>
  <c r="AA299" i="9"/>
  <c r="AA298" i="9"/>
  <c r="AA297" i="9"/>
  <c r="AA296" i="9"/>
  <c r="AA295" i="9"/>
  <c r="AA294" i="9"/>
  <c r="AA293" i="9"/>
  <c r="AA292" i="9"/>
  <c r="AA291" i="9"/>
  <c r="AA290" i="9"/>
  <c r="AA289" i="9"/>
  <c r="AA288" i="9"/>
  <c r="AA287" i="9"/>
  <c r="AA286" i="9"/>
  <c r="AA285" i="9"/>
  <c r="AA284" i="9"/>
  <c r="AA283" i="9"/>
  <c r="AA282" i="9"/>
  <c r="AA281" i="9"/>
  <c r="AA280" i="9"/>
  <c r="AA279" i="9"/>
  <c r="AA278" i="9"/>
  <c r="AA277" i="9"/>
  <c r="AA276" i="9"/>
  <c r="AA275" i="9"/>
  <c r="AA274" i="9"/>
  <c r="AA273" i="9"/>
  <c r="AA272" i="9"/>
  <c r="AA271" i="9"/>
  <c r="AA270" i="9"/>
  <c r="AA269" i="9"/>
  <c r="AA268" i="9"/>
  <c r="AA267" i="9"/>
  <c r="AA266" i="9"/>
  <c r="AA265" i="9"/>
  <c r="AA264" i="9"/>
  <c r="AA263" i="9"/>
  <c r="AA262" i="9"/>
  <c r="AA261" i="9"/>
  <c r="AA260" i="9"/>
  <c r="AA259" i="9"/>
  <c r="AA258" i="9"/>
  <c r="AA257" i="9"/>
  <c r="AA256" i="9"/>
  <c r="AA255" i="9"/>
  <c r="AA254" i="9"/>
  <c r="AA253" i="9"/>
  <c r="AA252" i="9"/>
  <c r="AA251" i="9"/>
  <c r="AA250" i="9"/>
  <c r="AA249" i="9"/>
  <c r="AA248" i="9"/>
  <c r="AA247" i="9"/>
  <c r="AA246" i="9"/>
  <c r="AA245" i="9"/>
  <c r="AA244" i="9"/>
  <c r="AA243" i="9"/>
  <c r="AA242" i="9"/>
  <c r="AA241" i="9"/>
  <c r="AA240" i="9"/>
  <c r="AA239" i="9"/>
  <c r="AA238" i="9"/>
  <c r="AA237" i="9"/>
  <c r="AA236" i="9"/>
  <c r="AA235" i="9"/>
  <c r="AA234" i="9"/>
  <c r="AA233" i="9"/>
  <c r="AA232" i="9"/>
  <c r="AA231" i="9"/>
  <c r="AA230" i="9"/>
  <c r="AA229" i="9"/>
  <c r="AA228" i="9"/>
  <c r="AA227" i="9"/>
  <c r="AA226" i="9"/>
  <c r="AA225" i="9"/>
  <c r="AA224" i="9"/>
  <c r="AA223" i="9"/>
  <c r="AA222" i="9"/>
  <c r="AA221" i="9"/>
  <c r="AA220" i="9"/>
  <c r="AA219" i="9"/>
  <c r="AA218" i="9"/>
  <c r="AA217" i="9"/>
  <c r="AA216" i="9"/>
  <c r="AA215" i="9"/>
  <c r="AA214" i="9"/>
  <c r="AA213" i="9"/>
  <c r="AA212" i="9"/>
  <c r="AA211" i="9"/>
  <c r="AA210" i="9"/>
  <c r="AA209" i="9"/>
  <c r="AA208" i="9"/>
  <c r="AA207" i="9"/>
  <c r="AA206" i="9"/>
  <c r="AA205" i="9"/>
  <c r="AA204" i="9"/>
  <c r="AA203" i="9"/>
  <c r="AA202" i="9"/>
  <c r="AA201" i="9"/>
  <c r="AA200" i="9"/>
  <c r="AA199" i="9"/>
  <c r="AA198" i="9"/>
  <c r="AA197" i="9"/>
  <c r="AA196" i="9"/>
  <c r="AA195" i="9"/>
  <c r="AA194" i="9"/>
  <c r="AA193" i="9"/>
  <c r="AA192" i="9"/>
  <c r="AA191" i="9"/>
  <c r="AA190" i="9"/>
  <c r="AA189" i="9"/>
  <c r="AA188" i="9"/>
  <c r="AA187" i="9"/>
  <c r="AA186" i="9"/>
  <c r="AA185" i="9"/>
  <c r="AA184" i="9"/>
  <c r="AA183" i="9"/>
  <c r="AA182" i="9"/>
  <c r="AA181" i="9"/>
  <c r="AA180" i="9"/>
  <c r="AA179" i="9"/>
  <c r="AA178" i="9"/>
  <c r="AA177" i="9"/>
  <c r="AA176" i="9"/>
  <c r="AA175" i="9"/>
  <c r="AA174" i="9"/>
  <c r="AA173" i="9"/>
  <c r="AA172" i="9"/>
  <c r="AA171" i="9"/>
  <c r="AA170" i="9"/>
  <c r="AA169" i="9"/>
  <c r="AA168" i="9"/>
  <c r="AA167" i="9"/>
  <c r="AA166" i="9"/>
  <c r="AA165" i="9"/>
  <c r="AA164" i="9"/>
  <c r="AA163" i="9"/>
  <c r="AA162" i="9"/>
  <c r="AA161" i="9"/>
  <c r="AA160" i="9"/>
  <c r="AA159" i="9"/>
  <c r="AA158" i="9"/>
  <c r="AA157" i="9"/>
  <c r="AA156" i="9"/>
  <c r="AA155" i="9"/>
  <c r="AA154" i="9"/>
  <c r="AA153" i="9"/>
  <c r="AA152" i="9"/>
  <c r="AA151" i="9"/>
  <c r="AA150" i="9"/>
  <c r="AA149" i="9"/>
  <c r="AA148" i="9"/>
  <c r="AA147" i="9"/>
  <c r="AA146" i="9"/>
  <c r="AA145" i="9"/>
  <c r="AA144" i="9"/>
  <c r="AA143" i="9"/>
  <c r="AA142" i="9"/>
  <c r="AA141" i="9"/>
  <c r="AA140" i="9"/>
  <c r="AA139" i="9"/>
  <c r="AA138" i="9"/>
  <c r="AA137" i="9"/>
  <c r="AA136" i="9"/>
  <c r="AA135" i="9"/>
  <c r="AA134" i="9"/>
  <c r="AA133" i="9"/>
  <c r="AA132" i="9"/>
  <c r="AA131" i="9"/>
  <c r="AA130" i="9"/>
  <c r="AA129" i="9"/>
  <c r="AA128" i="9"/>
  <c r="AA127" i="9"/>
  <c r="AA126" i="9"/>
  <c r="AA125" i="9"/>
  <c r="AA124" i="9"/>
  <c r="AA123" i="9"/>
  <c r="AA122" i="9"/>
  <c r="AA121" i="9"/>
  <c r="AA120" i="9"/>
  <c r="AA119" i="9"/>
  <c r="AA118" i="9"/>
  <c r="AA117" i="9"/>
  <c r="AA116" i="9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A102" i="9"/>
  <c r="AA101" i="9"/>
  <c r="AA100" i="9"/>
  <c r="AA99" i="9"/>
  <c r="AA98" i="9"/>
  <c r="AA97" i="9"/>
  <c r="AA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Z1000" i="9"/>
  <c r="Z999" i="9"/>
  <c r="Z998" i="9"/>
  <c r="Z997" i="9"/>
  <c r="Z996" i="9"/>
  <c r="Z995" i="9"/>
  <c r="Z994" i="9"/>
  <c r="Z993" i="9"/>
  <c r="Z992" i="9"/>
  <c r="Z991" i="9"/>
  <c r="Z990" i="9"/>
  <c r="Z989" i="9"/>
  <c r="Z988" i="9"/>
  <c r="Z987" i="9"/>
  <c r="Z986" i="9"/>
  <c r="Z985" i="9"/>
  <c r="Z984" i="9"/>
  <c r="Z983" i="9"/>
  <c r="Z982" i="9"/>
  <c r="Z981" i="9"/>
  <c r="Z980" i="9"/>
  <c r="Z979" i="9"/>
  <c r="Z978" i="9"/>
  <c r="Z977" i="9"/>
  <c r="Z976" i="9"/>
  <c r="Z975" i="9"/>
  <c r="Z974" i="9"/>
  <c r="Z973" i="9"/>
  <c r="Z972" i="9"/>
  <c r="Z971" i="9"/>
  <c r="Z970" i="9"/>
  <c r="Z969" i="9"/>
  <c r="Z968" i="9"/>
  <c r="Z967" i="9"/>
  <c r="Z966" i="9"/>
  <c r="Z965" i="9"/>
  <c r="Z964" i="9"/>
  <c r="Z963" i="9"/>
  <c r="Z962" i="9"/>
  <c r="Z961" i="9"/>
  <c r="Z960" i="9"/>
  <c r="Z959" i="9"/>
  <c r="Z958" i="9"/>
  <c r="Z957" i="9"/>
  <c r="Z956" i="9"/>
  <c r="Z955" i="9"/>
  <c r="Z954" i="9"/>
  <c r="Z953" i="9"/>
  <c r="Z952" i="9"/>
  <c r="Z951" i="9"/>
  <c r="Z950" i="9"/>
  <c r="Z949" i="9"/>
  <c r="Z948" i="9"/>
  <c r="Z947" i="9"/>
  <c r="Z946" i="9"/>
  <c r="Z945" i="9"/>
  <c r="Z944" i="9"/>
  <c r="Z943" i="9"/>
  <c r="Z942" i="9"/>
  <c r="Z941" i="9"/>
  <c r="Z940" i="9"/>
  <c r="Z939" i="9"/>
  <c r="Z938" i="9"/>
  <c r="Z937" i="9"/>
  <c r="Z936" i="9"/>
  <c r="Z935" i="9"/>
  <c r="Z934" i="9"/>
  <c r="Z933" i="9"/>
  <c r="Z932" i="9"/>
  <c r="Z931" i="9"/>
  <c r="Z930" i="9"/>
  <c r="Z929" i="9"/>
  <c r="Z928" i="9"/>
  <c r="Z927" i="9"/>
  <c r="Z926" i="9"/>
  <c r="Z925" i="9"/>
  <c r="Z924" i="9"/>
  <c r="Z923" i="9"/>
  <c r="Z922" i="9"/>
  <c r="Z921" i="9"/>
  <c r="Z920" i="9"/>
  <c r="Z919" i="9"/>
  <c r="Z918" i="9"/>
  <c r="Z917" i="9"/>
  <c r="Z916" i="9"/>
  <c r="Z915" i="9"/>
  <c r="Z914" i="9"/>
  <c r="Z913" i="9"/>
  <c r="Z912" i="9"/>
  <c r="Z911" i="9"/>
  <c r="Z910" i="9"/>
  <c r="Z909" i="9"/>
  <c r="Z908" i="9"/>
  <c r="Z907" i="9"/>
  <c r="Z906" i="9"/>
  <c r="Z905" i="9"/>
  <c r="Z904" i="9"/>
  <c r="Z903" i="9"/>
  <c r="Z902" i="9"/>
  <c r="Z901" i="9"/>
  <c r="Z900" i="9"/>
  <c r="Z899" i="9"/>
  <c r="Z898" i="9"/>
  <c r="Z897" i="9"/>
  <c r="Z896" i="9"/>
  <c r="Z895" i="9"/>
  <c r="Z894" i="9"/>
  <c r="Z893" i="9"/>
  <c r="Z892" i="9"/>
  <c r="Z891" i="9"/>
  <c r="Z890" i="9"/>
  <c r="Z889" i="9"/>
  <c r="Z888" i="9"/>
  <c r="Z887" i="9"/>
  <c r="Z886" i="9"/>
  <c r="Z885" i="9"/>
  <c r="Z884" i="9"/>
  <c r="Z883" i="9"/>
  <c r="Z882" i="9"/>
  <c r="Z881" i="9"/>
  <c r="Z880" i="9"/>
  <c r="Z879" i="9"/>
  <c r="Z878" i="9"/>
  <c r="Z877" i="9"/>
  <c r="Z876" i="9"/>
  <c r="Z875" i="9"/>
  <c r="Z874" i="9"/>
  <c r="Z873" i="9"/>
  <c r="Z872" i="9"/>
  <c r="Z871" i="9"/>
  <c r="Z870" i="9"/>
  <c r="Z869" i="9"/>
  <c r="Z868" i="9"/>
  <c r="Z867" i="9"/>
  <c r="Z866" i="9"/>
  <c r="Z865" i="9"/>
  <c r="Z864" i="9"/>
  <c r="Z863" i="9"/>
  <c r="Z862" i="9"/>
  <c r="Z861" i="9"/>
  <c r="Z860" i="9"/>
  <c r="Z859" i="9"/>
  <c r="Z858" i="9"/>
  <c r="Z857" i="9"/>
  <c r="Z856" i="9"/>
  <c r="Z855" i="9"/>
  <c r="Z854" i="9"/>
  <c r="Z853" i="9"/>
  <c r="Z852" i="9"/>
  <c r="Z851" i="9"/>
  <c r="Z850" i="9"/>
  <c r="Z849" i="9"/>
  <c r="Z848" i="9"/>
  <c r="Z847" i="9"/>
  <c r="Z846" i="9"/>
  <c r="Z845" i="9"/>
  <c r="Z844" i="9"/>
  <c r="Z843" i="9"/>
  <c r="Z842" i="9"/>
  <c r="Z841" i="9"/>
  <c r="Z840" i="9"/>
  <c r="Z839" i="9"/>
  <c r="Z838" i="9"/>
  <c r="Z837" i="9"/>
  <c r="Z836" i="9"/>
  <c r="Z835" i="9"/>
  <c r="Z834" i="9"/>
  <c r="Z833" i="9"/>
  <c r="Z832" i="9"/>
  <c r="Z831" i="9"/>
  <c r="Z830" i="9"/>
  <c r="Z829" i="9"/>
  <c r="Z828" i="9"/>
  <c r="Z827" i="9"/>
  <c r="Z826" i="9"/>
  <c r="Z825" i="9"/>
  <c r="Z824" i="9"/>
  <c r="Z823" i="9"/>
  <c r="Z822" i="9"/>
  <c r="Z821" i="9"/>
  <c r="Z820" i="9"/>
  <c r="Z819" i="9"/>
  <c r="Z818" i="9"/>
  <c r="Z817" i="9"/>
  <c r="Z816" i="9"/>
  <c r="Z815" i="9"/>
  <c r="Z814" i="9"/>
  <c r="Z813" i="9"/>
  <c r="Z812" i="9"/>
  <c r="Z811" i="9"/>
  <c r="Z810" i="9"/>
  <c r="Z809" i="9"/>
  <c r="Z808" i="9"/>
  <c r="Z807" i="9"/>
  <c r="Z806" i="9"/>
  <c r="Z805" i="9"/>
  <c r="Z804" i="9"/>
  <c r="Z803" i="9"/>
  <c r="Z802" i="9"/>
  <c r="Z801" i="9"/>
  <c r="Z800" i="9"/>
  <c r="Z799" i="9"/>
  <c r="Z798" i="9"/>
  <c r="Z797" i="9"/>
  <c r="Z796" i="9"/>
  <c r="Z795" i="9"/>
  <c r="Z794" i="9"/>
  <c r="Z793" i="9"/>
  <c r="Z792" i="9"/>
  <c r="Z791" i="9"/>
  <c r="Z790" i="9"/>
  <c r="Z789" i="9"/>
  <c r="Z788" i="9"/>
  <c r="Z787" i="9"/>
  <c r="Z786" i="9"/>
  <c r="Z785" i="9"/>
  <c r="Z784" i="9"/>
  <c r="Z783" i="9"/>
  <c r="Z782" i="9"/>
  <c r="Z781" i="9"/>
  <c r="Z780" i="9"/>
  <c r="Z779" i="9"/>
  <c r="Z778" i="9"/>
  <c r="Z777" i="9"/>
  <c r="Z776" i="9"/>
  <c r="Z775" i="9"/>
  <c r="Z774" i="9"/>
  <c r="Z773" i="9"/>
  <c r="Z772" i="9"/>
  <c r="Z771" i="9"/>
  <c r="Z770" i="9"/>
  <c r="Z769" i="9"/>
  <c r="Z768" i="9"/>
  <c r="Z767" i="9"/>
  <c r="Z766" i="9"/>
  <c r="Z765" i="9"/>
  <c r="Z764" i="9"/>
  <c r="Z763" i="9"/>
  <c r="Z762" i="9"/>
  <c r="Z761" i="9"/>
  <c r="Z760" i="9"/>
  <c r="Z759" i="9"/>
  <c r="Z758" i="9"/>
  <c r="Z757" i="9"/>
  <c r="Z756" i="9"/>
  <c r="Z755" i="9"/>
  <c r="Z754" i="9"/>
  <c r="Z753" i="9"/>
  <c r="Z752" i="9"/>
  <c r="Z751" i="9"/>
  <c r="Z750" i="9"/>
  <c r="Z749" i="9"/>
  <c r="Z748" i="9"/>
  <c r="Z747" i="9"/>
  <c r="Z746" i="9"/>
  <c r="Z745" i="9"/>
  <c r="Z744" i="9"/>
  <c r="Z743" i="9"/>
  <c r="Z742" i="9"/>
  <c r="Z741" i="9"/>
  <c r="Z740" i="9"/>
  <c r="Z739" i="9"/>
  <c r="Z738" i="9"/>
  <c r="Z737" i="9"/>
  <c r="Z736" i="9"/>
  <c r="Z735" i="9"/>
  <c r="Z734" i="9"/>
  <c r="Z733" i="9"/>
  <c r="Z732" i="9"/>
  <c r="Z731" i="9"/>
  <c r="Z730" i="9"/>
  <c r="Z729" i="9"/>
  <c r="Z728" i="9"/>
  <c r="Z727" i="9"/>
  <c r="Z726" i="9"/>
  <c r="Z725" i="9"/>
  <c r="Z724" i="9"/>
  <c r="Z723" i="9"/>
  <c r="Z722" i="9"/>
  <c r="Z721" i="9"/>
  <c r="Z720" i="9"/>
  <c r="Z719" i="9"/>
  <c r="Z718" i="9"/>
  <c r="Z717" i="9"/>
  <c r="Z716" i="9"/>
  <c r="Z715" i="9"/>
  <c r="Z714" i="9"/>
  <c r="Z713" i="9"/>
  <c r="Z712" i="9"/>
  <c r="Z711" i="9"/>
  <c r="Z710" i="9"/>
  <c r="Z709" i="9"/>
  <c r="Z708" i="9"/>
  <c r="Z707" i="9"/>
  <c r="Z706" i="9"/>
  <c r="Z705" i="9"/>
  <c r="Z704" i="9"/>
  <c r="Z703" i="9"/>
  <c r="Z702" i="9"/>
  <c r="Z701" i="9"/>
  <c r="Z700" i="9"/>
  <c r="Z699" i="9"/>
  <c r="Z698" i="9"/>
  <c r="Z697" i="9"/>
  <c r="Z696" i="9"/>
  <c r="Z695" i="9"/>
  <c r="Z694" i="9"/>
  <c r="Z693" i="9"/>
  <c r="Z692" i="9"/>
  <c r="Z691" i="9"/>
  <c r="Z690" i="9"/>
  <c r="Z689" i="9"/>
  <c r="Z688" i="9"/>
  <c r="Z687" i="9"/>
  <c r="Z686" i="9"/>
  <c r="Z685" i="9"/>
  <c r="Z684" i="9"/>
  <c r="Z683" i="9"/>
  <c r="Z682" i="9"/>
  <c r="Z681" i="9"/>
  <c r="Z680" i="9"/>
  <c r="Z679" i="9"/>
  <c r="Z678" i="9"/>
  <c r="Z677" i="9"/>
  <c r="Z676" i="9"/>
  <c r="Z675" i="9"/>
  <c r="Z674" i="9"/>
  <c r="Z673" i="9"/>
  <c r="Z672" i="9"/>
  <c r="Z671" i="9"/>
  <c r="Z670" i="9"/>
  <c r="Z669" i="9"/>
  <c r="Z668" i="9"/>
  <c r="Z667" i="9"/>
  <c r="Z666" i="9"/>
  <c r="Z665" i="9"/>
  <c r="Z664" i="9"/>
  <c r="Z663" i="9"/>
  <c r="Z662" i="9"/>
  <c r="Z661" i="9"/>
  <c r="Z660" i="9"/>
  <c r="Z659" i="9"/>
  <c r="Z658" i="9"/>
  <c r="Z657" i="9"/>
  <c r="Z656" i="9"/>
  <c r="Z655" i="9"/>
  <c r="Z654" i="9"/>
  <c r="Z653" i="9"/>
  <c r="Z652" i="9"/>
  <c r="Z651" i="9"/>
  <c r="Z650" i="9"/>
  <c r="Z649" i="9"/>
  <c r="Z648" i="9"/>
  <c r="Z647" i="9"/>
  <c r="Z646" i="9"/>
  <c r="Z645" i="9"/>
  <c r="Z644" i="9"/>
  <c r="Z643" i="9"/>
  <c r="Z642" i="9"/>
  <c r="Z641" i="9"/>
  <c r="Z640" i="9"/>
  <c r="Z639" i="9"/>
  <c r="Z638" i="9"/>
  <c r="Z637" i="9"/>
  <c r="Z636" i="9"/>
  <c r="Z635" i="9"/>
  <c r="Z634" i="9"/>
  <c r="Z633" i="9"/>
  <c r="Z632" i="9"/>
  <c r="Z631" i="9"/>
  <c r="Z630" i="9"/>
  <c r="Z629" i="9"/>
  <c r="Z628" i="9"/>
  <c r="Z627" i="9"/>
  <c r="Z626" i="9"/>
  <c r="Z625" i="9"/>
  <c r="Z624" i="9"/>
  <c r="Z623" i="9"/>
  <c r="Z622" i="9"/>
  <c r="Z621" i="9"/>
  <c r="Z620" i="9"/>
  <c r="Z619" i="9"/>
  <c r="Z618" i="9"/>
  <c r="Z617" i="9"/>
  <c r="Z616" i="9"/>
  <c r="Z615" i="9"/>
  <c r="Z614" i="9"/>
  <c r="Z613" i="9"/>
  <c r="Z612" i="9"/>
  <c r="Z611" i="9"/>
  <c r="Z610" i="9"/>
  <c r="Z609" i="9"/>
  <c r="Z608" i="9"/>
  <c r="Z607" i="9"/>
  <c r="Z606" i="9"/>
  <c r="Z605" i="9"/>
  <c r="Z604" i="9"/>
  <c r="Z603" i="9"/>
  <c r="Z602" i="9"/>
  <c r="Z601" i="9"/>
  <c r="Z600" i="9"/>
  <c r="Z599" i="9"/>
  <c r="Z598" i="9"/>
  <c r="Z597" i="9"/>
  <c r="Z596" i="9"/>
  <c r="Z595" i="9"/>
  <c r="Z594" i="9"/>
  <c r="Z593" i="9"/>
  <c r="Z592" i="9"/>
  <c r="Z591" i="9"/>
  <c r="Z590" i="9"/>
  <c r="Z589" i="9"/>
  <c r="Z588" i="9"/>
  <c r="Z587" i="9"/>
  <c r="Z586" i="9"/>
  <c r="Z585" i="9"/>
  <c r="Z584" i="9"/>
  <c r="Z583" i="9"/>
  <c r="Z582" i="9"/>
  <c r="Z581" i="9"/>
  <c r="Z580" i="9"/>
  <c r="Z579" i="9"/>
  <c r="Z578" i="9"/>
  <c r="Z577" i="9"/>
  <c r="Z576" i="9"/>
  <c r="Z575" i="9"/>
  <c r="Z574" i="9"/>
  <c r="Z573" i="9"/>
  <c r="Z572" i="9"/>
  <c r="Z571" i="9"/>
  <c r="Z570" i="9"/>
  <c r="Z569" i="9"/>
  <c r="Z568" i="9"/>
  <c r="Z567" i="9"/>
  <c r="Z566" i="9"/>
  <c r="Z565" i="9"/>
  <c r="Z564" i="9"/>
  <c r="Z563" i="9"/>
  <c r="Z562" i="9"/>
  <c r="Z561" i="9"/>
  <c r="Z560" i="9"/>
  <c r="Z559" i="9"/>
  <c r="Z558" i="9"/>
  <c r="Z557" i="9"/>
  <c r="Z556" i="9"/>
  <c r="Z555" i="9"/>
  <c r="Z554" i="9"/>
  <c r="Z553" i="9"/>
  <c r="Z552" i="9"/>
  <c r="Z551" i="9"/>
  <c r="Z550" i="9"/>
  <c r="Z549" i="9"/>
  <c r="Z548" i="9"/>
  <c r="Z547" i="9"/>
  <c r="Z546" i="9"/>
  <c r="Z545" i="9"/>
  <c r="Z544" i="9"/>
  <c r="Z543" i="9"/>
  <c r="Z542" i="9"/>
  <c r="Z541" i="9"/>
  <c r="Z540" i="9"/>
  <c r="Z539" i="9"/>
  <c r="Z538" i="9"/>
  <c r="Z537" i="9"/>
  <c r="Z536" i="9"/>
  <c r="Z535" i="9"/>
  <c r="Z534" i="9"/>
  <c r="Z533" i="9"/>
  <c r="Z532" i="9"/>
  <c r="Z531" i="9"/>
  <c r="Z530" i="9"/>
  <c r="Z529" i="9"/>
  <c r="Z528" i="9"/>
  <c r="Z527" i="9"/>
  <c r="Z526" i="9"/>
  <c r="Z525" i="9"/>
  <c r="Z524" i="9"/>
  <c r="Z523" i="9"/>
  <c r="Z522" i="9"/>
  <c r="Z521" i="9"/>
  <c r="Z520" i="9"/>
  <c r="Z519" i="9"/>
  <c r="Z518" i="9"/>
  <c r="Z517" i="9"/>
  <c r="Z516" i="9"/>
  <c r="Z515" i="9"/>
  <c r="Z514" i="9"/>
  <c r="Z513" i="9"/>
  <c r="Z512" i="9"/>
  <c r="Z511" i="9"/>
  <c r="Z510" i="9"/>
  <c r="Z509" i="9"/>
  <c r="Z508" i="9"/>
  <c r="Z507" i="9"/>
  <c r="Z506" i="9"/>
  <c r="Z505" i="9"/>
  <c r="Z504" i="9"/>
  <c r="Z503" i="9"/>
  <c r="Z502" i="9"/>
  <c r="Z501" i="9"/>
  <c r="Z500" i="9"/>
  <c r="Z499" i="9"/>
  <c r="Z498" i="9"/>
  <c r="Z497" i="9"/>
  <c r="Z496" i="9"/>
  <c r="Z495" i="9"/>
  <c r="Z494" i="9"/>
  <c r="Z493" i="9"/>
  <c r="Z492" i="9"/>
  <c r="Z491" i="9"/>
  <c r="Z490" i="9"/>
  <c r="Z489" i="9"/>
  <c r="Z488" i="9"/>
  <c r="Z487" i="9"/>
  <c r="Z486" i="9"/>
  <c r="Z485" i="9"/>
  <c r="Z484" i="9"/>
  <c r="Z483" i="9"/>
  <c r="Z482" i="9"/>
  <c r="Z481" i="9"/>
  <c r="Z480" i="9"/>
  <c r="Z479" i="9"/>
  <c r="Z478" i="9"/>
  <c r="Z477" i="9"/>
  <c r="Z476" i="9"/>
  <c r="Z475" i="9"/>
  <c r="Z474" i="9"/>
  <c r="Z473" i="9"/>
  <c r="Z472" i="9"/>
  <c r="Z471" i="9"/>
  <c r="Z470" i="9"/>
  <c r="Z469" i="9"/>
  <c r="Z468" i="9"/>
  <c r="Z467" i="9"/>
  <c r="Z466" i="9"/>
  <c r="Z465" i="9"/>
  <c r="Z464" i="9"/>
  <c r="Z463" i="9"/>
  <c r="Z462" i="9"/>
  <c r="Z461" i="9"/>
  <c r="Z460" i="9"/>
  <c r="Z459" i="9"/>
  <c r="Z458" i="9"/>
  <c r="Z457" i="9"/>
  <c r="Z456" i="9"/>
  <c r="Z455" i="9"/>
  <c r="Z454" i="9"/>
  <c r="Z453" i="9"/>
  <c r="Z452" i="9"/>
  <c r="Z451" i="9"/>
  <c r="Z450" i="9"/>
  <c r="Z449" i="9"/>
  <c r="Z448" i="9"/>
  <c r="Z447" i="9"/>
  <c r="Z446" i="9"/>
  <c r="Z445" i="9"/>
  <c r="Z444" i="9"/>
  <c r="Z443" i="9"/>
  <c r="Z442" i="9"/>
  <c r="Z441" i="9"/>
  <c r="Z440" i="9"/>
  <c r="Z439" i="9"/>
  <c r="Z438" i="9"/>
  <c r="Z437" i="9"/>
  <c r="Z436" i="9"/>
  <c r="Z435" i="9"/>
  <c r="Z434" i="9"/>
  <c r="Z433" i="9"/>
  <c r="Z432" i="9"/>
  <c r="Z431" i="9"/>
  <c r="Z430" i="9"/>
  <c r="Z429" i="9"/>
  <c r="Z428" i="9"/>
  <c r="Z427" i="9"/>
  <c r="Z426" i="9"/>
  <c r="Z425" i="9"/>
  <c r="Z424" i="9"/>
  <c r="Z423" i="9"/>
  <c r="Z422" i="9"/>
  <c r="Z421" i="9"/>
  <c r="Z420" i="9"/>
  <c r="Z419" i="9"/>
  <c r="Z418" i="9"/>
  <c r="Z417" i="9"/>
  <c r="Z416" i="9"/>
  <c r="Z415" i="9"/>
  <c r="Z414" i="9"/>
  <c r="Z413" i="9"/>
  <c r="Z412" i="9"/>
  <c r="Z411" i="9"/>
  <c r="Z410" i="9"/>
  <c r="Z409" i="9"/>
  <c r="Z408" i="9"/>
  <c r="Z407" i="9"/>
  <c r="Z406" i="9"/>
  <c r="Z405" i="9"/>
  <c r="Z404" i="9"/>
  <c r="Z403" i="9"/>
  <c r="Z402" i="9"/>
  <c r="Z401" i="9"/>
  <c r="Z400" i="9"/>
  <c r="Z399" i="9"/>
  <c r="Z398" i="9"/>
  <c r="Z397" i="9"/>
  <c r="Z396" i="9"/>
  <c r="Z395" i="9"/>
  <c r="Z394" i="9"/>
  <c r="Z393" i="9"/>
  <c r="Z392" i="9"/>
  <c r="Z391" i="9"/>
  <c r="Z390" i="9"/>
  <c r="Z389" i="9"/>
  <c r="Z388" i="9"/>
  <c r="Z387" i="9"/>
  <c r="Z386" i="9"/>
  <c r="Z385" i="9"/>
  <c r="Z384" i="9"/>
  <c r="Z383" i="9"/>
  <c r="Z382" i="9"/>
  <c r="Z381" i="9"/>
  <c r="Z380" i="9"/>
  <c r="Z379" i="9"/>
  <c r="Z378" i="9"/>
  <c r="Z377" i="9"/>
  <c r="Z376" i="9"/>
  <c r="Z375" i="9"/>
  <c r="Z374" i="9"/>
  <c r="Z373" i="9"/>
  <c r="Z372" i="9"/>
  <c r="Z371" i="9"/>
  <c r="Z370" i="9"/>
  <c r="Z369" i="9"/>
  <c r="Z368" i="9"/>
  <c r="Z367" i="9"/>
  <c r="Z366" i="9"/>
  <c r="Z365" i="9"/>
  <c r="Z364" i="9"/>
  <c r="Z363" i="9"/>
  <c r="Z362" i="9"/>
  <c r="Z361" i="9"/>
  <c r="Z360" i="9"/>
  <c r="Z359" i="9"/>
  <c r="Z358" i="9"/>
  <c r="Z357" i="9"/>
  <c r="Z356" i="9"/>
  <c r="Z355" i="9"/>
  <c r="Z354" i="9"/>
  <c r="Z353" i="9"/>
  <c r="Z352" i="9"/>
  <c r="Z351" i="9"/>
  <c r="Z350" i="9"/>
  <c r="Z349" i="9"/>
  <c r="Z348" i="9"/>
  <c r="Z347" i="9"/>
  <c r="Z346" i="9"/>
  <c r="Z345" i="9"/>
  <c r="Z344" i="9"/>
  <c r="Z343" i="9"/>
  <c r="Z342" i="9"/>
  <c r="Z341" i="9"/>
  <c r="Z340" i="9"/>
  <c r="Z339" i="9"/>
  <c r="Z338" i="9"/>
  <c r="Z337" i="9"/>
  <c r="Z336" i="9"/>
  <c r="Z335" i="9"/>
  <c r="Z334" i="9"/>
  <c r="Z333" i="9"/>
  <c r="Z332" i="9"/>
  <c r="Z331" i="9"/>
  <c r="Z330" i="9"/>
  <c r="Z329" i="9"/>
  <c r="Z328" i="9"/>
  <c r="Z327" i="9"/>
  <c r="Z326" i="9"/>
  <c r="Z325" i="9"/>
  <c r="Z324" i="9"/>
  <c r="Z323" i="9"/>
  <c r="Z322" i="9"/>
  <c r="Z321" i="9"/>
  <c r="Z320" i="9"/>
  <c r="Z319" i="9"/>
  <c r="Z318" i="9"/>
  <c r="Z317" i="9"/>
  <c r="Z316" i="9"/>
  <c r="Z315" i="9"/>
  <c r="Z314" i="9"/>
  <c r="Z313" i="9"/>
  <c r="Z312" i="9"/>
  <c r="Z311" i="9"/>
  <c r="Z310" i="9"/>
  <c r="Z309" i="9"/>
  <c r="Z308" i="9"/>
  <c r="Z307" i="9"/>
  <c r="Z306" i="9"/>
  <c r="Z305" i="9"/>
  <c r="Z304" i="9"/>
  <c r="Z303" i="9"/>
  <c r="Z302" i="9"/>
  <c r="Z301" i="9"/>
  <c r="Z300" i="9"/>
  <c r="Z299" i="9"/>
  <c r="Z298" i="9"/>
  <c r="Z297" i="9"/>
  <c r="Z296" i="9"/>
  <c r="Z295" i="9"/>
  <c r="Z294" i="9"/>
  <c r="Z293" i="9"/>
  <c r="Z292" i="9"/>
  <c r="Z291" i="9"/>
  <c r="Z290" i="9"/>
  <c r="Z289" i="9"/>
  <c r="Z288" i="9"/>
  <c r="Z287" i="9"/>
  <c r="Z286" i="9"/>
  <c r="Z285" i="9"/>
  <c r="Z284" i="9"/>
  <c r="Z283" i="9"/>
  <c r="Z282" i="9"/>
  <c r="Z281" i="9"/>
  <c r="Z280" i="9"/>
  <c r="Z279" i="9"/>
  <c r="Z278" i="9"/>
  <c r="Z277" i="9"/>
  <c r="Z276" i="9"/>
  <c r="Z275" i="9"/>
  <c r="Z274" i="9"/>
  <c r="Z273" i="9"/>
  <c r="Z272" i="9"/>
  <c r="Z271" i="9"/>
  <c r="Z270" i="9"/>
  <c r="Z269" i="9"/>
  <c r="Z268" i="9"/>
  <c r="Z267" i="9"/>
  <c r="Z266" i="9"/>
  <c r="Z265" i="9"/>
  <c r="Z264" i="9"/>
  <c r="Z263" i="9"/>
  <c r="Z262" i="9"/>
  <c r="Z261" i="9"/>
  <c r="Z260" i="9"/>
  <c r="Z259" i="9"/>
  <c r="Z258" i="9"/>
  <c r="Z257" i="9"/>
  <c r="Z256" i="9"/>
  <c r="Z255" i="9"/>
  <c r="Z254" i="9"/>
  <c r="Z253" i="9"/>
  <c r="Z252" i="9"/>
  <c r="Z251" i="9"/>
  <c r="Z250" i="9"/>
  <c r="Z249" i="9"/>
  <c r="Z248" i="9"/>
  <c r="Z247" i="9"/>
  <c r="Z246" i="9"/>
  <c r="Z245" i="9"/>
  <c r="Z244" i="9"/>
  <c r="Z243" i="9"/>
  <c r="Z242" i="9"/>
  <c r="Z241" i="9"/>
  <c r="Z240" i="9"/>
  <c r="Z239" i="9"/>
  <c r="Z238" i="9"/>
  <c r="Z237" i="9"/>
  <c r="Z236" i="9"/>
  <c r="Z235" i="9"/>
  <c r="Z234" i="9"/>
  <c r="Z233" i="9"/>
  <c r="Z232" i="9"/>
  <c r="Z231" i="9"/>
  <c r="Z230" i="9"/>
  <c r="Z229" i="9"/>
  <c r="Z228" i="9"/>
  <c r="Z227" i="9"/>
  <c r="Z226" i="9"/>
  <c r="Z225" i="9"/>
  <c r="Z224" i="9"/>
  <c r="Z223" i="9"/>
  <c r="Z222" i="9"/>
  <c r="Z221" i="9"/>
  <c r="Z220" i="9"/>
  <c r="Z219" i="9"/>
  <c r="Z218" i="9"/>
  <c r="Z217" i="9"/>
  <c r="Z216" i="9"/>
  <c r="Z215" i="9"/>
  <c r="Z214" i="9"/>
  <c r="Z213" i="9"/>
  <c r="Z212" i="9"/>
  <c r="Z211" i="9"/>
  <c r="Z210" i="9"/>
  <c r="Z209" i="9"/>
  <c r="Z208" i="9"/>
  <c r="Z207" i="9"/>
  <c r="Z206" i="9"/>
  <c r="Z205" i="9"/>
  <c r="Z204" i="9"/>
  <c r="Z203" i="9"/>
  <c r="Z202" i="9"/>
  <c r="Z201" i="9"/>
  <c r="Z200" i="9"/>
  <c r="Z199" i="9"/>
  <c r="Z198" i="9"/>
  <c r="Z197" i="9"/>
  <c r="Z196" i="9"/>
  <c r="Z195" i="9"/>
  <c r="Z194" i="9"/>
  <c r="Z193" i="9"/>
  <c r="Z192" i="9"/>
  <c r="Z191" i="9"/>
  <c r="Z190" i="9"/>
  <c r="Z189" i="9"/>
  <c r="Z188" i="9"/>
  <c r="Z187" i="9"/>
  <c r="Z186" i="9"/>
  <c r="Z185" i="9"/>
  <c r="Z184" i="9"/>
  <c r="Z183" i="9"/>
  <c r="Z182" i="9"/>
  <c r="Z181" i="9"/>
  <c r="Z180" i="9"/>
  <c r="Z179" i="9"/>
  <c r="Z178" i="9"/>
  <c r="Z177" i="9"/>
  <c r="Z176" i="9"/>
  <c r="Z175" i="9"/>
  <c r="Z174" i="9"/>
  <c r="Z173" i="9"/>
  <c r="Z172" i="9"/>
  <c r="Z171" i="9"/>
  <c r="Z170" i="9"/>
  <c r="Z169" i="9"/>
  <c r="Z168" i="9"/>
  <c r="Z167" i="9"/>
  <c r="Z166" i="9"/>
  <c r="Z165" i="9"/>
  <c r="Z164" i="9"/>
  <c r="Z163" i="9"/>
  <c r="Z162" i="9"/>
  <c r="Z161" i="9"/>
  <c r="Z160" i="9"/>
  <c r="Z159" i="9"/>
  <c r="Z158" i="9"/>
  <c r="Z157" i="9"/>
  <c r="Z156" i="9"/>
  <c r="Z155" i="9"/>
  <c r="Z154" i="9"/>
  <c r="Z153" i="9"/>
  <c r="Z152" i="9"/>
  <c r="Z151" i="9"/>
  <c r="Z150" i="9"/>
  <c r="Z149" i="9"/>
  <c r="Z148" i="9"/>
  <c r="Z147" i="9"/>
  <c r="Z146" i="9"/>
  <c r="Z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20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X1000" i="9"/>
  <c r="X999" i="9"/>
  <c r="X998" i="9"/>
  <c r="X997" i="9"/>
  <c r="X996" i="9"/>
  <c r="X995" i="9"/>
  <c r="X994" i="9"/>
  <c r="X993" i="9"/>
  <c r="X992" i="9"/>
  <c r="X991" i="9"/>
  <c r="X990" i="9"/>
  <c r="X989" i="9"/>
  <c r="X988" i="9"/>
  <c r="X987" i="9"/>
  <c r="X986" i="9"/>
  <c r="X985" i="9"/>
  <c r="X984" i="9"/>
  <c r="X983" i="9"/>
  <c r="X982" i="9"/>
  <c r="X981" i="9"/>
  <c r="X980" i="9"/>
  <c r="X979" i="9"/>
  <c r="X978" i="9"/>
  <c r="X977" i="9"/>
  <c r="X976" i="9"/>
  <c r="X975" i="9"/>
  <c r="X974" i="9"/>
  <c r="X973" i="9"/>
  <c r="X972" i="9"/>
  <c r="X971" i="9"/>
  <c r="X970" i="9"/>
  <c r="X969" i="9"/>
  <c r="X968" i="9"/>
  <c r="X967" i="9"/>
  <c r="X966" i="9"/>
  <c r="X965" i="9"/>
  <c r="X964" i="9"/>
  <c r="X963" i="9"/>
  <c r="X962" i="9"/>
  <c r="X961" i="9"/>
  <c r="X960" i="9"/>
  <c r="X959" i="9"/>
  <c r="X958" i="9"/>
  <c r="X957" i="9"/>
  <c r="X956" i="9"/>
  <c r="X955" i="9"/>
  <c r="X954" i="9"/>
  <c r="X953" i="9"/>
  <c r="X952" i="9"/>
  <c r="X951" i="9"/>
  <c r="X950" i="9"/>
  <c r="X949" i="9"/>
  <c r="X948" i="9"/>
  <c r="X947" i="9"/>
  <c r="X946" i="9"/>
  <c r="X945" i="9"/>
  <c r="X944" i="9"/>
  <c r="X943" i="9"/>
  <c r="X942" i="9"/>
  <c r="X941" i="9"/>
  <c r="X940" i="9"/>
  <c r="X939" i="9"/>
  <c r="X938" i="9"/>
  <c r="X937" i="9"/>
  <c r="X936" i="9"/>
  <c r="X935" i="9"/>
  <c r="X934" i="9"/>
  <c r="X933" i="9"/>
  <c r="X932" i="9"/>
  <c r="X931" i="9"/>
  <c r="X930" i="9"/>
  <c r="X929" i="9"/>
  <c r="X928" i="9"/>
  <c r="X927" i="9"/>
  <c r="X926" i="9"/>
  <c r="X925" i="9"/>
  <c r="X924" i="9"/>
  <c r="X923" i="9"/>
  <c r="X922" i="9"/>
  <c r="X921" i="9"/>
  <c r="X920" i="9"/>
  <c r="X919" i="9"/>
  <c r="X918" i="9"/>
  <c r="X917" i="9"/>
  <c r="X916" i="9"/>
  <c r="X915" i="9"/>
  <c r="X914" i="9"/>
  <c r="X913" i="9"/>
  <c r="X912" i="9"/>
  <c r="X911" i="9"/>
  <c r="X910" i="9"/>
  <c r="X909" i="9"/>
  <c r="X908" i="9"/>
  <c r="X907" i="9"/>
  <c r="X906" i="9"/>
  <c r="X905" i="9"/>
  <c r="X904" i="9"/>
  <c r="X903" i="9"/>
  <c r="X902" i="9"/>
  <c r="X901" i="9"/>
  <c r="X900" i="9"/>
  <c r="X899" i="9"/>
  <c r="X898" i="9"/>
  <c r="X897" i="9"/>
  <c r="X896" i="9"/>
  <c r="X895" i="9"/>
  <c r="X894" i="9"/>
  <c r="X893" i="9"/>
  <c r="X892" i="9"/>
  <c r="X891" i="9"/>
  <c r="X890" i="9"/>
  <c r="X889" i="9"/>
  <c r="X888" i="9"/>
  <c r="X887" i="9"/>
  <c r="X886" i="9"/>
  <c r="X885" i="9"/>
  <c r="X884" i="9"/>
  <c r="X883" i="9"/>
  <c r="X882" i="9"/>
  <c r="X881" i="9"/>
  <c r="X880" i="9"/>
  <c r="X879" i="9"/>
  <c r="X878" i="9"/>
  <c r="X877" i="9"/>
  <c r="X876" i="9"/>
  <c r="X875" i="9"/>
  <c r="X874" i="9"/>
  <c r="X873" i="9"/>
  <c r="X872" i="9"/>
  <c r="X871" i="9"/>
  <c r="X870" i="9"/>
  <c r="X869" i="9"/>
  <c r="X868" i="9"/>
  <c r="X867" i="9"/>
  <c r="X866" i="9"/>
  <c r="X865" i="9"/>
  <c r="X864" i="9"/>
  <c r="X863" i="9"/>
  <c r="X862" i="9"/>
  <c r="X861" i="9"/>
  <c r="X860" i="9"/>
  <c r="X859" i="9"/>
  <c r="X858" i="9"/>
  <c r="X857" i="9"/>
  <c r="X856" i="9"/>
  <c r="X855" i="9"/>
  <c r="X854" i="9"/>
  <c r="X853" i="9"/>
  <c r="X852" i="9"/>
  <c r="X851" i="9"/>
  <c r="X850" i="9"/>
  <c r="X849" i="9"/>
  <c r="X848" i="9"/>
  <c r="X847" i="9"/>
  <c r="X846" i="9"/>
  <c r="X845" i="9"/>
  <c r="X844" i="9"/>
  <c r="X843" i="9"/>
  <c r="X842" i="9"/>
  <c r="X841" i="9"/>
  <c r="X840" i="9"/>
  <c r="X839" i="9"/>
  <c r="X838" i="9"/>
  <c r="X837" i="9"/>
  <c r="X836" i="9"/>
  <c r="X835" i="9"/>
  <c r="X834" i="9"/>
  <c r="X833" i="9"/>
  <c r="X832" i="9"/>
  <c r="X831" i="9"/>
  <c r="X830" i="9"/>
  <c r="X829" i="9"/>
  <c r="X828" i="9"/>
  <c r="X827" i="9"/>
  <c r="X826" i="9"/>
  <c r="X825" i="9"/>
  <c r="X824" i="9"/>
  <c r="X823" i="9"/>
  <c r="X822" i="9"/>
  <c r="X821" i="9"/>
  <c r="X820" i="9"/>
  <c r="X819" i="9"/>
  <c r="X818" i="9"/>
  <c r="X817" i="9"/>
  <c r="X816" i="9"/>
  <c r="X815" i="9"/>
  <c r="X814" i="9"/>
  <c r="X813" i="9"/>
  <c r="X812" i="9"/>
  <c r="X811" i="9"/>
  <c r="X810" i="9"/>
  <c r="X809" i="9"/>
  <c r="X808" i="9"/>
  <c r="X807" i="9"/>
  <c r="X806" i="9"/>
  <c r="X805" i="9"/>
  <c r="X804" i="9"/>
  <c r="X803" i="9"/>
  <c r="X802" i="9"/>
  <c r="X801" i="9"/>
  <c r="X800" i="9"/>
  <c r="X799" i="9"/>
  <c r="X798" i="9"/>
  <c r="X797" i="9"/>
  <c r="X796" i="9"/>
  <c r="X795" i="9"/>
  <c r="X794" i="9"/>
  <c r="X793" i="9"/>
  <c r="X792" i="9"/>
  <c r="X791" i="9"/>
  <c r="X790" i="9"/>
  <c r="X789" i="9"/>
  <c r="X788" i="9"/>
  <c r="X787" i="9"/>
  <c r="X786" i="9"/>
  <c r="X785" i="9"/>
  <c r="X784" i="9"/>
  <c r="X783" i="9"/>
  <c r="X782" i="9"/>
  <c r="X781" i="9"/>
  <c r="X780" i="9"/>
  <c r="X779" i="9"/>
  <c r="X778" i="9"/>
  <c r="X777" i="9"/>
  <c r="X776" i="9"/>
  <c r="X775" i="9"/>
  <c r="X774" i="9"/>
  <c r="X773" i="9"/>
  <c r="X772" i="9"/>
  <c r="X771" i="9"/>
  <c r="X770" i="9"/>
  <c r="X769" i="9"/>
  <c r="X768" i="9"/>
  <c r="X767" i="9"/>
  <c r="X766" i="9"/>
  <c r="X765" i="9"/>
  <c r="X764" i="9"/>
  <c r="X763" i="9"/>
  <c r="X762" i="9"/>
  <c r="X761" i="9"/>
  <c r="X760" i="9"/>
  <c r="X759" i="9"/>
  <c r="X758" i="9"/>
  <c r="X757" i="9"/>
  <c r="X756" i="9"/>
  <c r="X755" i="9"/>
  <c r="X754" i="9"/>
  <c r="X753" i="9"/>
  <c r="X752" i="9"/>
  <c r="X751" i="9"/>
  <c r="X750" i="9"/>
  <c r="X749" i="9"/>
  <c r="X748" i="9"/>
  <c r="X747" i="9"/>
  <c r="X746" i="9"/>
  <c r="X745" i="9"/>
  <c r="X744" i="9"/>
  <c r="X743" i="9"/>
  <c r="X742" i="9"/>
  <c r="X741" i="9"/>
  <c r="X740" i="9"/>
  <c r="X739" i="9"/>
  <c r="X738" i="9"/>
  <c r="X737" i="9"/>
  <c r="X736" i="9"/>
  <c r="X735" i="9"/>
  <c r="X734" i="9"/>
  <c r="X733" i="9"/>
  <c r="X732" i="9"/>
  <c r="X731" i="9"/>
  <c r="X730" i="9"/>
  <c r="X729" i="9"/>
  <c r="X728" i="9"/>
  <c r="X727" i="9"/>
  <c r="X726" i="9"/>
  <c r="X725" i="9"/>
  <c r="X724" i="9"/>
  <c r="X723" i="9"/>
  <c r="X722" i="9"/>
  <c r="X721" i="9"/>
  <c r="X720" i="9"/>
  <c r="X719" i="9"/>
  <c r="X718" i="9"/>
  <c r="X717" i="9"/>
  <c r="X716" i="9"/>
  <c r="X715" i="9"/>
  <c r="X714" i="9"/>
  <c r="X713" i="9"/>
  <c r="X712" i="9"/>
  <c r="X711" i="9"/>
  <c r="X710" i="9"/>
  <c r="X709" i="9"/>
  <c r="X708" i="9"/>
  <c r="X707" i="9"/>
  <c r="X706" i="9"/>
  <c r="X705" i="9"/>
  <c r="X704" i="9"/>
  <c r="X703" i="9"/>
  <c r="X702" i="9"/>
  <c r="X701" i="9"/>
  <c r="X700" i="9"/>
  <c r="X699" i="9"/>
  <c r="X698" i="9"/>
  <c r="X697" i="9"/>
  <c r="X696" i="9"/>
  <c r="X695" i="9"/>
  <c r="X694" i="9"/>
  <c r="X693" i="9"/>
  <c r="X692" i="9"/>
  <c r="X691" i="9"/>
  <c r="X690" i="9"/>
  <c r="X689" i="9"/>
  <c r="X688" i="9"/>
  <c r="X687" i="9"/>
  <c r="X686" i="9"/>
  <c r="X685" i="9"/>
  <c r="X684" i="9"/>
  <c r="X683" i="9"/>
  <c r="X682" i="9"/>
  <c r="X681" i="9"/>
  <c r="X680" i="9"/>
  <c r="X679" i="9"/>
  <c r="X678" i="9"/>
  <c r="X677" i="9"/>
  <c r="X676" i="9"/>
  <c r="X675" i="9"/>
  <c r="X674" i="9"/>
  <c r="X673" i="9"/>
  <c r="X672" i="9"/>
  <c r="X671" i="9"/>
  <c r="X670" i="9"/>
  <c r="X669" i="9"/>
  <c r="X668" i="9"/>
  <c r="X667" i="9"/>
  <c r="X666" i="9"/>
  <c r="X665" i="9"/>
  <c r="X664" i="9"/>
  <c r="X663" i="9"/>
  <c r="X662" i="9"/>
  <c r="X661" i="9"/>
  <c r="X660" i="9"/>
  <c r="X659" i="9"/>
  <c r="X658" i="9"/>
  <c r="X657" i="9"/>
  <c r="X656" i="9"/>
  <c r="X655" i="9"/>
  <c r="X654" i="9"/>
  <c r="X653" i="9"/>
  <c r="X652" i="9"/>
  <c r="X651" i="9"/>
  <c r="X650" i="9"/>
  <c r="X649" i="9"/>
  <c r="X648" i="9"/>
  <c r="X647" i="9"/>
  <c r="X646" i="9"/>
  <c r="X645" i="9"/>
  <c r="X644" i="9"/>
  <c r="X643" i="9"/>
  <c r="X642" i="9"/>
  <c r="X641" i="9"/>
  <c r="X640" i="9"/>
  <c r="X639" i="9"/>
  <c r="X638" i="9"/>
  <c r="X637" i="9"/>
  <c r="X636" i="9"/>
  <c r="X635" i="9"/>
  <c r="X634" i="9"/>
  <c r="X633" i="9"/>
  <c r="X632" i="9"/>
  <c r="X631" i="9"/>
  <c r="X630" i="9"/>
  <c r="X629" i="9"/>
  <c r="X628" i="9"/>
  <c r="X627" i="9"/>
  <c r="X626" i="9"/>
  <c r="X625" i="9"/>
  <c r="X624" i="9"/>
  <c r="X623" i="9"/>
  <c r="X622" i="9"/>
  <c r="X621" i="9"/>
  <c r="X620" i="9"/>
  <c r="X619" i="9"/>
  <c r="X618" i="9"/>
  <c r="X617" i="9"/>
  <c r="X616" i="9"/>
  <c r="X615" i="9"/>
  <c r="X614" i="9"/>
  <c r="X613" i="9"/>
  <c r="X612" i="9"/>
  <c r="X611" i="9"/>
  <c r="X610" i="9"/>
  <c r="X609" i="9"/>
  <c r="X608" i="9"/>
  <c r="X607" i="9"/>
  <c r="X606" i="9"/>
  <c r="X605" i="9"/>
  <c r="X604" i="9"/>
  <c r="X603" i="9"/>
  <c r="X602" i="9"/>
  <c r="X601" i="9"/>
  <c r="X600" i="9"/>
  <c r="X599" i="9"/>
  <c r="X598" i="9"/>
  <c r="X597" i="9"/>
  <c r="X596" i="9"/>
  <c r="X595" i="9"/>
  <c r="X594" i="9"/>
  <c r="X593" i="9"/>
  <c r="X592" i="9"/>
  <c r="X591" i="9"/>
  <c r="X590" i="9"/>
  <c r="X589" i="9"/>
  <c r="X588" i="9"/>
  <c r="X587" i="9"/>
  <c r="X586" i="9"/>
  <c r="X585" i="9"/>
  <c r="X584" i="9"/>
  <c r="X583" i="9"/>
  <c r="X582" i="9"/>
  <c r="X581" i="9"/>
  <c r="X580" i="9"/>
  <c r="X579" i="9"/>
  <c r="X578" i="9"/>
  <c r="X577" i="9"/>
  <c r="X576" i="9"/>
  <c r="X575" i="9"/>
  <c r="X574" i="9"/>
  <c r="X573" i="9"/>
  <c r="X572" i="9"/>
  <c r="X571" i="9"/>
  <c r="X570" i="9"/>
  <c r="X569" i="9"/>
  <c r="X568" i="9"/>
  <c r="X567" i="9"/>
  <c r="X566" i="9"/>
  <c r="X565" i="9"/>
  <c r="X564" i="9"/>
  <c r="X563" i="9"/>
  <c r="X562" i="9"/>
  <c r="X561" i="9"/>
  <c r="X560" i="9"/>
  <c r="X559" i="9"/>
  <c r="X558" i="9"/>
  <c r="X557" i="9"/>
  <c r="X556" i="9"/>
  <c r="X555" i="9"/>
  <c r="X554" i="9"/>
  <c r="X553" i="9"/>
  <c r="X552" i="9"/>
  <c r="X551" i="9"/>
  <c r="X550" i="9"/>
  <c r="X549" i="9"/>
  <c r="X548" i="9"/>
  <c r="X547" i="9"/>
  <c r="X546" i="9"/>
  <c r="X545" i="9"/>
  <c r="X544" i="9"/>
  <c r="X543" i="9"/>
  <c r="X542" i="9"/>
  <c r="X541" i="9"/>
  <c r="X540" i="9"/>
  <c r="X539" i="9"/>
  <c r="X538" i="9"/>
  <c r="X537" i="9"/>
  <c r="X536" i="9"/>
  <c r="X535" i="9"/>
  <c r="X534" i="9"/>
  <c r="X533" i="9"/>
  <c r="X532" i="9"/>
  <c r="X531" i="9"/>
  <c r="X530" i="9"/>
  <c r="X529" i="9"/>
  <c r="X528" i="9"/>
  <c r="X527" i="9"/>
  <c r="X526" i="9"/>
  <c r="X525" i="9"/>
  <c r="X524" i="9"/>
  <c r="X523" i="9"/>
  <c r="X522" i="9"/>
  <c r="X521" i="9"/>
  <c r="X520" i="9"/>
  <c r="X519" i="9"/>
  <c r="X518" i="9"/>
  <c r="X517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504" i="9"/>
  <c r="X503" i="9"/>
  <c r="X502" i="9"/>
  <c r="X501" i="9"/>
  <c r="X500" i="9"/>
  <c r="X499" i="9"/>
  <c r="X498" i="9"/>
  <c r="X497" i="9"/>
  <c r="X496" i="9"/>
  <c r="X495" i="9"/>
  <c r="X494" i="9"/>
  <c r="X493" i="9"/>
  <c r="X492" i="9"/>
  <c r="X491" i="9"/>
  <c r="X490" i="9"/>
  <c r="X489" i="9"/>
  <c r="X488" i="9"/>
  <c r="X487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X468" i="9"/>
  <c r="X467" i="9"/>
  <c r="X466" i="9"/>
  <c r="X465" i="9"/>
  <c r="X464" i="9"/>
  <c r="X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X444" i="9"/>
  <c r="X443" i="9"/>
  <c r="X442" i="9"/>
  <c r="X441" i="9"/>
  <c r="X440" i="9"/>
  <c r="X439" i="9"/>
  <c r="X438" i="9"/>
  <c r="X437" i="9"/>
  <c r="X436" i="9"/>
  <c r="X435" i="9"/>
  <c r="X434" i="9"/>
  <c r="X433" i="9"/>
  <c r="X432" i="9"/>
  <c r="X431" i="9"/>
  <c r="X430" i="9"/>
  <c r="X429" i="9"/>
  <c r="X428" i="9"/>
  <c r="X427" i="9"/>
  <c r="X426" i="9"/>
  <c r="X425" i="9"/>
  <c r="X424" i="9"/>
  <c r="X423" i="9"/>
  <c r="X422" i="9"/>
  <c r="X421" i="9"/>
  <c r="X420" i="9"/>
  <c r="X419" i="9"/>
  <c r="X418" i="9"/>
  <c r="X417" i="9"/>
  <c r="X416" i="9"/>
  <c r="X415" i="9"/>
  <c r="X414" i="9"/>
  <c r="X413" i="9"/>
  <c r="X412" i="9"/>
  <c r="X411" i="9"/>
  <c r="X410" i="9"/>
  <c r="X409" i="9"/>
  <c r="X408" i="9"/>
  <c r="X407" i="9"/>
  <c r="X406" i="9"/>
  <c r="X405" i="9"/>
  <c r="X404" i="9"/>
  <c r="X403" i="9"/>
  <c r="X402" i="9"/>
  <c r="X401" i="9"/>
  <c r="X400" i="9"/>
  <c r="X399" i="9"/>
  <c r="X398" i="9"/>
  <c r="X397" i="9"/>
  <c r="X396" i="9"/>
  <c r="X395" i="9"/>
  <c r="X394" i="9"/>
  <c r="X393" i="9"/>
  <c r="X392" i="9"/>
  <c r="X391" i="9"/>
  <c r="X390" i="9"/>
  <c r="X389" i="9"/>
  <c r="X388" i="9"/>
  <c r="X387" i="9"/>
  <c r="X386" i="9"/>
  <c r="X385" i="9"/>
  <c r="X384" i="9"/>
  <c r="X383" i="9"/>
  <c r="X382" i="9"/>
  <c r="X381" i="9"/>
  <c r="X380" i="9"/>
  <c r="X379" i="9"/>
  <c r="X378" i="9"/>
  <c r="X377" i="9"/>
  <c r="X376" i="9"/>
  <c r="X375" i="9"/>
  <c r="X374" i="9"/>
  <c r="X373" i="9"/>
  <c r="X372" i="9"/>
  <c r="X371" i="9"/>
  <c r="X370" i="9"/>
  <c r="X369" i="9"/>
  <c r="X368" i="9"/>
  <c r="X367" i="9"/>
  <c r="X366" i="9"/>
  <c r="X365" i="9"/>
  <c r="X364" i="9"/>
  <c r="X363" i="9"/>
  <c r="X362" i="9"/>
  <c r="X361" i="9"/>
  <c r="X360" i="9"/>
  <c r="X359" i="9"/>
  <c r="X358" i="9"/>
  <c r="X357" i="9"/>
  <c r="X356" i="9"/>
  <c r="X355" i="9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39" i="9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18" i="9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297" i="9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76" i="9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55" i="9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F2" i="12"/>
  <c r="E2" i="12"/>
  <c r="G6" i="12"/>
  <c r="G5" i="12"/>
  <c r="G4" i="12"/>
  <c r="G3" i="12"/>
  <c r="AA1" i="9" s="1"/>
  <c r="G2" i="12" l="1"/>
  <c r="N5" i="9"/>
  <c r="R5" i="9" s="1"/>
  <c r="P5" i="9"/>
  <c r="Q5" i="9"/>
  <c r="AB5" i="9" s="1"/>
  <c r="S5" i="9"/>
  <c r="AC5" i="9" s="1"/>
  <c r="T5" i="9"/>
  <c r="U5" i="9"/>
  <c r="V5" i="9"/>
  <c r="N6" i="9"/>
  <c r="R6" i="9" s="1"/>
  <c r="P6" i="9"/>
  <c r="Q6" i="9"/>
  <c r="AB6" i="9" s="1"/>
  <c r="AC6" i="9"/>
  <c r="T6" i="9"/>
  <c r="U6" i="9"/>
  <c r="V6" i="9"/>
  <c r="W6" i="9" s="1"/>
  <c r="N7" i="9"/>
  <c r="R7" i="9" s="1"/>
  <c r="P7" i="9"/>
  <c r="Q7" i="9"/>
  <c r="AB7" i="9" s="1"/>
  <c r="S7" i="9"/>
  <c r="AC7" i="9" s="1"/>
  <c r="T7" i="9"/>
  <c r="U7" i="9"/>
  <c r="V7" i="9"/>
  <c r="N8" i="9"/>
  <c r="R8" i="9" s="1"/>
  <c r="P8" i="9"/>
  <c r="Q8" i="9"/>
  <c r="AB8" i="9" s="1"/>
  <c r="S8" i="9"/>
  <c r="AC8" i="9" s="1"/>
  <c r="T8" i="9"/>
  <c r="U8" i="9"/>
  <c r="V8" i="9"/>
  <c r="W8" i="9" s="1"/>
  <c r="N9" i="9"/>
  <c r="R9" i="9" s="1"/>
  <c r="P9" i="9"/>
  <c r="Q9" i="9"/>
  <c r="AB9" i="9" s="1"/>
  <c r="S9" i="9"/>
  <c r="AC9" i="9" s="1"/>
  <c r="T9" i="9"/>
  <c r="U9" i="9"/>
  <c r="V9" i="9"/>
  <c r="W9" i="9" s="1"/>
  <c r="AE9" i="9"/>
  <c r="AF9" i="9" s="1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A2" i="9" l="1"/>
  <c r="B5" i="10"/>
  <c r="F16" i="10" s="1"/>
  <c r="X6" i="9"/>
  <c r="Z6" i="9" s="1"/>
  <c r="X8" i="9"/>
  <c r="Z8" i="9" s="1"/>
  <c r="X9" i="9"/>
  <c r="Z9" i="9" s="1"/>
  <c r="W7" i="9"/>
  <c r="W5" i="9"/>
  <c r="AA6" i="9"/>
  <c r="AA8" i="9" l="1"/>
  <c r="AA9" i="9"/>
  <c r="AH9" i="9" s="1"/>
  <c r="AI9" i="9" s="1"/>
  <c r="AA7" i="9"/>
  <c r="X7" i="9"/>
  <c r="Z7" i="9" s="1"/>
  <c r="AA5" i="9"/>
  <c r="X5" i="9"/>
  <c r="Z5" i="9" s="1"/>
  <c r="AI1000" i="9"/>
  <c r="AH1000" i="9"/>
  <c r="AF1000" i="9"/>
  <c r="AE1000" i="9"/>
  <c r="W1000" i="9"/>
  <c r="V1000" i="9"/>
  <c r="U1000" i="9"/>
  <c r="T1000" i="9"/>
  <c r="S1000" i="9"/>
  <c r="R1000" i="9"/>
  <c r="Q1000" i="9"/>
  <c r="P1000" i="9"/>
  <c r="N1000" i="9"/>
  <c r="AI999" i="9"/>
  <c r="AH999" i="9"/>
  <c r="AF999" i="9"/>
  <c r="AE999" i="9"/>
  <c r="W999" i="9"/>
  <c r="V999" i="9"/>
  <c r="U999" i="9"/>
  <c r="T999" i="9"/>
  <c r="S999" i="9"/>
  <c r="R999" i="9"/>
  <c r="Q999" i="9"/>
  <c r="P999" i="9"/>
  <c r="N999" i="9"/>
  <c r="AI998" i="9"/>
  <c r="AH998" i="9"/>
  <c r="AF998" i="9"/>
  <c r="AE998" i="9"/>
  <c r="W998" i="9"/>
  <c r="V998" i="9"/>
  <c r="U998" i="9"/>
  <c r="T998" i="9"/>
  <c r="S998" i="9"/>
  <c r="R998" i="9"/>
  <c r="Q998" i="9"/>
  <c r="P998" i="9"/>
  <c r="N998" i="9"/>
  <c r="AI997" i="9"/>
  <c r="AH997" i="9"/>
  <c r="AF997" i="9"/>
  <c r="AE997" i="9"/>
  <c r="W997" i="9"/>
  <c r="V997" i="9"/>
  <c r="U997" i="9"/>
  <c r="T997" i="9"/>
  <c r="S997" i="9"/>
  <c r="R997" i="9"/>
  <c r="Q997" i="9"/>
  <c r="P997" i="9"/>
  <c r="N997" i="9"/>
  <c r="AI996" i="9"/>
  <c r="AH996" i="9"/>
  <c r="AF996" i="9"/>
  <c r="AE996" i="9"/>
  <c r="W996" i="9"/>
  <c r="V996" i="9"/>
  <c r="U996" i="9"/>
  <c r="T996" i="9"/>
  <c r="S996" i="9"/>
  <c r="R996" i="9"/>
  <c r="Q996" i="9"/>
  <c r="P996" i="9"/>
  <c r="N996" i="9"/>
  <c r="AI995" i="9"/>
  <c r="AH995" i="9"/>
  <c r="AF995" i="9"/>
  <c r="AE995" i="9"/>
  <c r="W995" i="9"/>
  <c r="V995" i="9"/>
  <c r="U995" i="9"/>
  <c r="T995" i="9"/>
  <c r="S995" i="9"/>
  <c r="R995" i="9"/>
  <c r="Q995" i="9"/>
  <c r="P995" i="9"/>
  <c r="N995" i="9"/>
  <c r="AI994" i="9"/>
  <c r="AH994" i="9"/>
  <c r="AF994" i="9"/>
  <c r="AE994" i="9"/>
  <c r="W994" i="9"/>
  <c r="V994" i="9"/>
  <c r="U994" i="9"/>
  <c r="T994" i="9"/>
  <c r="S994" i="9"/>
  <c r="R994" i="9"/>
  <c r="Q994" i="9"/>
  <c r="P994" i="9"/>
  <c r="N994" i="9"/>
  <c r="AI993" i="9"/>
  <c r="AH993" i="9"/>
  <c r="AF993" i="9"/>
  <c r="AE993" i="9"/>
  <c r="W993" i="9"/>
  <c r="V993" i="9"/>
  <c r="U993" i="9"/>
  <c r="T993" i="9"/>
  <c r="S993" i="9"/>
  <c r="R993" i="9"/>
  <c r="Q993" i="9"/>
  <c r="P993" i="9"/>
  <c r="N993" i="9"/>
  <c r="AI992" i="9"/>
  <c r="AH992" i="9"/>
  <c r="AF992" i="9"/>
  <c r="AE992" i="9"/>
  <c r="W992" i="9"/>
  <c r="V992" i="9"/>
  <c r="U992" i="9"/>
  <c r="T992" i="9"/>
  <c r="S992" i="9"/>
  <c r="R992" i="9"/>
  <c r="Q992" i="9"/>
  <c r="P992" i="9"/>
  <c r="N992" i="9"/>
  <c r="AI991" i="9"/>
  <c r="AH991" i="9"/>
  <c r="AF991" i="9"/>
  <c r="AE991" i="9"/>
  <c r="W991" i="9"/>
  <c r="V991" i="9"/>
  <c r="U991" i="9"/>
  <c r="T991" i="9"/>
  <c r="S991" i="9"/>
  <c r="R991" i="9"/>
  <c r="Q991" i="9"/>
  <c r="P991" i="9"/>
  <c r="N991" i="9"/>
  <c r="AI990" i="9"/>
  <c r="AH990" i="9"/>
  <c r="AF990" i="9"/>
  <c r="AE990" i="9"/>
  <c r="W990" i="9"/>
  <c r="V990" i="9"/>
  <c r="U990" i="9"/>
  <c r="T990" i="9"/>
  <c r="S990" i="9"/>
  <c r="R990" i="9"/>
  <c r="Q990" i="9"/>
  <c r="P990" i="9"/>
  <c r="N990" i="9"/>
  <c r="AI989" i="9"/>
  <c r="AH989" i="9"/>
  <c r="AF989" i="9"/>
  <c r="AE989" i="9"/>
  <c r="W989" i="9"/>
  <c r="V989" i="9"/>
  <c r="U989" i="9"/>
  <c r="T989" i="9"/>
  <c r="S989" i="9"/>
  <c r="R989" i="9"/>
  <c r="Q989" i="9"/>
  <c r="P989" i="9"/>
  <c r="N989" i="9"/>
  <c r="AI988" i="9"/>
  <c r="AH988" i="9"/>
  <c r="AF988" i="9"/>
  <c r="AE988" i="9"/>
  <c r="W988" i="9"/>
  <c r="V988" i="9"/>
  <c r="U988" i="9"/>
  <c r="T988" i="9"/>
  <c r="S988" i="9"/>
  <c r="R988" i="9"/>
  <c r="Q988" i="9"/>
  <c r="P988" i="9"/>
  <c r="N988" i="9"/>
  <c r="AI987" i="9"/>
  <c r="AH987" i="9"/>
  <c r="AF987" i="9"/>
  <c r="AE987" i="9"/>
  <c r="W987" i="9"/>
  <c r="V987" i="9"/>
  <c r="U987" i="9"/>
  <c r="T987" i="9"/>
  <c r="S987" i="9"/>
  <c r="R987" i="9"/>
  <c r="Q987" i="9"/>
  <c r="P987" i="9"/>
  <c r="N987" i="9"/>
  <c r="AI986" i="9"/>
  <c r="AH986" i="9"/>
  <c r="AF986" i="9"/>
  <c r="AE986" i="9"/>
  <c r="W986" i="9"/>
  <c r="V986" i="9"/>
  <c r="U986" i="9"/>
  <c r="T986" i="9"/>
  <c r="S986" i="9"/>
  <c r="R986" i="9"/>
  <c r="Q986" i="9"/>
  <c r="P986" i="9"/>
  <c r="N986" i="9"/>
  <c r="AI985" i="9"/>
  <c r="AH985" i="9"/>
  <c r="AF985" i="9"/>
  <c r="AE985" i="9"/>
  <c r="W985" i="9"/>
  <c r="V985" i="9"/>
  <c r="U985" i="9"/>
  <c r="T985" i="9"/>
  <c r="S985" i="9"/>
  <c r="R985" i="9"/>
  <c r="Q985" i="9"/>
  <c r="P985" i="9"/>
  <c r="N985" i="9"/>
  <c r="AI984" i="9"/>
  <c r="AH984" i="9"/>
  <c r="AF984" i="9"/>
  <c r="AE984" i="9"/>
  <c r="W984" i="9"/>
  <c r="V984" i="9"/>
  <c r="U984" i="9"/>
  <c r="T984" i="9"/>
  <c r="S984" i="9"/>
  <c r="R984" i="9"/>
  <c r="Q984" i="9"/>
  <c r="P984" i="9"/>
  <c r="N984" i="9"/>
  <c r="AI983" i="9"/>
  <c r="AH983" i="9"/>
  <c r="AF983" i="9"/>
  <c r="AE983" i="9"/>
  <c r="W983" i="9"/>
  <c r="V983" i="9"/>
  <c r="U983" i="9"/>
  <c r="T983" i="9"/>
  <c r="S983" i="9"/>
  <c r="R983" i="9"/>
  <c r="Q983" i="9"/>
  <c r="P983" i="9"/>
  <c r="N983" i="9"/>
  <c r="AI982" i="9"/>
  <c r="AH982" i="9"/>
  <c r="AF982" i="9"/>
  <c r="AE982" i="9"/>
  <c r="W982" i="9"/>
  <c r="V982" i="9"/>
  <c r="U982" i="9"/>
  <c r="T982" i="9"/>
  <c r="S982" i="9"/>
  <c r="R982" i="9"/>
  <c r="Q982" i="9"/>
  <c r="P982" i="9"/>
  <c r="N982" i="9"/>
  <c r="AI981" i="9"/>
  <c r="AH981" i="9"/>
  <c r="AF981" i="9"/>
  <c r="AE981" i="9"/>
  <c r="W981" i="9"/>
  <c r="V981" i="9"/>
  <c r="U981" i="9"/>
  <c r="T981" i="9"/>
  <c r="S981" i="9"/>
  <c r="R981" i="9"/>
  <c r="Q981" i="9"/>
  <c r="P981" i="9"/>
  <c r="N981" i="9"/>
  <c r="AI980" i="9"/>
  <c r="AH980" i="9"/>
  <c r="AF980" i="9"/>
  <c r="AE980" i="9"/>
  <c r="W980" i="9"/>
  <c r="V980" i="9"/>
  <c r="U980" i="9"/>
  <c r="T980" i="9"/>
  <c r="S980" i="9"/>
  <c r="R980" i="9"/>
  <c r="Q980" i="9"/>
  <c r="P980" i="9"/>
  <c r="N980" i="9"/>
  <c r="AI979" i="9"/>
  <c r="AH979" i="9"/>
  <c r="AF979" i="9"/>
  <c r="AE979" i="9"/>
  <c r="W979" i="9"/>
  <c r="V979" i="9"/>
  <c r="U979" i="9"/>
  <c r="T979" i="9"/>
  <c r="S979" i="9"/>
  <c r="R979" i="9"/>
  <c r="Q979" i="9"/>
  <c r="P979" i="9"/>
  <c r="N979" i="9"/>
  <c r="AI978" i="9"/>
  <c r="AH978" i="9"/>
  <c r="AF978" i="9"/>
  <c r="AE978" i="9"/>
  <c r="W978" i="9"/>
  <c r="V978" i="9"/>
  <c r="U978" i="9"/>
  <c r="T978" i="9"/>
  <c r="S978" i="9"/>
  <c r="R978" i="9"/>
  <c r="Q978" i="9"/>
  <c r="P978" i="9"/>
  <c r="N978" i="9"/>
  <c r="AI977" i="9"/>
  <c r="AH977" i="9"/>
  <c r="AF977" i="9"/>
  <c r="AE977" i="9"/>
  <c r="W977" i="9"/>
  <c r="V977" i="9"/>
  <c r="U977" i="9"/>
  <c r="T977" i="9"/>
  <c r="S977" i="9"/>
  <c r="R977" i="9"/>
  <c r="Q977" i="9"/>
  <c r="P977" i="9"/>
  <c r="N977" i="9"/>
  <c r="AI976" i="9"/>
  <c r="AH976" i="9"/>
  <c r="AF976" i="9"/>
  <c r="AE976" i="9"/>
  <c r="W976" i="9"/>
  <c r="V976" i="9"/>
  <c r="U976" i="9"/>
  <c r="T976" i="9"/>
  <c r="S976" i="9"/>
  <c r="R976" i="9"/>
  <c r="Q976" i="9"/>
  <c r="P976" i="9"/>
  <c r="N976" i="9"/>
  <c r="AI975" i="9"/>
  <c r="AH975" i="9"/>
  <c r="AF975" i="9"/>
  <c r="AE975" i="9"/>
  <c r="W975" i="9"/>
  <c r="V975" i="9"/>
  <c r="U975" i="9"/>
  <c r="T975" i="9"/>
  <c r="S975" i="9"/>
  <c r="R975" i="9"/>
  <c r="Q975" i="9"/>
  <c r="P975" i="9"/>
  <c r="N975" i="9"/>
  <c r="AI974" i="9"/>
  <c r="AH974" i="9"/>
  <c r="AF974" i="9"/>
  <c r="AE974" i="9"/>
  <c r="W974" i="9"/>
  <c r="V974" i="9"/>
  <c r="U974" i="9"/>
  <c r="T974" i="9"/>
  <c r="S974" i="9"/>
  <c r="R974" i="9"/>
  <c r="Q974" i="9"/>
  <c r="P974" i="9"/>
  <c r="N974" i="9"/>
  <c r="AI973" i="9"/>
  <c r="AH973" i="9"/>
  <c r="AF973" i="9"/>
  <c r="AE973" i="9"/>
  <c r="W973" i="9"/>
  <c r="V973" i="9"/>
  <c r="U973" i="9"/>
  <c r="T973" i="9"/>
  <c r="S973" i="9"/>
  <c r="R973" i="9"/>
  <c r="Q973" i="9"/>
  <c r="P973" i="9"/>
  <c r="N973" i="9"/>
  <c r="AI972" i="9"/>
  <c r="AH972" i="9"/>
  <c r="AF972" i="9"/>
  <c r="AE972" i="9"/>
  <c r="W972" i="9"/>
  <c r="V972" i="9"/>
  <c r="U972" i="9"/>
  <c r="T972" i="9"/>
  <c r="S972" i="9"/>
  <c r="R972" i="9"/>
  <c r="Q972" i="9"/>
  <c r="P972" i="9"/>
  <c r="N972" i="9"/>
  <c r="AI971" i="9"/>
  <c r="AH971" i="9"/>
  <c r="AF971" i="9"/>
  <c r="AE971" i="9"/>
  <c r="W971" i="9"/>
  <c r="V971" i="9"/>
  <c r="U971" i="9"/>
  <c r="T971" i="9"/>
  <c r="S971" i="9"/>
  <c r="R971" i="9"/>
  <c r="Q971" i="9"/>
  <c r="P971" i="9"/>
  <c r="N971" i="9"/>
  <c r="AI970" i="9"/>
  <c r="AH970" i="9"/>
  <c r="AF970" i="9"/>
  <c r="AE970" i="9"/>
  <c r="W970" i="9"/>
  <c r="V970" i="9"/>
  <c r="U970" i="9"/>
  <c r="T970" i="9"/>
  <c r="S970" i="9"/>
  <c r="R970" i="9"/>
  <c r="Q970" i="9"/>
  <c r="P970" i="9"/>
  <c r="N970" i="9"/>
  <c r="AI969" i="9"/>
  <c r="AH969" i="9"/>
  <c r="AF969" i="9"/>
  <c r="AE969" i="9"/>
  <c r="W969" i="9"/>
  <c r="V969" i="9"/>
  <c r="U969" i="9"/>
  <c r="T969" i="9"/>
  <c r="S969" i="9"/>
  <c r="R969" i="9"/>
  <c r="Q969" i="9"/>
  <c r="P969" i="9"/>
  <c r="N969" i="9"/>
  <c r="AI968" i="9"/>
  <c r="AH968" i="9"/>
  <c r="AF968" i="9"/>
  <c r="AE968" i="9"/>
  <c r="W968" i="9"/>
  <c r="V968" i="9"/>
  <c r="U968" i="9"/>
  <c r="T968" i="9"/>
  <c r="S968" i="9"/>
  <c r="R968" i="9"/>
  <c r="Q968" i="9"/>
  <c r="P968" i="9"/>
  <c r="N968" i="9"/>
  <c r="AI967" i="9"/>
  <c r="AH967" i="9"/>
  <c r="AF967" i="9"/>
  <c r="AE967" i="9"/>
  <c r="W967" i="9"/>
  <c r="V967" i="9"/>
  <c r="U967" i="9"/>
  <c r="T967" i="9"/>
  <c r="S967" i="9"/>
  <c r="R967" i="9"/>
  <c r="Q967" i="9"/>
  <c r="P967" i="9"/>
  <c r="N967" i="9"/>
  <c r="AI966" i="9"/>
  <c r="AH966" i="9"/>
  <c r="AF966" i="9"/>
  <c r="AE966" i="9"/>
  <c r="W966" i="9"/>
  <c r="V966" i="9"/>
  <c r="U966" i="9"/>
  <c r="T966" i="9"/>
  <c r="S966" i="9"/>
  <c r="R966" i="9"/>
  <c r="Q966" i="9"/>
  <c r="P966" i="9"/>
  <c r="N966" i="9"/>
  <c r="AI965" i="9"/>
  <c r="AH965" i="9"/>
  <c r="AF965" i="9"/>
  <c r="AE965" i="9"/>
  <c r="W965" i="9"/>
  <c r="V965" i="9"/>
  <c r="U965" i="9"/>
  <c r="T965" i="9"/>
  <c r="S965" i="9"/>
  <c r="R965" i="9"/>
  <c r="Q965" i="9"/>
  <c r="P965" i="9"/>
  <c r="N965" i="9"/>
  <c r="AI964" i="9"/>
  <c r="AH964" i="9"/>
  <c r="AF964" i="9"/>
  <c r="AE964" i="9"/>
  <c r="W964" i="9"/>
  <c r="V964" i="9"/>
  <c r="U964" i="9"/>
  <c r="T964" i="9"/>
  <c r="S964" i="9"/>
  <c r="R964" i="9"/>
  <c r="Q964" i="9"/>
  <c r="P964" i="9"/>
  <c r="N964" i="9"/>
  <c r="AI963" i="9"/>
  <c r="AH963" i="9"/>
  <c r="AF963" i="9"/>
  <c r="AE963" i="9"/>
  <c r="W963" i="9"/>
  <c r="V963" i="9"/>
  <c r="U963" i="9"/>
  <c r="T963" i="9"/>
  <c r="S963" i="9"/>
  <c r="R963" i="9"/>
  <c r="Q963" i="9"/>
  <c r="P963" i="9"/>
  <c r="N963" i="9"/>
  <c r="AI962" i="9"/>
  <c r="AH962" i="9"/>
  <c r="AF962" i="9"/>
  <c r="AE962" i="9"/>
  <c r="W962" i="9"/>
  <c r="V962" i="9"/>
  <c r="U962" i="9"/>
  <c r="T962" i="9"/>
  <c r="S962" i="9"/>
  <c r="R962" i="9"/>
  <c r="Q962" i="9"/>
  <c r="P962" i="9"/>
  <c r="N962" i="9"/>
  <c r="AI961" i="9"/>
  <c r="AH961" i="9"/>
  <c r="AF961" i="9"/>
  <c r="AE961" i="9"/>
  <c r="W961" i="9"/>
  <c r="V961" i="9"/>
  <c r="U961" i="9"/>
  <c r="T961" i="9"/>
  <c r="S961" i="9"/>
  <c r="R961" i="9"/>
  <c r="Q961" i="9"/>
  <c r="P961" i="9"/>
  <c r="N961" i="9"/>
  <c r="AI960" i="9"/>
  <c r="AH960" i="9"/>
  <c r="AF960" i="9"/>
  <c r="AE960" i="9"/>
  <c r="W960" i="9"/>
  <c r="V960" i="9"/>
  <c r="U960" i="9"/>
  <c r="T960" i="9"/>
  <c r="S960" i="9"/>
  <c r="R960" i="9"/>
  <c r="Q960" i="9"/>
  <c r="P960" i="9"/>
  <c r="N960" i="9"/>
  <c r="AI959" i="9"/>
  <c r="AH959" i="9"/>
  <c r="AF959" i="9"/>
  <c r="AE959" i="9"/>
  <c r="W959" i="9"/>
  <c r="V959" i="9"/>
  <c r="U959" i="9"/>
  <c r="T959" i="9"/>
  <c r="S959" i="9"/>
  <c r="R959" i="9"/>
  <c r="Q959" i="9"/>
  <c r="P959" i="9"/>
  <c r="N959" i="9"/>
  <c r="AI958" i="9"/>
  <c r="AH958" i="9"/>
  <c r="AF958" i="9"/>
  <c r="AE958" i="9"/>
  <c r="W958" i="9"/>
  <c r="V958" i="9"/>
  <c r="U958" i="9"/>
  <c r="T958" i="9"/>
  <c r="S958" i="9"/>
  <c r="R958" i="9"/>
  <c r="Q958" i="9"/>
  <c r="P958" i="9"/>
  <c r="N958" i="9"/>
  <c r="AI957" i="9"/>
  <c r="AH957" i="9"/>
  <c r="AF957" i="9"/>
  <c r="AE957" i="9"/>
  <c r="W957" i="9"/>
  <c r="V957" i="9"/>
  <c r="U957" i="9"/>
  <c r="T957" i="9"/>
  <c r="S957" i="9"/>
  <c r="R957" i="9"/>
  <c r="Q957" i="9"/>
  <c r="P957" i="9"/>
  <c r="N957" i="9"/>
  <c r="AI956" i="9"/>
  <c r="AH956" i="9"/>
  <c r="AF956" i="9"/>
  <c r="AE956" i="9"/>
  <c r="W956" i="9"/>
  <c r="V956" i="9"/>
  <c r="U956" i="9"/>
  <c r="T956" i="9"/>
  <c r="S956" i="9"/>
  <c r="R956" i="9"/>
  <c r="Q956" i="9"/>
  <c r="P956" i="9"/>
  <c r="N956" i="9"/>
  <c r="AI955" i="9"/>
  <c r="AH955" i="9"/>
  <c r="AF955" i="9"/>
  <c r="AE955" i="9"/>
  <c r="W955" i="9"/>
  <c r="V955" i="9"/>
  <c r="U955" i="9"/>
  <c r="T955" i="9"/>
  <c r="S955" i="9"/>
  <c r="R955" i="9"/>
  <c r="Q955" i="9"/>
  <c r="P955" i="9"/>
  <c r="N955" i="9"/>
  <c r="AI954" i="9"/>
  <c r="AH954" i="9"/>
  <c r="AF954" i="9"/>
  <c r="AE954" i="9"/>
  <c r="W954" i="9"/>
  <c r="V954" i="9"/>
  <c r="U954" i="9"/>
  <c r="T954" i="9"/>
  <c r="S954" i="9"/>
  <c r="R954" i="9"/>
  <c r="Q954" i="9"/>
  <c r="P954" i="9"/>
  <c r="N954" i="9"/>
  <c r="AI953" i="9"/>
  <c r="AH953" i="9"/>
  <c r="AF953" i="9"/>
  <c r="AE953" i="9"/>
  <c r="W953" i="9"/>
  <c r="V953" i="9"/>
  <c r="U953" i="9"/>
  <c r="T953" i="9"/>
  <c r="S953" i="9"/>
  <c r="R953" i="9"/>
  <c r="Q953" i="9"/>
  <c r="P953" i="9"/>
  <c r="N953" i="9"/>
  <c r="AI952" i="9"/>
  <c r="AH952" i="9"/>
  <c r="AF952" i="9"/>
  <c r="AE952" i="9"/>
  <c r="W952" i="9"/>
  <c r="V952" i="9"/>
  <c r="U952" i="9"/>
  <c r="T952" i="9"/>
  <c r="S952" i="9"/>
  <c r="R952" i="9"/>
  <c r="Q952" i="9"/>
  <c r="P952" i="9"/>
  <c r="N952" i="9"/>
  <c r="AI951" i="9"/>
  <c r="AH951" i="9"/>
  <c r="AF951" i="9"/>
  <c r="AE951" i="9"/>
  <c r="W951" i="9"/>
  <c r="V951" i="9"/>
  <c r="U951" i="9"/>
  <c r="T951" i="9"/>
  <c r="S951" i="9"/>
  <c r="R951" i="9"/>
  <c r="Q951" i="9"/>
  <c r="P951" i="9"/>
  <c r="N951" i="9"/>
  <c r="AI950" i="9"/>
  <c r="AH950" i="9"/>
  <c r="AF950" i="9"/>
  <c r="AE950" i="9"/>
  <c r="W950" i="9"/>
  <c r="V950" i="9"/>
  <c r="U950" i="9"/>
  <c r="T950" i="9"/>
  <c r="S950" i="9"/>
  <c r="R950" i="9"/>
  <c r="Q950" i="9"/>
  <c r="P950" i="9"/>
  <c r="N950" i="9"/>
  <c r="AI949" i="9"/>
  <c r="AH949" i="9"/>
  <c r="AF949" i="9"/>
  <c r="AE949" i="9"/>
  <c r="W949" i="9"/>
  <c r="V949" i="9"/>
  <c r="U949" i="9"/>
  <c r="T949" i="9"/>
  <c r="S949" i="9"/>
  <c r="R949" i="9"/>
  <c r="Q949" i="9"/>
  <c r="P949" i="9"/>
  <c r="N949" i="9"/>
  <c r="AI948" i="9"/>
  <c r="AH948" i="9"/>
  <c r="AF948" i="9"/>
  <c r="AE948" i="9"/>
  <c r="W948" i="9"/>
  <c r="V948" i="9"/>
  <c r="U948" i="9"/>
  <c r="T948" i="9"/>
  <c r="S948" i="9"/>
  <c r="R948" i="9"/>
  <c r="Q948" i="9"/>
  <c r="P948" i="9"/>
  <c r="N948" i="9"/>
  <c r="AI947" i="9"/>
  <c r="AH947" i="9"/>
  <c r="AF947" i="9"/>
  <c r="AE947" i="9"/>
  <c r="W947" i="9"/>
  <c r="V947" i="9"/>
  <c r="U947" i="9"/>
  <c r="T947" i="9"/>
  <c r="S947" i="9"/>
  <c r="R947" i="9"/>
  <c r="Q947" i="9"/>
  <c r="P947" i="9"/>
  <c r="N947" i="9"/>
  <c r="AI946" i="9"/>
  <c r="AH946" i="9"/>
  <c r="AF946" i="9"/>
  <c r="AE946" i="9"/>
  <c r="W946" i="9"/>
  <c r="V946" i="9"/>
  <c r="U946" i="9"/>
  <c r="T946" i="9"/>
  <c r="S946" i="9"/>
  <c r="R946" i="9"/>
  <c r="Q946" i="9"/>
  <c r="P946" i="9"/>
  <c r="N946" i="9"/>
  <c r="AI945" i="9"/>
  <c r="AH945" i="9"/>
  <c r="AF945" i="9"/>
  <c r="AE945" i="9"/>
  <c r="W945" i="9"/>
  <c r="V945" i="9"/>
  <c r="U945" i="9"/>
  <c r="T945" i="9"/>
  <c r="S945" i="9"/>
  <c r="R945" i="9"/>
  <c r="Q945" i="9"/>
  <c r="P945" i="9"/>
  <c r="N945" i="9"/>
  <c r="AI944" i="9"/>
  <c r="AH944" i="9"/>
  <c r="AF944" i="9"/>
  <c r="AE944" i="9"/>
  <c r="W944" i="9"/>
  <c r="V944" i="9"/>
  <c r="U944" i="9"/>
  <c r="T944" i="9"/>
  <c r="S944" i="9"/>
  <c r="R944" i="9"/>
  <c r="Q944" i="9"/>
  <c r="P944" i="9"/>
  <c r="N944" i="9"/>
  <c r="AI943" i="9"/>
  <c r="AH943" i="9"/>
  <c r="AF943" i="9"/>
  <c r="AE943" i="9"/>
  <c r="W943" i="9"/>
  <c r="V943" i="9"/>
  <c r="U943" i="9"/>
  <c r="T943" i="9"/>
  <c r="S943" i="9"/>
  <c r="R943" i="9"/>
  <c r="Q943" i="9"/>
  <c r="P943" i="9"/>
  <c r="N943" i="9"/>
  <c r="AI942" i="9"/>
  <c r="AH942" i="9"/>
  <c r="AF942" i="9"/>
  <c r="AE942" i="9"/>
  <c r="W942" i="9"/>
  <c r="V942" i="9"/>
  <c r="U942" i="9"/>
  <c r="T942" i="9"/>
  <c r="S942" i="9"/>
  <c r="R942" i="9"/>
  <c r="Q942" i="9"/>
  <c r="P942" i="9"/>
  <c r="N942" i="9"/>
  <c r="AI941" i="9"/>
  <c r="AH941" i="9"/>
  <c r="AF941" i="9"/>
  <c r="AE941" i="9"/>
  <c r="W941" i="9"/>
  <c r="V941" i="9"/>
  <c r="U941" i="9"/>
  <c r="T941" i="9"/>
  <c r="S941" i="9"/>
  <c r="R941" i="9"/>
  <c r="Q941" i="9"/>
  <c r="P941" i="9"/>
  <c r="N941" i="9"/>
  <c r="AI940" i="9"/>
  <c r="AH940" i="9"/>
  <c r="AF940" i="9"/>
  <c r="AE940" i="9"/>
  <c r="W940" i="9"/>
  <c r="V940" i="9"/>
  <c r="U940" i="9"/>
  <c r="T940" i="9"/>
  <c r="S940" i="9"/>
  <c r="R940" i="9"/>
  <c r="Q940" i="9"/>
  <c r="P940" i="9"/>
  <c r="N940" i="9"/>
  <c r="AI939" i="9"/>
  <c r="AH939" i="9"/>
  <c r="AF939" i="9"/>
  <c r="AE939" i="9"/>
  <c r="W939" i="9"/>
  <c r="V939" i="9"/>
  <c r="U939" i="9"/>
  <c r="T939" i="9"/>
  <c r="S939" i="9"/>
  <c r="R939" i="9"/>
  <c r="Q939" i="9"/>
  <c r="P939" i="9"/>
  <c r="N939" i="9"/>
  <c r="AI938" i="9"/>
  <c r="AH938" i="9"/>
  <c r="AF938" i="9"/>
  <c r="AE938" i="9"/>
  <c r="W938" i="9"/>
  <c r="V938" i="9"/>
  <c r="U938" i="9"/>
  <c r="T938" i="9"/>
  <c r="S938" i="9"/>
  <c r="R938" i="9"/>
  <c r="Q938" i="9"/>
  <c r="P938" i="9"/>
  <c r="N938" i="9"/>
  <c r="AI937" i="9"/>
  <c r="AH937" i="9"/>
  <c r="AF937" i="9"/>
  <c r="AE937" i="9"/>
  <c r="W937" i="9"/>
  <c r="V937" i="9"/>
  <c r="U937" i="9"/>
  <c r="T937" i="9"/>
  <c r="S937" i="9"/>
  <c r="R937" i="9"/>
  <c r="Q937" i="9"/>
  <c r="P937" i="9"/>
  <c r="N937" i="9"/>
  <c r="AI936" i="9"/>
  <c r="AH936" i="9"/>
  <c r="AF936" i="9"/>
  <c r="AE936" i="9"/>
  <c r="W936" i="9"/>
  <c r="V936" i="9"/>
  <c r="U936" i="9"/>
  <c r="T936" i="9"/>
  <c r="S936" i="9"/>
  <c r="R936" i="9"/>
  <c r="Q936" i="9"/>
  <c r="P936" i="9"/>
  <c r="N936" i="9"/>
  <c r="AI935" i="9"/>
  <c r="AH935" i="9"/>
  <c r="AF935" i="9"/>
  <c r="AE935" i="9"/>
  <c r="W935" i="9"/>
  <c r="V935" i="9"/>
  <c r="U935" i="9"/>
  <c r="T935" i="9"/>
  <c r="S935" i="9"/>
  <c r="R935" i="9"/>
  <c r="Q935" i="9"/>
  <c r="P935" i="9"/>
  <c r="N935" i="9"/>
  <c r="AI934" i="9"/>
  <c r="AH934" i="9"/>
  <c r="AF934" i="9"/>
  <c r="AE934" i="9"/>
  <c r="W934" i="9"/>
  <c r="V934" i="9"/>
  <c r="U934" i="9"/>
  <c r="T934" i="9"/>
  <c r="S934" i="9"/>
  <c r="R934" i="9"/>
  <c r="Q934" i="9"/>
  <c r="P934" i="9"/>
  <c r="N934" i="9"/>
  <c r="AI933" i="9"/>
  <c r="AH933" i="9"/>
  <c r="AF933" i="9"/>
  <c r="AE933" i="9"/>
  <c r="W933" i="9"/>
  <c r="V933" i="9"/>
  <c r="U933" i="9"/>
  <c r="T933" i="9"/>
  <c r="S933" i="9"/>
  <c r="R933" i="9"/>
  <c r="Q933" i="9"/>
  <c r="P933" i="9"/>
  <c r="N933" i="9"/>
  <c r="AI932" i="9"/>
  <c r="AH932" i="9"/>
  <c r="AF932" i="9"/>
  <c r="AE932" i="9"/>
  <c r="W932" i="9"/>
  <c r="V932" i="9"/>
  <c r="U932" i="9"/>
  <c r="T932" i="9"/>
  <c r="S932" i="9"/>
  <c r="R932" i="9"/>
  <c r="Q932" i="9"/>
  <c r="P932" i="9"/>
  <c r="N932" i="9"/>
  <c r="AI931" i="9"/>
  <c r="AH931" i="9"/>
  <c r="AF931" i="9"/>
  <c r="AE931" i="9"/>
  <c r="W931" i="9"/>
  <c r="V931" i="9"/>
  <c r="U931" i="9"/>
  <c r="T931" i="9"/>
  <c r="S931" i="9"/>
  <c r="R931" i="9"/>
  <c r="Q931" i="9"/>
  <c r="P931" i="9"/>
  <c r="N931" i="9"/>
  <c r="AI930" i="9"/>
  <c r="AH930" i="9"/>
  <c r="AF930" i="9"/>
  <c r="AE930" i="9"/>
  <c r="W930" i="9"/>
  <c r="V930" i="9"/>
  <c r="U930" i="9"/>
  <c r="T930" i="9"/>
  <c r="S930" i="9"/>
  <c r="R930" i="9"/>
  <c r="Q930" i="9"/>
  <c r="P930" i="9"/>
  <c r="N930" i="9"/>
  <c r="AI929" i="9"/>
  <c r="AH929" i="9"/>
  <c r="AF929" i="9"/>
  <c r="AE929" i="9"/>
  <c r="W929" i="9"/>
  <c r="V929" i="9"/>
  <c r="U929" i="9"/>
  <c r="T929" i="9"/>
  <c r="S929" i="9"/>
  <c r="R929" i="9"/>
  <c r="Q929" i="9"/>
  <c r="P929" i="9"/>
  <c r="N929" i="9"/>
  <c r="AI928" i="9"/>
  <c r="AH928" i="9"/>
  <c r="AF928" i="9"/>
  <c r="AE928" i="9"/>
  <c r="W928" i="9"/>
  <c r="V928" i="9"/>
  <c r="U928" i="9"/>
  <c r="T928" i="9"/>
  <c r="S928" i="9"/>
  <c r="R928" i="9"/>
  <c r="Q928" i="9"/>
  <c r="P928" i="9"/>
  <c r="N928" i="9"/>
  <c r="AI927" i="9"/>
  <c r="AH927" i="9"/>
  <c r="AF927" i="9"/>
  <c r="AE927" i="9"/>
  <c r="W927" i="9"/>
  <c r="V927" i="9"/>
  <c r="U927" i="9"/>
  <c r="T927" i="9"/>
  <c r="S927" i="9"/>
  <c r="R927" i="9"/>
  <c r="Q927" i="9"/>
  <c r="P927" i="9"/>
  <c r="N927" i="9"/>
  <c r="AI926" i="9"/>
  <c r="AH926" i="9"/>
  <c r="AF926" i="9"/>
  <c r="AE926" i="9"/>
  <c r="W926" i="9"/>
  <c r="V926" i="9"/>
  <c r="U926" i="9"/>
  <c r="T926" i="9"/>
  <c r="S926" i="9"/>
  <c r="R926" i="9"/>
  <c r="Q926" i="9"/>
  <c r="P926" i="9"/>
  <c r="N926" i="9"/>
  <c r="AI925" i="9"/>
  <c r="AH925" i="9"/>
  <c r="AF925" i="9"/>
  <c r="AE925" i="9"/>
  <c r="W925" i="9"/>
  <c r="V925" i="9"/>
  <c r="U925" i="9"/>
  <c r="T925" i="9"/>
  <c r="S925" i="9"/>
  <c r="R925" i="9"/>
  <c r="Q925" i="9"/>
  <c r="P925" i="9"/>
  <c r="N925" i="9"/>
  <c r="AI924" i="9"/>
  <c r="AH924" i="9"/>
  <c r="AF924" i="9"/>
  <c r="AE924" i="9"/>
  <c r="W924" i="9"/>
  <c r="V924" i="9"/>
  <c r="U924" i="9"/>
  <c r="T924" i="9"/>
  <c r="S924" i="9"/>
  <c r="R924" i="9"/>
  <c r="Q924" i="9"/>
  <c r="P924" i="9"/>
  <c r="N924" i="9"/>
  <c r="AI923" i="9"/>
  <c r="AH923" i="9"/>
  <c r="AF923" i="9"/>
  <c r="AE923" i="9"/>
  <c r="W923" i="9"/>
  <c r="V923" i="9"/>
  <c r="U923" i="9"/>
  <c r="T923" i="9"/>
  <c r="S923" i="9"/>
  <c r="R923" i="9"/>
  <c r="Q923" i="9"/>
  <c r="P923" i="9"/>
  <c r="N923" i="9"/>
  <c r="AI922" i="9"/>
  <c r="AH922" i="9"/>
  <c r="AF922" i="9"/>
  <c r="AE922" i="9"/>
  <c r="W922" i="9"/>
  <c r="V922" i="9"/>
  <c r="U922" i="9"/>
  <c r="T922" i="9"/>
  <c r="S922" i="9"/>
  <c r="R922" i="9"/>
  <c r="Q922" i="9"/>
  <c r="P922" i="9"/>
  <c r="N922" i="9"/>
  <c r="AI921" i="9"/>
  <c r="AH921" i="9"/>
  <c r="AF921" i="9"/>
  <c r="AE921" i="9"/>
  <c r="W921" i="9"/>
  <c r="V921" i="9"/>
  <c r="U921" i="9"/>
  <c r="T921" i="9"/>
  <c r="S921" i="9"/>
  <c r="R921" i="9"/>
  <c r="Q921" i="9"/>
  <c r="P921" i="9"/>
  <c r="N921" i="9"/>
  <c r="AI920" i="9"/>
  <c r="AH920" i="9"/>
  <c r="AF920" i="9"/>
  <c r="AE920" i="9"/>
  <c r="W920" i="9"/>
  <c r="V920" i="9"/>
  <c r="U920" i="9"/>
  <c r="T920" i="9"/>
  <c r="S920" i="9"/>
  <c r="R920" i="9"/>
  <c r="Q920" i="9"/>
  <c r="P920" i="9"/>
  <c r="N920" i="9"/>
  <c r="AI919" i="9"/>
  <c r="AH919" i="9"/>
  <c r="AF919" i="9"/>
  <c r="AE919" i="9"/>
  <c r="W919" i="9"/>
  <c r="V919" i="9"/>
  <c r="U919" i="9"/>
  <c r="T919" i="9"/>
  <c r="S919" i="9"/>
  <c r="R919" i="9"/>
  <c r="Q919" i="9"/>
  <c r="P919" i="9"/>
  <c r="N919" i="9"/>
  <c r="AI918" i="9"/>
  <c r="AH918" i="9"/>
  <c r="AF918" i="9"/>
  <c r="AE918" i="9"/>
  <c r="W918" i="9"/>
  <c r="V918" i="9"/>
  <c r="U918" i="9"/>
  <c r="T918" i="9"/>
  <c r="S918" i="9"/>
  <c r="R918" i="9"/>
  <c r="Q918" i="9"/>
  <c r="P918" i="9"/>
  <c r="N918" i="9"/>
  <c r="AI917" i="9"/>
  <c r="AH917" i="9"/>
  <c r="AF917" i="9"/>
  <c r="AE917" i="9"/>
  <c r="W917" i="9"/>
  <c r="V917" i="9"/>
  <c r="U917" i="9"/>
  <c r="T917" i="9"/>
  <c r="S917" i="9"/>
  <c r="R917" i="9"/>
  <c r="Q917" i="9"/>
  <c r="P917" i="9"/>
  <c r="N917" i="9"/>
  <c r="AI916" i="9"/>
  <c r="AH916" i="9"/>
  <c r="AF916" i="9"/>
  <c r="AE916" i="9"/>
  <c r="W916" i="9"/>
  <c r="V916" i="9"/>
  <c r="U916" i="9"/>
  <c r="T916" i="9"/>
  <c r="S916" i="9"/>
  <c r="R916" i="9"/>
  <c r="Q916" i="9"/>
  <c r="P916" i="9"/>
  <c r="N916" i="9"/>
  <c r="AI915" i="9"/>
  <c r="AH915" i="9"/>
  <c r="AF915" i="9"/>
  <c r="AE915" i="9"/>
  <c r="W915" i="9"/>
  <c r="V915" i="9"/>
  <c r="U915" i="9"/>
  <c r="T915" i="9"/>
  <c r="S915" i="9"/>
  <c r="R915" i="9"/>
  <c r="Q915" i="9"/>
  <c r="P915" i="9"/>
  <c r="N915" i="9"/>
  <c r="AI914" i="9"/>
  <c r="AH914" i="9"/>
  <c r="AF914" i="9"/>
  <c r="AE914" i="9"/>
  <c r="W914" i="9"/>
  <c r="V914" i="9"/>
  <c r="U914" i="9"/>
  <c r="T914" i="9"/>
  <c r="S914" i="9"/>
  <c r="R914" i="9"/>
  <c r="Q914" i="9"/>
  <c r="P914" i="9"/>
  <c r="N914" i="9"/>
  <c r="AI913" i="9"/>
  <c r="AH913" i="9"/>
  <c r="AF913" i="9"/>
  <c r="AE913" i="9"/>
  <c r="W913" i="9"/>
  <c r="V913" i="9"/>
  <c r="U913" i="9"/>
  <c r="T913" i="9"/>
  <c r="S913" i="9"/>
  <c r="R913" i="9"/>
  <c r="Q913" i="9"/>
  <c r="P913" i="9"/>
  <c r="N913" i="9"/>
  <c r="AI912" i="9"/>
  <c r="AH912" i="9"/>
  <c r="AF912" i="9"/>
  <c r="AE912" i="9"/>
  <c r="W912" i="9"/>
  <c r="V912" i="9"/>
  <c r="U912" i="9"/>
  <c r="T912" i="9"/>
  <c r="S912" i="9"/>
  <c r="R912" i="9"/>
  <c r="Q912" i="9"/>
  <c r="P912" i="9"/>
  <c r="N912" i="9"/>
  <c r="AI911" i="9"/>
  <c r="AH911" i="9"/>
  <c r="AF911" i="9"/>
  <c r="AE911" i="9"/>
  <c r="W911" i="9"/>
  <c r="V911" i="9"/>
  <c r="U911" i="9"/>
  <c r="T911" i="9"/>
  <c r="S911" i="9"/>
  <c r="R911" i="9"/>
  <c r="Q911" i="9"/>
  <c r="P911" i="9"/>
  <c r="N911" i="9"/>
  <c r="AI910" i="9"/>
  <c r="AH910" i="9"/>
  <c r="AF910" i="9"/>
  <c r="AE910" i="9"/>
  <c r="W910" i="9"/>
  <c r="V910" i="9"/>
  <c r="U910" i="9"/>
  <c r="T910" i="9"/>
  <c r="S910" i="9"/>
  <c r="R910" i="9"/>
  <c r="Q910" i="9"/>
  <c r="P910" i="9"/>
  <c r="N910" i="9"/>
  <c r="AI909" i="9"/>
  <c r="AH909" i="9"/>
  <c r="AF909" i="9"/>
  <c r="AE909" i="9"/>
  <c r="W909" i="9"/>
  <c r="V909" i="9"/>
  <c r="U909" i="9"/>
  <c r="T909" i="9"/>
  <c r="S909" i="9"/>
  <c r="R909" i="9"/>
  <c r="Q909" i="9"/>
  <c r="P909" i="9"/>
  <c r="N909" i="9"/>
  <c r="AI908" i="9"/>
  <c r="AH908" i="9"/>
  <c r="AF908" i="9"/>
  <c r="AE908" i="9"/>
  <c r="W908" i="9"/>
  <c r="V908" i="9"/>
  <c r="U908" i="9"/>
  <c r="T908" i="9"/>
  <c r="S908" i="9"/>
  <c r="R908" i="9"/>
  <c r="Q908" i="9"/>
  <c r="P908" i="9"/>
  <c r="N908" i="9"/>
  <c r="AI907" i="9"/>
  <c r="AH907" i="9"/>
  <c r="AF907" i="9"/>
  <c r="AE907" i="9"/>
  <c r="W907" i="9"/>
  <c r="V907" i="9"/>
  <c r="U907" i="9"/>
  <c r="T907" i="9"/>
  <c r="S907" i="9"/>
  <c r="R907" i="9"/>
  <c r="Q907" i="9"/>
  <c r="P907" i="9"/>
  <c r="N907" i="9"/>
  <c r="AI906" i="9"/>
  <c r="AH906" i="9"/>
  <c r="AF906" i="9"/>
  <c r="AE906" i="9"/>
  <c r="W906" i="9"/>
  <c r="V906" i="9"/>
  <c r="U906" i="9"/>
  <c r="T906" i="9"/>
  <c r="S906" i="9"/>
  <c r="R906" i="9"/>
  <c r="Q906" i="9"/>
  <c r="P906" i="9"/>
  <c r="N906" i="9"/>
  <c r="AI905" i="9"/>
  <c r="AH905" i="9"/>
  <c r="AF905" i="9"/>
  <c r="AE905" i="9"/>
  <c r="W905" i="9"/>
  <c r="V905" i="9"/>
  <c r="U905" i="9"/>
  <c r="T905" i="9"/>
  <c r="S905" i="9"/>
  <c r="R905" i="9"/>
  <c r="Q905" i="9"/>
  <c r="P905" i="9"/>
  <c r="N905" i="9"/>
  <c r="AI904" i="9"/>
  <c r="AH904" i="9"/>
  <c r="AF904" i="9"/>
  <c r="AE904" i="9"/>
  <c r="W904" i="9"/>
  <c r="V904" i="9"/>
  <c r="U904" i="9"/>
  <c r="T904" i="9"/>
  <c r="S904" i="9"/>
  <c r="R904" i="9"/>
  <c r="Q904" i="9"/>
  <c r="P904" i="9"/>
  <c r="N904" i="9"/>
  <c r="AI903" i="9"/>
  <c r="AH903" i="9"/>
  <c r="AF903" i="9"/>
  <c r="AE903" i="9"/>
  <c r="W903" i="9"/>
  <c r="V903" i="9"/>
  <c r="U903" i="9"/>
  <c r="T903" i="9"/>
  <c r="S903" i="9"/>
  <c r="R903" i="9"/>
  <c r="Q903" i="9"/>
  <c r="P903" i="9"/>
  <c r="N903" i="9"/>
  <c r="AI902" i="9"/>
  <c r="AH902" i="9"/>
  <c r="AF902" i="9"/>
  <c r="AE902" i="9"/>
  <c r="W902" i="9"/>
  <c r="V902" i="9"/>
  <c r="U902" i="9"/>
  <c r="T902" i="9"/>
  <c r="S902" i="9"/>
  <c r="R902" i="9"/>
  <c r="Q902" i="9"/>
  <c r="P902" i="9"/>
  <c r="N902" i="9"/>
  <c r="AI901" i="9"/>
  <c r="AH901" i="9"/>
  <c r="AF901" i="9"/>
  <c r="AE901" i="9"/>
  <c r="W901" i="9"/>
  <c r="V901" i="9"/>
  <c r="U901" i="9"/>
  <c r="T901" i="9"/>
  <c r="S901" i="9"/>
  <c r="R901" i="9"/>
  <c r="Q901" i="9"/>
  <c r="P901" i="9"/>
  <c r="N901" i="9"/>
  <c r="AI900" i="9"/>
  <c r="AH900" i="9"/>
  <c r="AF900" i="9"/>
  <c r="AE900" i="9"/>
  <c r="W900" i="9"/>
  <c r="V900" i="9"/>
  <c r="U900" i="9"/>
  <c r="T900" i="9"/>
  <c r="S900" i="9"/>
  <c r="R900" i="9"/>
  <c r="Q900" i="9"/>
  <c r="P900" i="9"/>
  <c r="N900" i="9"/>
  <c r="AI899" i="9"/>
  <c r="AH899" i="9"/>
  <c r="AF899" i="9"/>
  <c r="AE899" i="9"/>
  <c r="W899" i="9"/>
  <c r="V899" i="9"/>
  <c r="U899" i="9"/>
  <c r="T899" i="9"/>
  <c r="S899" i="9"/>
  <c r="R899" i="9"/>
  <c r="Q899" i="9"/>
  <c r="P899" i="9"/>
  <c r="N899" i="9"/>
  <c r="AI898" i="9"/>
  <c r="AH898" i="9"/>
  <c r="AF898" i="9"/>
  <c r="AE898" i="9"/>
  <c r="W898" i="9"/>
  <c r="V898" i="9"/>
  <c r="U898" i="9"/>
  <c r="T898" i="9"/>
  <c r="S898" i="9"/>
  <c r="R898" i="9"/>
  <c r="Q898" i="9"/>
  <c r="P898" i="9"/>
  <c r="N898" i="9"/>
  <c r="AI897" i="9"/>
  <c r="AH897" i="9"/>
  <c r="AF897" i="9"/>
  <c r="AE897" i="9"/>
  <c r="W897" i="9"/>
  <c r="V897" i="9"/>
  <c r="U897" i="9"/>
  <c r="T897" i="9"/>
  <c r="S897" i="9"/>
  <c r="R897" i="9"/>
  <c r="Q897" i="9"/>
  <c r="P897" i="9"/>
  <c r="N897" i="9"/>
  <c r="AI896" i="9"/>
  <c r="AH896" i="9"/>
  <c r="AF896" i="9"/>
  <c r="AE896" i="9"/>
  <c r="W896" i="9"/>
  <c r="V896" i="9"/>
  <c r="U896" i="9"/>
  <c r="T896" i="9"/>
  <c r="S896" i="9"/>
  <c r="R896" i="9"/>
  <c r="Q896" i="9"/>
  <c r="P896" i="9"/>
  <c r="N896" i="9"/>
  <c r="AI895" i="9"/>
  <c r="AH895" i="9"/>
  <c r="AF895" i="9"/>
  <c r="AE895" i="9"/>
  <c r="W895" i="9"/>
  <c r="V895" i="9"/>
  <c r="U895" i="9"/>
  <c r="T895" i="9"/>
  <c r="S895" i="9"/>
  <c r="R895" i="9"/>
  <c r="Q895" i="9"/>
  <c r="P895" i="9"/>
  <c r="N895" i="9"/>
  <c r="AI894" i="9"/>
  <c r="AH894" i="9"/>
  <c r="AF894" i="9"/>
  <c r="AE894" i="9"/>
  <c r="W894" i="9"/>
  <c r="V894" i="9"/>
  <c r="U894" i="9"/>
  <c r="T894" i="9"/>
  <c r="S894" i="9"/>
  <c r="R894" i="9"/>
  <c r="Q894" i="9"/>
  <c r="P894" i="9"/>
  <c r="N894" i="9"/>
  <c r="AI893" i="9"/>
  <c r="AH893" i="9"/>
  <c r="AF893" i="9"/>
  <c r="AE893" i="9"/>
  <c r="W893" i="9"/>
  <c r="V893" i="9"/>
  <c r="U893" i="9"/>
  <c r="T893" i="9"/>
  <c r="S893" i="9"/>
  <c r="R893" i="9"/>
  <c r="Q893" i="9"/>
  <c r="P893" i="9"/>
  <c r="N893" i="9"/>
  <c r="AI892" i="9"/>
  <c r="AH892" i="9"/>
  <c r="AF892" i="9"/>
  <c r="AE892" i="9"/>
  <c r="W892" i="9"/>
  <c r="V892" i="9"/>
  <c r="U892" i="9"/>
  <c r="T892" i="9"/>
  <c r="S892" i="9"/>
  <c r="R892" i="9"/>
  <c r="Q892" i="9"/>
  <c r="P892" i="9"/>
  <c r="N892" i="9"/>
  <c r="AI891" i="9"/>
  <c r="AH891" i="9"/>
  <c r="AF891" i="9"/>
  <c r="AE891" i="9"/>
  <c r="W891" i="9"/>
  <c r="V891" i="9"/>
  <c r="U891" i="9"/>
  <c r="T891" i="9"/>
  <c r="S891" i="9"/>
  <c r="R891" i="9"/>
  <c r="Q891" i="9"/>
  <c r="P891" i="9"/>
  <c r="N891" i="9"/>
  <c r="AI890" i="9"/>
  <c r="AH890" i="9"/>
  <c r="AF890" i="9"/>
  <c r="AE890" i="9"/>
  <c r="W890" i="9"/>
  <c r="V890" i="9"/>
  <c r="U890" i="9"/>
  <c r="T890" i="9"/>
  <c r="S890" i="9"/>
  <c r="R890" i="9"/>
  <c r="Q890" i="9"/>
  <c r="P890" i="9"/>
  <c r="N890" i="9"/>
  <c r="AI889" i="9"/>
  <c r="AH889" i="9"/>
  <c r="AF889" i="9"/>
  <c r="AE889" i="9"/>
  <c r="W889" i="9"/>
  <c r="V889" i="9"/>
  <c r="U889" i="9"/>
  <c r="T889" i="9"/>
  <c r="S889" i="9"/>
  <c r="R889" i="9"/>
  <c r="Q889" i="9"/>
  <c r="P889" i="9"/>
  <c r="N889" i="9"/>
  <c r="AI888" i="9"/>
  <c r="AH888" i="9"/>
  <c r="AF888" i="9"/>
  <c r="AE888" i="9"/>
  <c r="W888" i="9"/>
  <c r="V888" i="9"/>
  <c r="U888" i="9"/>
  <c r="T888" i="9"/>
  <c r="S888" i="9"/>
  <c r="R888" i="9"/>
  <c r="Q888" i="9"/>
  <c r="P888" i="9"/>
  <c r="N888" i="9"/>
  <c r="AI887" i="9"/>
  <c r="AH887" i="9"/>
  <c r="AF887" i="9"/>
  <c r="AE887" i="9"/>
  <c r="W887" i="9"/>
  <c r="V887" i="9"/>
  <c r="U887" i="9"/>
  <c r="T887" i="9"/>
  <c r="S887" i="9"/>
  <c r="R887" i="9"/>
  <c r="Q887" i="9"/>
  <c r="P887" i="9"/>
  <c r="N887" i="9"/>
  <c r="AI886" i="9"/>
  <c r="AH886" i="9"/>
  <c r="AF886" i="9"/>
  <c r="AE886" i="9"/>
  <c r="W886" i="9"/>
  <c r="V886" i="9"/>
  <c r="U886" i="9"/>
  <c r="T886" i="9"/>
  <c r="S886" i="9"/>
  <c r="R886" i="9"/>
  <c r="Q886" i="9"/>
  <c r="P886" i="9"/>
  <c r="N886" i="9"/>
  <c r="AI885" i="9"/>
  <c r="AH885" i="9"/>
  <c r="AF885" i="9"/>
  <c r="AE885" i="9"/>
  <c r="W885" i="9"/>
  <c r="V885" i="9"/>
  <c r="U885" i="9"/>
  <c r="T885" i="9"/>
  <c r="S885" i="9"/>
  <c r="R885" i="9"/>
  <c r="Q885" i="9"/>
  <c r="P885" i="9"/>
  <c r="N885" i="9"/>
  <c r="AI884" i="9"/>
  <c r="AH884" i="9"/>
  <c r="AF884" i="9"/>
  <c r="AE884" i="9"/>
  <c r="W884" i="9"/>
  <c r="V884" i="9"/>
  <c r="U884" i="9"/>
  <c r="T884" i="9"/>
  <c r="S884" i="9"/>
  <c r="R884" i="9"/>
  <c r="Q884" i="9"/>
  <c r="P884" i="9"/>
  <c r="N884" i="9"/>
  <c r="AI883" i="9"/>
  <c r="AH883" i="9"/>
  <c r="AF883" i="9"/>
  <c r="AE883" i="9"/>
  <c r="W883" i="9"/>
  <c r="V883" i="9"/>
  <c r="U883" i="9"/>
  <c r="T883" i="9"/>
  <c r="S883" i="9"/>
  <c r="R883" i="9"/>
  <c r="Q883" i="9"/>
  <c r="P883" i="9"/>
  <c r="N883" i="9"/>
  <c r="AI882" i="9"/>
  <c r="AH882" i="9"/>
  <c r="AF882" i="9"/>
  <c r="AE882" i="9"/>
  <c r="W882" i="9"/>
  <c r="V882" i="9"/>
  <c r="U882" i="9"/>
  <c r="T882" i="9"/>
  <c r="S882" i="9"/>
  <c r="R882" i="9"/>
  <c r="Q882" i="9"/>
  <c r="P882" i="9"/>
  <c r="N882" i="9"/>
  <c r="AI881" i="9"/>
  <c r="AH881" i="9"/>
  <c r="AF881" i="9"/>
  <c r="AE881" i="9"/>
  <c r="W881" i="9"/>
  <c r="V881" i="9"/>
  <c r="U881" i="9"/>
  <c r="T881" i="9"/>
  <c r="S881" i="9"/>
  <c r="R881" i="9"/>
  <c r="Q881" i="9"/>
  <c r="P881" i="9"/>
  <c r="N881" i="9"/>
  <c r="AI880" i="9"/>
  <c r="AH880" i="9"/>
  <c r="AF880" i="9"/>
  <c r="AE880" i="9"/>
  <c r="W880" i="9"/>
  <c r="V880" i="9"/>
  <c r="U880" i="9"/>
  <c r="T880" i="9"/>
  <c r="S880" i="9"/>
  <c r="R880" i="9"/>
  <c r="Q880" i="9"/>
  <c r="P880" i="9"/>
  <c r="N880" i="9"/>
  <c r="AI879" i="9"/>
  <c r="AH879" i="9"/>
  <c r="AF879" i="9"/>
  <c r="AE879" i="9"/>
  <c r="W879" i="9"/>
  <c r="V879" i="9"/>
  <c r="U879" i="9"/>
  <c r="T879" i="9"/>
  <c r="S879" i="9"/>
  <c r="R879" i="9"/>
  <c r="Q879" i="9"/>
  <c r="P879" i="9"/>
  <c r="N879" i="9"/>
  <c r="AI878" i="9"/>
  <c r="AH878" i="9"/>
  <c r="AF878" i="9"/>
  <c r="AE878" i="9"/>
  <c r="W878" i="9"/>
  <c r="V878" i="9"/>
  <c r="U878" i="9"/>
  <c r="T878" i="9"/>
  <c r="S878" i="9"/>
  <c r="R878" i="9"/>
  <c r="Q878" i="9"/>
  <c r="P878" i="9"/>
  <c r="N878" i="9"/>
  <c r="AI877" i="9"/>
  <c r="AH877" i="9"/>
  <c r="AF877" i="9"/>
  <c r="AE877" i="9"/>
  <c r="W877" i="9"/>
  <c r="V877" i="9"/>
  <c r="U877" i="9"/>
  <c r="T877" i="9"/>
  <c r="S877" i="9"/>
  <c r="R877" i="9"/>
  <c r="Q877" i="9"/>
  <c r="P877" i="9"/>
  <c r="N877" i="9"/>
  <c r="AI876" i="9"/>
  <c r="AH876" i="9"/>
  <c r="AF876" i="9"/>
  <c r="AE876" i="9"/>
  <c r="W876" i="9"/>
  <c r="V876" i="9"/>
  <c r="U876" i="9"/>
  <c r="T876" i="9"/>
  <c r="S876" i="9"/>
  <c r="R876" i="9"/>
  <c r="Q876" i="9"/>
  <c r="P876" i="9"/>
  <c r="N876" i="9"/>
  <c r="AI875" i="9"/>
  <c r="AH875" i="9"/>
  <c r="AF875" i="9"/>
  <c r="AE875" i="9"/>
  <c r="W875" i="9"/>
  <c r="V875" i="9"/>
  <c r="U875" i="9"/>
  <c r="T875" i="9"/>
  <c r="S875" i="9"/>
  <c r="R875" i="9"/>
  <c r="Q875" i="9"/>
  <c r="P875" i="9"/>
  <c r="N875" i="9"/>
  <c r="AI874" i="9"/>
  <c r="AH874" i="9"/>
  <c r="AF874" i="9"/>
  <c r="AE874" i="9"/>
  <c r="W874" i="9"/>
  <c r="V874" i="9"/>
  <c r="U874" i="9"/>
  <c r="T874" i="9"/>
  <c r="S874" i="9"/>
  <c r="R874" i="9"/>
  <c r="Q874" i="9"/>
  <c r="P874" i="9"/>
  <c r="N874" i="9"/>
  <c r="AI873" i="9"/>
  <c r="AH873" i="9"/>
  <c r="AF873" i="9"/>
  <c r="AE873" i="9"/>
  <c r="W873" i="9"/>
  <c r="V873" i="9"/>
  <c r="U873" i="9"/>
  <c r="T873" i="9"/>
  <c r="S873" i="9"/>
  <c r="R873" i="9"/>
  <c r="Q873" i="9"/>
  <c r="P873" i="9"/>
  <c r="N873" i="9"/>
  <c r="AI872" i="9"/>
  <c r="AH872" i="9"/>
  <c r="AF872" i="9"/>
  <c r="AE872" i="9"/>
  <c r="W872" i="9"/>
  <c r="V872" i="9"/>
  <c r="U872" i="9"/>
  <c r="T872" i="9"/>
  <c r="S872" i="9"/>
  <c r="R872" i="9"/>
  <c r="Q872" i="9"/>
  <c r="P872" i="9"/>
  <c r="N872" i="9"/>
  <c r="AI871" i="9"/>
  <c r="AH871" i="9"/>
  <c r="AF871" i="9"/>
  <c r="AE871" i="9"/>
  <c r="W871" i="9"/>
  <c r="V871" i="9"/>
  <c r="U871" i="9"/>
  <c r="T871" i="9"/>
  <c r="S871" i="9"/>
  <c r="R871" i="9"/>
  <c r="Q871" i="9"/>
  <c r="P871" i="9"/>
  <c r="N871" i="9"/>
  <c r="AI870" i="9"/>
  <c r="AH870" i="9"/>
  <c r="AF870" i="9"/>
  <c r="AE870" i="9"/>
  <c r="W870" i="9"/>
  <c r="V870" i="9"/>
  <c r="U870" i="9"/>
  <c r="T870" i="9"/>
  <c r="S870" i="9"/>
  <c r="R870" i="9"/>
  <c r="Q870" i="9"/>
  <c r="P870" i="9"/>
  <c r="N870" i="9"/>
  <c r="AI869" i="9"/>
  <c r="AH869" i="9"/>
  <c r="AF869" i="9"/>
  <c r="AE869" i="9"/>
  <c r="W869" i="9"/>
  <c r="V869" i="9"/>
  <c r="U869" i="9"/>
  <c r="T869" i="9"/>
  <c r="S869" i="9"/>
  <c r="R869" i="9"/>
  <c r="Q869" i="9"/>
  <c r="P869" i="9"/>
  <c r="N869" i="9"/>
  <c r="AI868" i="9"/>
  <c r="AH868" i="9"/>
  <c r="AF868" i="9"/>
  <c r="AE868" i="9"/>
  <c r="W868" i="9"/>
  <c r="V868" i="9"/>
  <c r="U868" i="9"/>
  <c r="T868" i="9"/>
  <c r="S868" i="9"/>
  <c r="R868" i="9"/>
  <c r="Q868" i="9"/>
  <c r="P868" i="9"/>
  <c r="N868" i="9"/>
  <c r="AI867" i="9"/>
  <c r="AH867" i="9"/>
  <c r="AF867" i="9"/>
  <c r="AE867" i="9"/>
  <c r="W867" i="9"/>
  <c r="V867" i="9"/>
  <c r="U867" i="9"/>
  <c r="T867" i="9"/>
  <c r="S867" i="9"/>
  <c r="R867" i="9"/>
  <c r="Q867" i="9"/>
  <c r="P867" i="9"/>
  <c r="N867" i="9"/>
  <c r="AI866" i="9"/>
  <c r="AH866" i="9"/>
  <c r="AF866" i="9"/>
  <c r="AE866" i="9"/>
  <c r="W866" i="9"/>
  <c r="V866" i="9"/>
  <c r="U866" i="9"/>
  <c r="T866" i="9"/>
  <c r="S866" i="9"/>
  <c r="R866" i="9"/>
  <c r="Q866" i="9"/>
  <c r="P866" i="9"/>
  <c r="N866" i="9"/>
  <c r="AI865" i="9"/>
  <c r="AH865" i="9"/>
  <c r="AF865" i="9"/>
  <c r="AE865" i="9"/>
  <c r="W865" i="9"/>
  <c r="V865" i="9"/>
  <c r="U865" i="9"/>
  <c r="T865" i="9"/>
  <c r="S865" i="9"/>
  <c r="R865" i="9"/>
  <c r="Q865" i="9"/>
  <c r="P865" i="9"/>
  <c r="N865" i="9"/>
  <c r="AI864" i="9"/>
  <c r="AH864" i="9"/>
  <c r="AF864" i="9"/>
  <c r="AE864" i="9"/>
  <c r="W864" i="9"/>
  <c r="V864" i="9"/>
  <c r="U864" i="9"/>
  <c r="T864" i="9"/>
  <c r="S864" i="9"/>
  <c r="R864" i="9"/>
  <c r="Q864" i="9"/>
  <c r="P864" i="9"/>
  <c r="N864" i="9"/>
  <c r="AI863" i="9"/>
  <c r="AH863" i="9"/>
  <c r="AF863" i="9"/>
  <c r="AE863" i="9"/>
  <c r="W863" i="9"/>
  <c r="V863" i="9"/>
  <c r="U863" i="9"/>
  <c r="T863" i="9"/>
  <c r="S863" i="9"/>
  <c r="R863" i="9"/>
  <c r="Q863" i="9"/>
  <c r="P863" i="9"/>
  <c r="N863" i="9"/>
  <c r="AI862" i="9"/>
  <c r="AH862" i="9"/>
  <c r="AF862" i="9"/>
  <c r="AE862" i="9"/>
  <c r="W862" i="9"/>
  <c r="V862" i="9"/>
  <c r="U862" i="9"/>
  <c r="T862" i="9"/>
  <c r="S862" i="9"/>
  <c r="R862" i="9"/>
  <c r="Q862" i="9"/>
  <c r="P862" i="9"/>
  <c r="N862" i="9"/>
  <c r="AI861" i="9"/>
  <c r="AH861" i="9"/>
  <c r="AF861" i="9"/>
  <c r="AE861" i="9"/>
  <c r="W861" i="9"/>
  <c r="V861" i="9"/>
  <c r="U861" i="9"/>
  <c r="T861" i="9"/>
  <c r="S861" i="9"/>
  <c r="R861" i="9"/>
  <c r="Q861" i="9"/>
  <c r="P861" i="9"/>
  <c r="N861" i="9"/>
  <c r="AI860" i="9"/>
  <c r="AH860" i="9"/>
  <c r="AF860" i="9"/>
  <c r="AE860" i="9"/>
  <c r="W860" i="9"/>
  <c r="V860" i="9"/>
  <c r="U860" i="9"/>
  <c r="T860" i="9"/>
  <c r="S860" i="9"/>
  <c r="R860" i="9"/>
  <c r="Q860" i="9"/>
  <c r="P860" i="9"/>
  <c r="N860" i="9"/>
  <c r="AI859" i="9"/>
  <c r="AH859" i="9"/>
  <c r="AF859" i="9"/>
  <c r="AE859" i="9"/>
  <c r="W859" i="9"/>
  <c r="V859" i="9"/>
  <c r="U859" i="9"/>
  <c r="T859" i="9"/>
  <c r="S859" i="9"/>
  <c r="R859" i="9"/>
  <c r="Q859" i="9"/>
  <c r="P859" i="9"/>
  <c r="N859" i="9"/>
  <c r="AI858" i="9"/>
  <c r="AH858" i="9"/>
  <c r="AF858" i="9"/>
  <c r="AE858" i="9"/>
  <c r="W858" i="9"/>
  <c r="V858" i="9"/>
  <c r="U858" i="9"/>
  <c r="T858" i="9"/>
  <c r="S858" i="9"/>
  <c r="R858" i="9"/>
  <c r="Q858" i="9"/>
  <c r="P858" i="9"/>
  <c r="N858" i="9"/>
  <c r="AI857" i="9"/>
  <c r="AH857" i="9"/>
  <c r="AF857" i="9"/>
  <c r="AE857" i="9"/>
  <c r="W857" i="9"/>
  <c r="V857" i="9"/>
  <c r="U857" i="9"/>
  <c r="T857" i="9"/>
  <c r="S857" i="9"/>
  <c r="R857" i="9"/>
  <c r="Q857" i="9"/>
  <c r="P857" i="9"/>
  <c r="N857" i="9"/>
  <c r="AI856" i="9"/>
  <c r="AH856" i="9"/>
  <c r="AF856" i="9"/>
  <c r="AE856" i="9"/>
  <c r="W856" i="9"/>
  <c r="V856" i="9"/>
  <c r="U856" i="9"/>
  <c r="T856" i="9"/>
  <c r="S856" i="9"/>
  <c r="R856" i="9"/>
  <c r="Q856" i="9"/>
  <c r="P856" i="9"/>
  <c r="N856" i="9"/>
  <c r="AI855" i="9"/>
  <c r="AH855" i="9"/>
  <c r="AF855" i="9"/>
  <c r="AE855" i="9"/>
  <c r="W855" i="9"/>
  <c r="V855" i="9"/>
  <c r="U855" i="9"/>
  <c r="T855" i="9"/>
  <c r="S855" i="9"/>
  <c r="R855" i="9"/>
  <c r="Q855" i="9"/>
  <c r="P855" i="9"/>
  <c r="N855" i="9"/>
  <c r="AI854" i="9"/>
  <c r="AH854" i="9"/>
  <c r="AF854" i="9"/>
  <c r="AE854" i="9"/>
  <c r="W854" i="9"/>
  <c r="V854" i="9"/>
  <c r="U854" i="9"/>
  <c r="T854" i="9"/>
  <c r="S854" i="9"/>
  <c r="R854" i="9"/>
  <c r="Q854" i="9"/>
  <c r="P854" i="9"/>
  <c r="N854" i="9"/>
  <c r="AI853" i="9"/>
  <c r="AH853" i="9"/>
  <c r="AF853" i="9"/>
  <c r="AE853" i="9"/>
  <c r="W853" i="9"/>
  <c r="V853" i="9"/>
  <c r="U853" i="9"/>
  <c r="T853" i="9"/>
  <c r="S853" i="9"/>
  <c r="R853" i="9"/>
  <c r="Q853" i="9"/>
  <c r="P853" i="9"/>
  <c r="N853" i="9"/>
  <c r="AI852" i="9"/>
  <c r="AH852" i="9"/>
  <c r="AF852" i="9"/>
  <c r="AE852" i="9"/>
  <c r="W852" i="9"/>
  <c r="V852" i="9"/>
  <c r="U852" i="9"/>
  <c r="T852" i="9"/>
  <c r="S852" i="9"/>
  <c r="R852" i="9"/>
  <c r="Q852" i="9"/>
  <c r="P852" i="9"/>
  <c r="N852" i="9"/>
  <c r="AI851" i="9"/>
  <c r="AH851" i="9"/>
  <c r="AF851" i="9"/>
  <c r="AE851" i="9"/>
  <c r="W851" i="9"/>
  <c r="V851" i="9"/>
  <c r="U851" i="9"/>
  <c r="T851" i="9"/>
  <c r="S851" i="9"/>
  <c r="R851" i="9"/>
  <c r="Q851" i="9"/>
  <c r="P851" i="9"/>
  <c r="N851" i="9"/>
  <c r="AI850" i="9"/>
  <c r="AH850" i="9"/>
  <c r="AF850" i="9"/>
  <c r="AE850" i="9"/>
  <c r="W850" i="9"/>
  <c r="V850" i="9"/>
  <c r="U850" i="9"/>
  <c r="T850" i="9"/>
  <c r="S850" i="9"/>
  <c r="R850" i="9"/>
  <c r="Q850" i="9"/>
  <c r="P850" i="9"/>
  <c r="N850" i="9"/>
  <c r="AI849" i="9"/>
  <c r="AH849" i="9"/>
  <c r="AF849" i="9"/>
  <c r="AE849" i="9"/>
  <c r="W849" i="9"/>
  <c r="V849" i="9"/>
  <c r="U849" i="9"/>
  <c r="T849" i="9"/>
  <c r="S849" i="9"/>
  <c r="R849" i="9"/>
  <c r="Q849" i="9"/>
  <c r="P849" i="9"/>
  <c r="N849" i="9"/>
  <c r="AI848" i="9"/>
  <c r="AH848" i="9"/>
  <c r="AF848" i="9"/>
  <c r="AE848" i="9"/>
  <c r="W848" i="9"/>
  <c r="V848" i="9"/>
  <c r="U848" i="9"/>
  <c r="T848" i="9"/>
  <c r="S848" i="9"/>
  <c r="R848" i="9"/>
  <c r="Q848" i="9"/>
  <c r="P848" i="9"/>
  <c r="N848" i="9"/>
  <c r="AI847" i="9"/>
  <c r="AH847" i="9"/>
  <c r="AF847" i="9"/>
  <c r="AE847" i="9"/>
  <c r="W847" i="9"/>
  <c r="V847" i="9"/>
  <c r="U847" i="9"/>
  <c r="T847" i="9"/>
  <c r="S847" i="9"/>
  <c r="R847" i="9"/>
  <c r="Q847" i="9"/>
  <c r="P847" i="9"/>
  <c r="N847" i="9"/>
  <c r="AI846" i="9"/>
  <c r="AH846" i="9"/>
  <c r="AF846" i="9"/>
  <c r="AE846" i="9"/>
  <c r="W846" i="9"/>
  <c r="V846" i="9"/>
  <c r="U846" i="9"/>
  <c r="T846" i="9"/>
  <c r="S846" i="9"/>
  <c r="R846" i="9"/>
  <c r="Q846" i="9"/>
  <c r="P846" i="9"/>
  <c r="N846" i="9"/>
  <c r="AI845" i="9"/>
  <c r="AH845" i="9"/>
  <c r="AF845" i="9"/>
  <c r="AE845" i="9"/>
  <c r="W845" i="9"/>
  <c r="V845" i="9"/>
  <c r="U845" i="9"/>
  <c r="T845" i="9"/>
  <c r="S845" i="9"/>
  <c r="R845" i="9"/>
  <c r="Q845" i="9"/>
  <c r="P845" i="9"/>
  <c r="N845" i="9"/>
  <c r="AI844" i="9"/>
  <c r="AH844" i="9"/>
  <c r="AF844" i="9"/>
  <c r="AE844" i="9"/>
  <c r="W844" i="9"/>
  <c r="V844" i="9"/>
  <c r="U844" i="9"/>
  <c r="T844" i="9"/>
  <c r="S844" i="9"/>
  <c r="R844" i="9"/>
  <c r="Q844" i="9"/>
  <c r="P844" i="9"/>
  <c r="N844" i="9"/>
  <c r="AI843" i="9"/>
  <c r="AH843" i="9"/>
  <c r="AF843" i="9"/>
  <c r="AE843" i="9"/>
  <c r="W843" i="9"/>
  <c r="V843" i="9"/>
  <c r="U843" i="9"/>
  <c r="T843" i="9"/>
  <c r="S843" i="9"/>
  <c r="R843" i="9"/>
  <c r="Q843" i="9"/>
  <c r="P843" i="9"/>
  <c r="N843" i="9"/>
  <c r="AI842" i="9"/>
  <c r="AH842" i="9"/>
  <c r="AF842" i="9"/>
  <c r="AE842" i="9"/>
  <c r="W842" i="9"/>
  <c r="V842" i="9"/>
  <c r="U842" i="9"/>
  <c r="T842" i="9"/>
  <c r="S842" i="9"/>
  <c r="R842" i="9"/>
  <c r="Q842" i="9"/>
  <c r="P842" i="9"/>
  <c r="N842" i="9"/>
  <c r="AI841" i="9"/>
  <c r="AH841" i="9"/>
  <c r="AF841" i="9"/>
  <c r="AE841" i="9"/>
  <c r="W841" i="9"/>
  <c r="V841" i="9"/>
  <c r="U841" i="9"/>
  <c r="T841" i="9"/>
  <c r="S841" i="9"/>
  <c r="R841" i="9"/>
  <c r="Q841" i="9"/>
  <c r="P841" i="9"/>
  <c r="N841" i="9"/>
  <c r="AI840" i="9"/>
  <c r="AH840" i="9"/>
  <c r="AF840" i="9"/>
  <c r="AE840" i="9"/>
  <c r="W840" i="9"/>
  <c r="V840" i="9"/>
  <c r="U840" i="9"/>
  <c r="T840" i="9"/>
  <c r="S840" i="9"/>
  <c r="R840" i="9"/>
  <c r="Q840" i="9"/>
  <c r="P840" i="9"/>
  <c r="N840" i="9"/>
  <c r="AI839" i="9"/>
  <c r="AH839" i="9"/>
  <c r="AF839" i="9"/>
  <c r="AE839" i="9"/>
  <c r="W839" i="9"/>
  <c r="V839" i="9"/>
  <c r="U839" i="9"/>
  <c r="T839" i="9"/>
  <c r="S839" i="9"/>
  <c r="R839" i="9"/>
  <c r="Q839" i="9"/>
  <c r="P839" i="9"/>
  <c r="N839" i="9"/>
  <c r="AI838" i="9"/>
  <c r="AH838" i="9"/>
  <c r="AF838" i="9"/>
  <c r="AE838" i="9"/>
  <c r="W838" i="9"/>
  <c r="V838" i="9"/>
  <c r="U838" i="9"/>
  <c r="T838" i="9"/>
  <c r="S838" i="9"/>
  <c r="R838" i="9"/>
  <c r="Q838" i="9"/>
  <c r="P838" i="9"/>
  <c r="N838" i="9"/>
  <c r="AI837" i="9"/>
  <c r="AH837" i="9"/>
  <c r="AF837" i="9"/>
  <c r="AE837" i="9"/>
  <c r="W837" i="9"/>
  <c r="V837" i="9"/>
  <c r="U837" i="9"/>
  <c r="T837" i="9"/>
  <c r="S837" i="9"/>
  <c r="R837" i="9"/>
  <c r="Q837" i="9"/>
  <c r="P837" i="9"/>
  <c r="N837" i="9"/>
  <c r="AI836" i="9"/>
  <c r="AH836" i="9"/>
  <c r="AF836" i="9"/>
  <c r="AE836" i="9"/>
  <c r="W836" i="9"/>
  <c r="V836" i="9"/>
  <c r="U836" i="9"/>
  <c r="T836" i="9"/>
  <c r="S836" i="9"/>
  <c r="R836" i="9"/>
  <c r="Q836" i="9"/>
  <c r="P836" i="9"/>
  <c r="N836" i="9"/>
  <c r="AI835" i="9"/>
  <c r="AH835" i="9"/>
  <c r="AF835" i="9"/>
  <c r="AE835" i="9"/>
  <c r="W835" i="9"/>
  <c r="V835" i="9"/>
  <c r="U835" i="9"/>
  <c r="T835" i="9"/>
  <c r="S835" i="9"/>
  <c r="R835" i="9"/>
  <c r="Q835" i="9"/>
  <c r="P835" i="9"/>
  <c r="N835" i="9"/>
  <c r="AI834" i="9"/>
  <c r="AH834" i="9"/>
  <c r="AF834" i="9"/>
  <c r="AE834" i="9"/>
  <c r="W834" i="9"/>
  <c r="V834" i="9"/>
  <c r="U834" i="9"/>
  <c r="T834" i="9"/>
  <c r="S834" i="9"/>
  <c r="R834" i="9"/>
  <c r="Q834" i="9"/>
  <c r="P834" i="9"/>
  <c r="N834" i="9"/>
  <c r="AI833" i="9"/>
  <c r="AH833" i="9"/>
  <c r="AF833" i="9"/>
  <c r="AE833" i="9"/>
  <c r="W833" i="9"/>
  <c r="V833" i="9"/>
  <c r="U833" i="9"/>
  <c r="T833" i="9"/>
  <c r="S833" i="9"/>
  <c r="R833" i="9"/>
  <c r="Q833" i="9"/>
  <c r="P833" i="9"/>
  <c r="N833" i="9"/>
  <c r="AI832" i="9"/>
  <c r="AH832" i="9"/>
  <c r="AF832" i="9"/>
  <c r="AE832" i="9"/>
  <c r="W832" i="9"/>
  <c r="V832" i="9"/>
  <c r="U832" i="9"/>
  <c r="T832" i="9"/>
  <c r="S832" i="9"/>
  <c r="R832" i="9"/>
  <c r="Q832" i="9"/>
  <c r="P832" i="9"/>
  <c r="N832" i="9"/>
  <c r="AI831" i="9"/>
  <c r="AH831" i="9"/>
  <c r="AF831" i="9"/>
  <c r="AE831" i="9"/>
  <c r="W831" i="9"/>
  <c r="V831" i="9"/>
  <c r="U831" i="9"/>
  <c r="T831" i="9"/>
  <c r="S831" i="9"/>
  <c r="R831" i="9"/>
  <c r="Q831" i="9"/>
  <c r="P831" i="9"/>
  <c r="N831" i="9"/>
  <c r="AI830" i="9"/>
  <c r="AH830" i="9"/>
  <c r="AF830" i="9"/>
  <c r="AE830" i="9"/>
  <c r="W830" i="9"/>
  <c r="V830" i="9"/>
  <c r="U830" i="9"/>
  <c r="T830" i="9"/>
  <c r="S830" i="9"/>
  <c r="R830" i="9"/>
  <c r="Q830" i="9"/>
  <c r="P830" i="9"/>
  <c r="N830" i="9"/>
  <c r="AI829" i="9"/>
  <c r="AH829" i="9"/>
  <c r="AF829" i="9"/>
  <c r="AE829" i="9"/>
  <c r="W829" i="9"/>
  <c r="V829" i="9"/>
  <c r="U829" i="9"/>
  <c r="T829" i="9"/>
  <c r="S829" i="9"/>
  <c r="R829" i="9"/>
  <c r="Q829" i="9"/>
  <c r="P829" i="9"/>
  <c r="N829" i="9"/>
  <c r="AI828" i="9"/>
  <c r="AH828" i="9"/>
  <c r="AF828" i="9"/>
  <c r="AE828" i="9"/>
  <c r="W828" i="9"/>
  <c r="V828" i="9"/>
  <c r="U828" i="9"/>
  <c r="T828" i="9"/>
  <c r="S828" i="9"/>
  <c r="R828" i="9"/>
  <c r="Q828" i="9"/>
  <c r="P828" i="9"/>
  <c r="N828" i="9"/>
  <c r="AI827" i="9"/>
  <c r="AH827" i="9"/>
  <c r="AF827" i="9"/>
  <c r="AE827" i="9"/>
  <c r="W827" i="9"/>
  <c r="V827" i="9"/>
  <c r="U827" i="9"/>
  <c r="T827" i="9"/>
  <c r="S827" i="9"/>
  <c r="R827" i="9"/>
  <c r="Q827" i="9"/>
  <c r="P827" i="9"/>
  <c r="N827" i="9"/>
  <c r="AI826" i="9"/>
  <c r="AH826" i="9"/>
  <c r="AF826" i="9"/>
  <c r="AE826" i="9"/>
  <c r="W826" i="9"/>
  <c r="V826" i="9"/>
  <c r="U826" i="9"/>
  <c r="T826" i="9"/>
  <c r="S826" i="9"/>
  <c r="R826" i="9"/>
  <c r="Q826" i="9"/>
  <c r="P826" i="9"/>
  <c r="N826" i="9"/>
  <c r="AI825" i="9"/>
  <c r="AH825" i="9"/>
  <c r="AF825" i="9"/>
  <c r="AE825" i="9"/>
  <c r="W825" i="9"/>
  <c r="V825" i="9"/>
  <c r="U825" i="9"/>
  <c r="T825" i="9"/>
  <c r="S825" i="9"/>
  <c r="R825" i="9"/>
  <c r="Q825" i="9"/>
  <c r="P825" i="9"/>
  <c r="N825" i="9"/>
  <c r="AI824" i="9"/>
  <c r="AH824" i="9"/>
  <c r="AF824" i="9"/>
  <c r="AE824" i="9"/>
  <c r="W824" i="9"/>
  <c r="V824" i="9"/>
  <c r="U824" i="9"/>
  <c r="T824" i="9"/>
  <c r="S824" i="9"/>
  <c r="R824" i="9"/>
  <c r="Q824" i="9"/>
  <c r="P824" i="9"/>
  <c r="N824" i="9"/>
  <c r="AI823" i="9"/>
  <c r="AH823" i="9"/>
  <c r="AF823" i="9"/>
  <c r="AE823" i="9"/>
  <c r="W823" i="9"/>
  <c r="V823" i="9"/>
  <c r="U823" i="9"/>
  <c r="T823" i="9"/>
  <c r="S823" i="9"/>
  <c r="R823" i="9"/>
  <c r="Q823" i="9"/>
  <c r="P823" i="9"/>
  <c r="N823" i="9"/>
  <c r="AI822" i="9"/>
  <c r="AH822" i="9"/>
  <c r="AF822" i="9"/>
  <c r="AE822" i="9"/>
  <c r="W822" i="9"/>
  <c r="V822" i="9"/>
  <c r="U822" i="9"/>
  <c r="T822" i="9"/>
  <c r="S822" i="9"/>
  <c r="R822" i="9"/>
  <c r="Q822" i="9"/>
  <c r="P822" i="9"/>
  <c r="N822" i="9"/>
  <c r="AI821" i="9"/>
  <c r="AH821" i="9"/>
  <c r="AF821" i="9"/>
  <c r="AE821" i="9"/>
  <c r="W821" i="9"/>
  <c r="V821" i="9"/>
  <c r="U821" i="9"/>
  <c r="T821" i="9"/>
  <c r="S821" i="9"/>
  <c r="R821" i="9"/>
  <c r="Q821" i="9"/>
  <c r="P821" i="9"/>
  <c r="N821" i="9"/>
  <c r="AI820" i="9"/>
  <c r="AH820" i="9"/>
  <c r="AF820" i="9"/>
  <c r="AE820" i="9"/>
  <c r="W820" i="9"/>
  <c r="V820" i="9"/>
  <c r="U820" i="9"/>
  <c r="T820" i="9"/>
  <c r="S820" i="9"/>
  <c r="R820" i="9"/>
  <c r="Q820" i="9"/>
  <c r="P820" i="9"/>
  <c r="N820" i="9"/>
  <c r="AI819" i="9"/>
  <c r="AH819" i="9"/>
  <c r="AF819" i="9"/>
  <c r="AE819" i="9"/>
  <c r="W819" i="9"/>
  <c r="V819" i="9"/>
  <c r="U819" i="9"/>
  <c r="T819" i="9"/>
  <c r="S819" i="9"/>
  <c r="R819" i="9"/>
  <c r="Q819" i="9"/>
  <c r="P819" i="9"/>
  <c r="N819" i="9"/>
  <c r="AI818" i="9"/>
  <c r="AH818" i="9"/>
  <c r="AF818" i="9"/>
  <c r="AE818" i="9"/>
  <c r="W818" i="9"/>
  <c r="V818" i="9"/>
  <c r="U818" i="9"/>
  <c r="T818" i="9"/>
  <c r="S818" i="9"/>
  <c r="R818" i="9"/>
  <c r="Q818" i="9"/>
  <c r="P818" i="9"/>
  <c r="N818" i="9"/>
  <c r="AI817" i="9"/>
  <c r="AH817" i="9"/>
  <c r="AF817" i="9"/>
  <c r="AE817" i="9"/>
  <c r="W817" i="9"/>
  <c r="V817" i="9"/>
  <c r="U817" i="9"/>
  <c r="T817" i="9"/>
  <c r="S817" i="9"/>
  <c r="R817" i="9"/>
  <c r="Q817" i="9"/>
  <c r="P817" i="9"/>
  <c r="N817" i="9"/>
  <c r="AI816" i="9"/>
  <c r="AH816" i="9"/>
  <c r="AF816" i="9"/>
  <c r="AE816" i="9"/>
  <c r="W816" i="9"/>
  <c r="V816" i="9"/>
  <c r="U816" i="9"/>
  <c r="T816" i="9"/>
  <c r="S816" i="9"/>
  <c r="R816" i="9"/>
  <c r="Q816" i="9"/>
  <c r="P816" i="9"/>
  <c r="N816" i="9"/>
  <c r="AI815" i="9"/>
  <c r="AH815" i="9"/>
  <c r="AF815" i="9"/>
  <c r="AE815" i="9"/>
  <c r="W815" i="9"/>
  <c r="V815" i="9"/>
  <c r="U815" i="9"/>
  <c r="T815" i="9"/>
  <c r="S815" i="9"/>
  <c r="R815" i="9"/>
  <c r="Q815" i="9"/>
  <c r="P815" i="9"/>
  <c r="N815" i="9"/>
  <c r="AI814" i="9"/>
  <c r="AH814" i="9"/>
  <c r="AF814" i="9"/>
  <c r="AE814" i="9"/>
  <c r="W814" i="9"/>
  <c r="V814" i="9"/>
  <c r="U814" i="9"/>
  <c r="T814" i="9"/>
  <c r="S814" i="9"/>
  <c r="R814" i="9"/>
  <c r="Q814" i="9"/>
  <c r="P814" i="9"/>
  <c r="N814" i="9"/>
  <c r="AI813" i="9"/>
  <c r="AH813" i="9"/>
  <c r="AF813" i="9"/>
  <c r="AE813" i="9"/>
  <c r="W813" i="9"/>
  <c r="V813" i="9"/>
  <c r="U813" i="9"/>
  <c r="T813" i="9"/>
  <c r="S813" i="9"/>
  <c r="R813" i="9"/>
  <c r="Q813" i="9"/>
  <c r="P813" i="9"/>
  <c r="N813" i="9"/>
  <c r="AI812" i="9"/>
  <c r="AH812" i="9"/>
  <c r="AF812" i="9"/>
  <c r="AE812" i="9"/>
  <c r="W812" i="9"/>
  <c r="V812" i="9"/>
  <c r="U812" i="9"/>
  <c r="T812" i="9"/>
  <c r="S812" i="9"/>
  <c r="R812" i="9"/>
  <c r="Q812" i="9"/>
  <c r="P812" i="9"/>
  <c r="N812" i="9"/>
  <c r="AI811" i="9"/>
  <c r="AH811" i="9"/>
  <c r="AF811" i="9"/>
  <c r="AE811" i="9"/>
  <c r="W811" i="9"/>
  <c r="V811" i="9"/>
  <c r="U811" i="9"/>
  <c r="T811" i="9"/>
  <c r="S811" i="9"/>
  <c r="R811" i="9"/>
  <c r="Q811" i="9"/>
  <c r="P811" i="9"/>
  <c r="N811" i="9"/>
  <c r="AI810" i="9"/>
  <c r="AH810" i="9"/>
  <c r="AF810" i="9"/>
  <c r="AE810" i="9"/>
  <c r="W810" i="9"/>
  <c r="V810" i="9"/>
  <c r="U810" i="9"/>
  <c r="T810" i="9"/>
  <c r="S810" i="9"/>
  <c r="R810" i="9"/>
  <c r="Q810" i="9"/>
  <c r="P810" i="9"/>
  <c r="N810" i="9"/>
  <c r="AI809" i="9"/>
  <c r="AH809" i="9"/>
  <c r="AF809" i="9"/>
  <c r="AE809" i="9"/>
  <c r="W809" i="9"/>
  <c r="V809" i="9"/>
  <c r="U809" i="9"/>
  <c r="T809" i="9"/>
  <c r="S809" i="9"/>
  <c r="R809" i="9"/>
  <c r="Q809" i="9"/>
  <c r="P809" i="9"/>
  <c r="N809" i="9"/>
  <c r="AI808" i="9"/>
  <c r="AH808" i="9"/>
  <c r="AF808" i="9"/>
  <c r="AE808" i="9"/>
  <c r="W808" i="9"/>
  <c r="V808" i="9"/>
  <c r="U808" i="9"/>
  <c r="T808" i="9"/>
  <c r="S808" i="9"/>
  <c r="R808" i="9"/>
  <c r="Q808" i="9"/>
  <c r="P808" i="9"/>
  <c r="N808" i="9"/>
  <c r="AI807" i="9"/>
  <c r="AH807" i="9"/>
  <c r="AF807" i="9"/>
  <c r="AE807" i="9"/>
  <c r="W807" i="9"/>
  <c r="V807" i="9"/>
  <c r="U807" i="9"/>
  <c r="T807" i="9"/>
  <c r="S807" i="9"/>
  <c r="R807" i="9"/>
  <c r="Q807" i="9"/>
  <c r="P807" i="9"/>
  <c r="N807" i="9"/>
  <c r="AI806" i="9"/>
  <c r="AH806" i="9"/>
  <c r="AF806" i="9"/>
  <c r="AE806" i="9"/>
  <c r="W806" i="9"/>
  <c r="V806" i="9"/>
  <c r="U806" i="9"/>
  <c r="T806" i="9"/>
  <c r="S806" i="9"/>
  <c r="R806" i="9"/>
  <c r="Q806" i="9"/>
  <c r="P806" i="9"/>
  <c r="N806" i="9"/>
  <c r="AI805" i="9"/>
  <c r="AH805" i="9"/>
  <c r="AF805" i="9"/>
  <c r="AE805" i="9"/>
  <c r="W805" i="9"/>
  <c r="V805" i="9"/>
  <c r="U805" i="9"/>
  <c r="T805" i="9"/>
  <c r="S805" i="9"/>
  <c r="R805" i="9"/>
  <c r="Q805" i="9"/>
  <c r="P805" i="9"/>
  <c r="N805" i="9"/>
  <c r="AI804" i="9"/>
  <c r="AH804" i="9"/>
  <c r="AF804" i="9"/>
  <c r="AE804" i="9"/>
  <c r="W804" i="9"/>
  <c r="V804" i="9"/>
  <c r="U804" i="9"/>
  <c r="T804" i="9"/>
  <c r="S804" i="9"/>
  <c r="R804" i="9"/>
  <c r="Q804" i="9"/>
  <c r="P804" i="9"/>
  <c r="N804" i="9"/>
  <c r="AI803" i="9"/>
  <c r="AH803" i="9"/>
  <c r="AF803" i="9"/>
  <c r="AE803" i="9"/>
  <c r="W803" i="9"/>
  <c r="V803" i="9"/>
  <c r="U803" i="9"/>
  <c r="T803" i="9"/>
  <c r="S803" i="9"/>
  <c r="R803" i="9"/>
  <c r="Q803" i="9"/>
  <c r="P803" i="9"/>
  <c r="N803" i="9"/>
  <c r="AI802" i="9"/>
  <c r="AH802" i="9"/>
  <c r="AF802" i="9"/>
  <c r="AE802" i="9"/>
  <c r="W802" i="9"/>
  <c r="V802" i="9"/>
  <c r="U802" i="9"/>
  <c r="T802" i="9"/>
  <c r="S802" i="9"/>
  <c r="R802" i="9"/>
  <c r="Q802" i="9"/>
  <c r="P802" i="9"/>
  <c r="N802" i="9"/>
  <c r="AI801" i="9"/>
  <c r="AH801" i="9"/>
  <c r="AF801" i="9"/>
  <c r="AE801" i="9"/>
  <c r="W801" i="9"/>
  <c r="V801" i="9"/>
  <c r="U801" i="9"/>
  <c r="T801" i="9"/>
  <c r="S801" i="9"/>
  <c r="R801" i="9"/>
  <c r="Q801" i="9"/>
  <c r="P801" i="9"/>
  <c r="N801" i="9"/>
  <c r="AI800" i="9"/>
  <c r="AH800" i="9"/>
  <c r="AF800" i="9"/>
  <c r="AE800" i="9"/>
  <c r="W800" i="9"/>
  <c r="V800" i="9"/>
  <c r="U800" i="9"/>
  <c r="T800" i="9"/>
  <c r="S800" i="9"/>
  <c r="R800" i="9"/>
  <c r="Q800" i="9"/>
  <c r="P800" i="9"/>
  <c r="N800" i="9"/>
  <c r="AI799" i="9"/>
  <c r="AH799" i="9"/>
  <c r="AF799" i="9"/>
  <c r="AE799" i="9"/>
  <c r="W799" i="9"/>
  <c r="V799" i="9"/>
  <c r="U799" i="9"/>
  <c r="T799" i="9"/>
  <c r="S799" i="9"/>
  <c r="R799" i="9"/>
  <c r="Q799" i="9"/>
  <c r="P799" i="9"/>
  <c r="N799" i="9"/>
  <c r="AI798" i="9"/>
  <c r="AH798" i="9"/>
  <c r="AF798" i="9"/>
  <c r="AE798" i="9"/>
  <c r="W798" i="9"/>
  <c r="V798" i="9"/>
  <c r="U798" i="9"/>
  <c r="T798" i="9"/>
  <c r="S798" i="9"/>
  <c r="R798" i="9"/>
  <c r="Q798" i="9"/>
  <c r="P798" i="9"/>
  <c r="N798" i="9"/>
  <c r="AI797" i="9"/>
  <c r="AH797" i="9"/>
  <c r="AF797" i="9"/>
  <c r="AE797" i="9"/>
  <c r="W797" i="9"/>
  <c r="V797" i="9"/>
  <c r="U797" i="9"/>
  <c r="T797" i="9"/>
  <c r="S797" i="9"/>
  <c r="R797" i="9"/>
  <c r="Q797" i="9"/>
  <c r="P797" i="9"/>
  <c r="N797" i="9"/>
  <c r="AI796" i="9"/>
  <c r="AH796" i="9"/>
  <c r="AF796" i="9"/>
  <c r="AE796" i="9"/>
  <c r="W796" i="9"/>
  <c r="V796" i="9"/>
  <c r="U796" i="9"/>
  <c r="T796" i="9"/>
  <c r="S796" i="9"/>
  <c r="R796" i="9"/>
  <c r="Q796" i="9"/>
  <c r="P796" i="9"/>
  <c r="N796" i="9"/>
  <c r="AI795" i="9"/>
  <c r="AH795" i="9"/>
  <c r="AF795" i="9"/>
  <c r="AE795" i="9"/>
  <c r="W795" i="9"/>
  <c r="V795" i="9"/>
  <c r="U795" i="9"/>
  <c r="T795" i="9"/>
  <c r="S795" i="9"/>
  <c r="R795" i="9"/>
  <c r="Q795" i="9"/>
  <c r="P795" i="9"/>
  <c r="N795" i="9"/>
  <c r="AI794" i="9"/>
  <c r="AH794" i="9"/>
  <c r="AF794" i="9"/>
  <c r="AE794" i="9"/>
  <c r="W794" i="9"/>
  <c r="V794" i="9"/>
  <c r="U794" i="9"/>
  <c r="T794" i="9"/>
  <c r="S794" i="9"/>
  <c r="R794" i="9"/>
  <c r="Q794" i="9"/>
  <c r="P794" i="9"/>
  <c r="N794" i="9"/>
  <c r="AI793" i="9"/>
  <c r="AH793" i="9"/>
  <c r="AF793" i="9"/>
  <c r="AE793" i="9"/>
  <c r="W793" i="9"/>
  <c r="V793" i="9"/>
  <c r="U793" i="9"/>
  <c r="T793" i="9"/>
  <c r="S793" i="9"/>
  <c r="R793" i="9"/>
  <c r="Q793" i="9"/>
  <c r="P793" i="9"/>
  <c r="N793" i="9"/>
  <c r="AI792" i="9"/>
  <c r="AH792" i="9"/>
  <c r="AF792" i="9"/>
  <c r="AE792" i="9"/>
  <c r="W792" i="9"/>
  <c r="V792" i="9"/>
  <c r="U792" i="9"/>
  <c r="T792" i="9"/>
  <c r="S792" i="9"/>
  <c r="R792" i="9"/>
  <c r="Q792" i="9"/>
  <c r="P792" i="9"/>
  <c r="N792" i="9"/>
  <c r="AI791" i="9"/>
  <c r="AH791" i="9"/>
  <c r="AF791" i="9"/>
  <c r="AE791" i="9"/>
  <c r="W791" i="9"/>
  <c r="V791" i="9"/>
  <c r="U791" i="9"/>
  <c r="T791" i="9"/>
  <c r="S791" i="9"/>
  <c r="R791" i="9"/>
  <c r="Q791" i="9"/>
  <c r="P791" i="9"/>
  <c r="N791" i="9"/>
  <c r="AI790" i="9"/>
  <c r="AH790" i="9"/>
  <c r="AF790" i="9"/>
  <c r="AE790" i="9"/>
  <c r="W790" i="9"/>
  <c r="V790" i="9"/>
  <c r="U790" i="9"/>
  <c r="T790" i="9"/>
  <c r="S790" i="9"/>
  <c r="R790" i="9"/>
  <c r="Q790" i="9"/>
  <c r="P790" i="9"/>
  <c r="N790" i="9"/>
  <c r="AI789" i="9"/>
  <c r="AH789" i="9"/>
  <c r="AF789" i="9"/>
  <c r="AE789" i="9"/>
  <c r="W789" i="9"/>
  <c r="V789" i="9"/>
  <c r="U789" i="9"/>
  <c r="T789" i="9"/>
  <c r="S789" i="9"/>
  <c r="R789" i="9"/>
  <c r="Q789" i="9"/>
  <c r="P789" i="9"/>
  <c r="N789" i="9"/>
  <c r="AI788" i="9"/>
  <c r="AH788" i="9"/>
  <c r="AF788" i="9"/>
  <c r="AE788" i="9"/>
  <c r="W788" i="9"/>
  <c r="V788" i="9"/>
  <c r="U788" i="9"/>
  <c r="T788" i="9"/>
  <c r="S788" i="9"/>
  <c r="R788" i="9"/>
  <c r="Q788" i="9"/>
  <c r="P788" i="9"/>
  <c r="N788" i="9"/>
  <c r="AI787" i="9"/>
  <c r="AH787" i="9"/>
  <c r="AF787" i="9"/>
  <c r="AE787" i="9"/>
  <c r="W787" i="9"/>
  <c r="V787" i="9"/>
  <c r="U787" i="9"/>
  <c r="T787" i="9"/>
  <c r="S787" i="9"/>
  <c r="R787" i="9"/>
  <c r="Q787" i="9"/>
  <c r="P787" i="9"/>
  <c r="N787" i="9"/>
  <c r="AI786" i="9"/>
  <c r="AH786" i="9"/>
  <c r="AF786" i="9"/>
  <c r="AE786" i="9"/>
  <c r="W786" i="9"/>
  <c r="V786" i="9"/>
  <c r="U786" i="9"/>
  <c r="T786" i="9"/>
  <c r="S786" i="9"/>
  <c r="R786" i="9"/>
  <c r="Q786" i="9"/>
  <c r="P786" i="9"/>
  <c r="N786" i="9"/>
  <c r="AI785" i="9"/>
  <c r="AH785" i="9"/>
  <c r="AF785" i="9"/>
  <c r="AE785" i="9"/>
  <c r="W785" i="9"/>
  <c r="V785" i="9"/>
  <c r="U785" i="9"/>
  <c r="T785" i="9"/>
  <c r="S785" i="9"/>
  <c r="R785" i="9"/>
  <c r="Q785" i="9"/>
  <c r="P785" i="9"/>
  <c r="N785" i="9"/>
  <c r="AI784" i="9"/>
  <c r="AH784" i="9"/>
  <c r="AF784" i="9"/>
  <c r="AE784" i="9"/>
  <c r="W784" i="9"/>
  <c r="V784" i="9"/>
  <c r="U784" i="9"/>
  <c r="T784" i="9"/>
  <c r="S784" i="9"/>
  <c r="R784" i="9"/>
  <c r="Q784" i="9"/>
  <c r="P784" i="9"/>
  <c r="N784" i="9"/>
  <c r="AI783" i="9"/>
  <c r="AH783" i="9"/>
  <c r="AF783" i="9"/>
  <c r="AE783" i="9"/>
  <c r="W783" i="9"/>
  <c r="V783" i="9"/>
  <c r="U783" i="9"/>
  <c r="T783" i="9"/>
  <c r="S783" i="9"/>
  <c r="R783" i="9"/>
  <c r="Q783" i="9"/>
  <c r="P783" i="9"/>
  <c r="N783" i="9"/>
  <c r="AI782" i="9"/>
  <c r="AH782" i="9"/>
  <c r="AF782" i="9"/>
  <c r="AE782" i="9"/>
  <c r="W782" i="9"/>
  <c r="V782" i="9"/>
  <c r="U782" i="9"/>
  <c r="T782" i="9"/>
  <c r="S782" i="9"/>
  <c r="R782" i="9"/>
  <c r="Q782" i="9"/>
  <c r="P782" i="9"/>
  <c r="N782" i="9"/>
  <c r="AI781" i="9"/>
  <c r="AH781" i="9"/>
  <c r="AF781" i="9"/>
  <c r="AE781" i="9"/>
  <c r="W781" i="9"/>
  <c r="V781" i="9"/>
  <c r="U781" i="9"/>
  <c r="T781" i="9"/>
  <c r="S781" i="9"/>
  <c r="R781" i="9"/>
  <c r="Q781" i="9"/>
  <c r="P781" i="9"/>
  <c r="N781" i="9"/>
  <c r="AI780" i="9"/>
  <c r="AH780" i="9"/>
  <c r="AF780" i="9"/>
  <c r="AE780" i="9"/>
  <c r="W780" i="9"/>
  <c r="V780" i="9"/>
  <c r="U780" i="9"/>
  <c r="T780" i="9"/>
  <c r="S780" i="9"/>
  <c r="R780" i="9"/>
  <c r="Q780" i="9"/>
  <c r="P780" i="9"/>
  <c r="N780" i="9"/>
  <c r="AI779" i="9"/>
  <c r="AH779" i="9"/>
  <c r="AF779" i="9"/>
  <c r="AE779" i="9"/>
  <c r="W779" i="9"/>
  <c r="V779" i="9"/>
  <c r="U779" i="9"/>
  <c r="T779" i="9"/>
  <c r="S779" i="9"/>
  <c r="R779" i="9"/>
  <c r="Q779" i="9"/>
  <c r="P779" i="9"/>
  <c r="N779" i="9"/>
  <c r="AI778" i="9"/>
  <c r="AH778" i="9"/>
  <c r="AF778" i="9"/>
  <c r="AE778" i="9"/>
  <c r="W778" i="9"/>
  <c r="V778" i="9"/>
  <c r="U778" i="9"/>
  <c r="T778" i="9"/>
  <c r="S778" i="9"/>
  <c r="R778" i="9"/>
  <c r="Q778" i="9"/>
  <c r="P778" i="9"/>
  <c r="N778" i="9"/>
  <c r="AI777" i="9"/>
  <c r="AH777" i="9"/>
  <c r="AF777" i="9"/>
  <c r="AE777" i="9"/>
  <c r="W777" i="9"/>
  <c r="V777" i="9"/>
  <c r="U777" i="9"/>
  <c r="T777" i="9"/>
  <c r="S777" i="9"/>
  <c r="R777" i="9"/>
  <c r="Q777" i="9"/>
  <c r="P777" i="9"/>
  <c r="N777" i="9"/>
  <c r="AI776" i="9"/>
  <c r="AH776" i="9"/>
  <c r="AF776" i="9"/>
  <c r="AE776" i="9"/>
  <c r="W776" i="9"/>
  <c r="V776" i="9"/>
  <c r="U776" i="9"/>
  <c r="T776" i="9"/>
  <c r="S776" i="9"/>
  <c r="R776" i="9"/>
  <c r="Q776" i="9"/>
  <c r="P776" i="9"/>
  <c r="N776" i="9"/>
  <c r="AI775" i="9"/>
  <c r="AH775" i="9"/>
  <c r="AF775" i="9"/>
  <c r="AE775" i="9"/>
  <c r="W775" i="9"/>
  <c r="V775" i="9"/>
  <c r="U775" i="9"/>
  <c r="T775" i="9"/>
  <c r="S775" i="9"/>
  <c r="R775" i="9"/>
  <c r="Q775" i="9"/>
  <c r="P775" i="9"/>
  <c r="N775" i="9"/>
  <c r="AI774" i="9"/>
  <c r="AH774" i="9"/>
  <c r="AF774" i="9"/>
  <c r="AE774" i="9"/>
  <c r="W774" i="9"/>
  <c r="V774" i="9"/>
  <c r="U774" i="9"/>
  <c r="T774" i="9"/>
  <c r="S774" i="9"/>
  <c r="R774" i="9"/>
  <c r="Q774" i="9"/>
  <c r="P774" i="9"/>
  <c r="N774" i="9"/>
  <c r="AI773" i="9"/>
  <c r="AH773" i="9"/>
  <c r="AF773" i="9"/>
  <c r="AE773" i="9"/>
  <c r="W773" i="9"/>
  <c r="V773" i="9"/>
  <c r="U773" i="9"/>
  <c r="T773" i="9"/>
  <c r="S773" i="9"/>
  <c r="R773" i="9"/>
  <c r="Q773" i="9"/>
  <c r="P773" i="9"/>
  <c r="N773" i="9"/>
  <c r="AI772" i="9"/>
  <c r="AH772" i="9"/>
  <c r="AF772" i="9"/>
  <c r="AE772" i="9"/>
  <c r="W772" i="9"/>
  <c r="V772" i="9"/>
  <c r="U772" i="9"/>
  <c r="T772" i="9"/>
  <c r="S772" i="9"/>
  <c r="R772" i="9"/>
  <c r="Q772" i="9"/>
  <c r="P772" i="9"/>
  <c r="N772" i="9"/>
  <c r="AI771" i="9"/>
  <c r="AH771" i="9"/>
  <c r="AF771" i="9"/>
  <c r="AE771" i="9"/>
  <c r="W771" i="9"/>
  <c r="V771" i="9"/>
  <c r="U771" i="9"/>
  <c r="T771" i="9"/>
  <c r="S771" i="9"/>
  <c r="R771" i="9"/>
  <c r="Q771" i="9"/>
  <c r="P771" i="9"/>
  <c r="N771" i="9"/>
  <c r="AI770" i="9"/>
  <c r="AH770" i="9"/>
  <c r="AF770" i="9"/>
  <c r="AE770" i="9"/>
  <c r="W770" i="9"/>
  <c r="V770" i="9"/>
  <c r="U770" i="9"/>
  <c r="T770" i="9"/>
  <c r="S770" i="9"/>
  <c r="R770" i="9"/>
  <c r="Q770" i="9"/>
  <c r="P770" i="9"/>
  <c r="N770" i="9"/>
  <c r="AI769" i="9"/>
  <c r="AH769" i="9"/>
  <c r="AF769" i="9"/>
  <c r="AE769" i="9"/>
  <c r="W769" i="9"/>
  <c r="V769" i="9"/>
  <c r="U769" i="9"/>
  <c r="T769" i="9"/>
  <c r="S769" i="9"/>
  <c r="R769" i="9"/>
  <c r="Q769" i="9"/>
  <c r="P769" i="9"/>
  <c r="N769" i="9"/>
  <c r="AI768" i="9"/>
  <c r="AH768" i="9"/>
  <c r="AF768" i="9"/>
  <c r="AE768" i="9"/>
  <c r="W768" i="9"/>
  <c r="V768" i="9"/>
  <c r="U768" i="9"/>
  <c r="T768" i="9"/>
  <c r="S768" i="9"/>
  <c r="R768" i="9"/>
  <c r="Q768" i="9"/>
  <c r="P768" i="9"/>
  <c r="N768" i="9"/>
  <c r="AI767" i="9"/>
  <c r="AH767" i="9"/>
  <c r="AF767" i="9"/>
  <c r="AE767" i="9"/>
  <c r="W767" i="9"/>
  <c r="V767" i="9"/>
  <c r="U767" i="9"/>
  <c r="T767" i="9"/>
  <c r="S767" i="9"/>
  <c r="R767" i="9"/>
  <c r="Q767" i="9"/>
  <c r="P767" i="9"/>
  <c r="N767" i="9"/>
  <c r="AI766" i="9"/>
  <c r="AH766" i="9"/>
  <c r="AF766" i="9"/>
  <c r="AE766" i="9"/>
  <c r="W766" i="9"/>
  <c r="V766" i="9"/>
  <c r="U766" i="9"/>
  <c r="T766" i="9"/>
  <c r="S766" i="9"/>
  <c r="R766" i="9"/>
  <c r="Q766" i="9"/>
  <c r="P766" i="9"/>
  <c r="N766" i="9"/>
  <c r="AI765" i="9"/>
  <c r="AH765" i="9"/>
  <c r="AF765" i="9"/>
  <c r="AE765" i="9"/>
  <c r="W765" i="9"/>
  <c r="V765" i="9"/>
  <c r="U765" i="9"/>
  <c r="T765" i="9"/>
  <c r="S765" i="9"/>
  <c r="R765" i="9"/>
  <c r="Q765" i="9"/>
  <c r="P765" i="9"/>
  <c r="N765" i="9"/>
  <c r="AI764" i="9"/>
  <c r="AH764" i="9"/>
  <c r="AF764" i="9"/>
  <c r="AE764" i="9"/>
  <c r="W764" i="9"/>
  <c r="V764" i="9"/>
  <c r="U764" i="9"/>
  <c r="T764" i="9"/>
  <c r="S764" i="9"/>
  <c r="R764" i="9"/>
  <c r="Q764" i="9"/>
  <c r="P764" i="9"/>
  <c r="N764" i="9"/>
  <c r="AI763" i="9"/>
  <c r="AH763" i="9"/>
  <c r="AF763" i="9"/>
  <c r="AE763" i="9"/>
  <c r="W763" i="9"/>
  <c r="V763" i="9"/>
  <c r="U763" i="9"/>
  <c r="T763" i="9"/>
  <c r="S763" i="9"/>
  <c r="R763" i="9"/>
  <c r="Q763" i="9"/>
  <c r="P763" i="9"/>
  <c r="N763" i="9"/>
  <c r="AI762" i="9"/>
  <c r="AH762" i="9"/>
  <c r="AF762" i="9"/>
  <c r="AE762" i="9"/>
  <c r="W762" i="9"/>
  <c r="V762" i="9"/>
  <c r="U762" i="9"/>
  <c r="T762" i="9"/>
  <c r="S762" i="9"/>
  <c r="R762" i="9"/>
  <c r="Q762" i="9"/>
  <c r="P762" i="9"/>
  <c r="N762" i="9"/>
  <c r="AI761" i="9"/>
  <c r="AH761" i="9"/>
  <c r="AF761" i="9"/>
  <c r="AE761" i="9"/>
  <c r="W761" i="9"/>
  <c r="V761" i="9"/>
  <c r="U761" i="9"/>
  <c r="T761" i="9"/>
  <c r="S761" i="9"/>
  <c r="R761" i="9"/>
  <c r="Q761" i="9"/>
  <c r="P761" i="9"/>
  <c r="N761" i="9"/>
  <c r="AI760" i="9"/>
  <c r="AH760" i="9"/>
  <c r="AF760" i="9"/>
  <c r="AE760" i="9"/>
  <c r="W760" i="9"/>
  <c r="V760" i="9"/>
  <c r="U760" i="9"/>
  <c r="T760" i="9"/>
  <c r="S760" i="9"/>
  <c r="R760" i="9"/>
  <c r="Q760" i="9"/>
  <c r="P760" i="9"/>
  <c r="N760" i="9"/>
  <c r="AI759" i="9"/>
  <c r="AH759" i="9"/>
  <c r="AF759" i="9"/>
  <c r="AE759" i="9"/>
  <c r="W759" i="9"/>
  <c r="V759" i="9"/>
  <c r="U759" i="9"/>
  <c r="T759" i="9"/>
  <c r="S759" i="9"/>
  <c r="R759" i="9"/>
  <c r="Q759" i="9"/>
  <c r="P759" i="9"/>
  <c r="N759" i="9"/>
  <c r="AI758" i="9"/>
  <c r="AH758" i="9"/>
  <c r="AF758" i="9"/>
  <c r="AE758" i="9"/>
  <c r="W758" i="9"/>
  <c r="V758" i="9"/>
  <c r="U758" i="9"/>
  <c r="T758" i="9"/>
  <c r="S758" i="9"/>
  <c r="R758" i="9"/>
  <c r="Q758" i="9"/>
  <c r="P758" i="9"/>
  <c r="N758" i="9"/>
  <c r="AI757" i="9"/>
  <c r="AH757" i="9"/>
  <c r="AF757" i="9"/>
  <c r="AE757" i="9"/>
  <c r="W757" i="9"/>
  <c r="V757" i="9"/>
  <c r="U757" i="9"/>
  <c r="T757" i="9"/>
  <c r="S757" i="9"/>
  <c r="R757" i="9"/>
  <c r="Q757" i="9"/>
  <c r="P757" i="9"/>
  <c r="N757" i="9"/>
  <c r="AI756" i="9"/>
  <c r="AH756" i="9"/>
  <c r="AF756" i="9"/>
  <c r="AE756" i="9"/>
  <c r="W756" i="9"/>
  <c r="V756" i="9"/>
  <c r="U756" i="9"/>
  <c r="T756" i="9"/>
  <c r="S756" i="9"/>
  <c r="R756" i="9"/>
  <c r="Q756" i="9"/>
  <c r="P756" i="9"/>
  <c r="N756" i="9"/>
  <c r="AI755" i="9"/>
  <c r="AH755" i="9"/>
  <c r="AF755" i="9"/>
  <c r="AE755" i="9"/>
  <c r="W755" i="9"/>
  <c r="V755" i="9"/>
  <c r="U755" i="9"/>
  <c r="T755" i="9"/>
  <c r="S755" i="9"/>
  <c r="R755" i="9"/>
  <c r="Q755" i="9"/>
  <c r="P755" i="9"/>
  <c r="N755" i="9"/>
  <c r="AI754" i="9"/>
  <c r="AH754" i="9"/>
  <c r="AF754" i="9"/>
  <c r="AE754" i="9"/>
  <c r="W754" i="9"/>
  <c r="V754" i="9"/>
  <c r="U754" i="9"/>
  <c r="T754" i="9"/>
  <c r="S754" i="9"/>
  <c r="R754" i="9"/>
  <c r="Q754" i="9"/>
  <c r="P754" i="9"/>
  <c r="N754" i="9"/>
  <c r="AI753" i="9"/>
  <c r="AH753" i="9"/>
  <c r="AF753" i="9"/>
  <c r="AE753" i="9"/>
  <c r="W753" i="9"/>
  <c r="V753" i="9"/>
  <c r="U753" i="9"/>
  <c r="T753" i="9"/>
  <c r="S753" i="9"/>
  <c r="R753" i="9"/>
  <c r="Q753" i="9"/>
  <c r="P753" i="9"/>
  <c r="N753" i="9"/>
  <c r="AI752" i="9"/>
  <c r="AH752" i="9"/>
  <c r="AF752" i="9"/>
  <c r="AE752" i="9"/>
  <c r="W752" i="9"/>
  <c r="V752" i="9"/>
  <c r="U752" i="9"/>
  <c r="T752" i="9"/>
  <c r="S752" i="9"/>
  <c r="R752" i="9"/>
  <c r="Q752" i="9"/>
  <c r="P752" i="9"/>
  <c r="N752" i="9"/>
  <c r="AI751" i="9"/>
  <c r="AH751" i="9"/>
  <c r="AF751" i="9"/>
  <c r="AE751" i="9"/>
  <c r="W751" i="9"/>
  <c r="V751" i="9"/>
  <c r="U751" i="9"/>
  <c r="T751" i="9"/>
  <c r="S751" i="9"/>
  <c r="R751" i="9"/>
  <c r="Q751" i="9"/>
  <c r="P751" i="9"/>
  <c r="N751" i="9"/>
  <c r="AI750" i="9"/>
  <c r="AH750" i="9"/>
  <c r="AF750" i="9"/>
  <c r="AE750" i="9"/>
  <c r="W750" i="9"/>
  <c r="V750" i="9"/>
  <c r="U750" i="9"/>
  <c r="T750" i="9"/>
  <c r="S750" i="9"/>
  <c r="R750" i="9"/>
  <c r="Q750" i="9"/>
  <c r="P750" i="9"/>
  <c r="N750" i="9"/>
  <c r="AI749" i="9"/>
  <c r="AH749" i="9"/>
  <c r="AF749" i="9"/>
  <c r="AE749" i="9"/>
  <c r="W749" i="9"/>
  <c r="V749" i="9"/>
  <c r="U749" i="9"/>
  <c r="T749" i="9"/>
  <c r="S749" i="9"/>
  <c r="R749" i="9"/>
  <c r="Q749" i="9"/>
  <c r="P749" i="9"/>
  <c r="N749" i="9"/>
  <c r="AI748" i="9"/>
  <c r="AH748" i="9"/>
  <c r="AF748" i="9"/>
  <c r="AE748" i="9"/>
  <c r="W748" i="9"/>
  <c r="V748" i="9"/>
  <c r="U748" i="9"/>
  <c r="T748" i="9"/>
  <c r="S748" i="9"/>
  <c r="R748" i="9"/>
  <c r="Q748" i="9"/>
  <c r="P748" i="9"/>
  <c r="N748" i="9"/>
  <c r="AI747" i="9"/>
  <c r="AH747" i="9"/>
  <c r="AF747" i="9"/>
  <c r="AE747" i="9"/>
  <c r="W747" i="9"/>
  <c r="V747" i="9"/>
  <c r="U747" i="9"/>
  <c r="T747" i="9"/>
  <c r="S747" i="9"/>
  <c r="R747" i="9"/>
  <c r="Q747" i="9"/>
  <c r="P747" i="9"/>
  <c r="N747" i="9"/>
  <c r="AI746" i="9"/>
  <c r="AH746" i="9"/>
  <c r="AF746" i="9"/>
  <c r="AE746" i="9"/>
  <c r="W746" i="9"/>
  <c r="V746" i="9"/>
  <c r="U746" i="9"/>
  <c r="T746" i="9"/>
  <c r="S746" i="9"/>
  <c r="R746" i="9"/>
  <c r="Q746" i="9"/>
  <c r="P746" i="9"/>
  <c r="N746" i="9"/>
  <c r="AI745" i="9"/>
  <c r="AH745" i="9"/>
  <c r="AF745" i="9"/>
  <c r="AE745" i="9"/>
  <c r="W745" i="9"/>
  <c r="V745" i="9"/>
  <c r="U745" i="9"/>
  <c r="T745" i="9"/>
  <c r="S745" i="9"/>
  <c r="R745" i="9"/>
  <c r="Q745" i="9"/>
  <c r="P745" i="9"/>
  <c r="N745" i="9"/>
  <c r="AI744" i="9"/>
  <c r="AH744" i="9"/>
  <c r="AF744" i="9"/>
  <c r="AE744" i="9"/>
  <c r="W744" i="9"/>
  <c r="V744" i="9"/>
  <c r="U744" i="9"/>
  <c r="T744" i="9"/>
  <c r="S744" i="9"/>
  <c r="R744" i="9"/>
  <c r="Q744" i="9"/>
  <c r="P744" i="9"/>
  <c r="N744" i="9"/>
  <c r="AI743" i="9"/>
  <c r="AH743" i="9"/>
  <c r="AF743" i="9"/>
  <c r="AE743" i="9"/>
  <c r="W743" i="9"/>
  <c r="V743" i="9"/>
  <c r="U743" i="9"/>
  <c r="T743" i="9"/>
  <c r="S743" i="9"/>
  <c r="R743" i="9"/>
  <c r="Q743" i="9"/>
  <c r="P743" i="9"/>
  <c r="N743" i="9"/>
  <c r="AI742" i="9"/>
  <c r="AH742" i="9"/>
  <c r="AF742" i="9"/>
  <c r="AE742" i="9"/>
  <c r="W742" i="9"/>
  <c r="V742" i="9"/>
  <c r="U742" i="9"/>
  <c r="T742" i="9"/>
  <c r="S742" i="9"/>
  <c r="R742" i="9"/>
  <c r="Q742" i="9"/>
  <c r="P742" i="9"/>
  <c r="N742" i="9"/>
  <c r="AI741" i="9"/>
  <c r="AH741" i="9"/>
  <c r="AF741" i="9"/>
  <c r="AE741" i="9"/>
  <c r="W741" i="9"/>
  <c r="V741" i="9"/>
  <c r="U741" i="9"/>
  <c r="T741" i="9"/>
  <c r="S741" i="9"/>
  <c r="R741" i="9"/>
  <c r="Q741" i="9"/>
  <c r="P741" i="9"/>
  <c r="N741" i="9"/>
  <c r="AI740" i="9"/>
  <c r="AH740" i="9"/>
  <c r="AF740" i="9"/>
  <c r="AE740" i="9"/>
  <c r="W740" i="9"/>
  <c r="V740" i="9"/>
  <c r="U740" i="9"/>
  <c r="T740" i="9"/>
  <c r="S740" i="9"/>
  <c r="R740" i="9"/>
  <c r="Q740" i="9"/>
  <c r="P740" i="9"/>
  <c r="N740" i="9"/>
  <c r="AI739" i="9"/>
  <c r="AH739" i="9"/>
  <c r="AF739" i="9"/>
  <c r="AE739" i="9"/>
  <c r="W739" i="9"/>
  <c r="V739" i="9"/>
  <c r="U739" i="9"/>
  <c r="T739" i="9"/>
  <c r="S739" i="9"/>
  <c r="R739" i="9"/>
  <c r="Q739" i="9"/>
  <c r="P739" i="9"/>
  <c r="N739" i="9"/>
  <c r="AI738" i="9"/>
  <c r="AH738" i="9"/>
  <c r="AF738" i="9"/>
  <c r="AE738" i="9"/>
  <c r="W738" i="9"/>
  <c r="V738" i="9"/>
  <c r="U738" i="9"/>
  <c r="T738" i="9"/>
  <c r="S738" i="9"/>
  <c r="R738" i="9"/>
  <c r="Q738" i="9"/>
  <c r="P738" i="9"/>
  <c r="N738" i="9"/>
  <c r="AI737" i="9"/>
  <c r="AH737" i="9"/>
  <c r="AF737" i="9"/>
  <c r="AE737" i="9"/>
  <c r="W737" i="9"/>
  <c r="V737" i="9"/>
  <c r="U737" i="9"/>
  <c r="T737" i="9"/>
  <c r="S737" i="9"/>
  <c r="R737" i="9"/>
  <c r="Q737" i="9"/>
  <c r="P737" i="9"/>
  <c r="N737" i="9"/>
  <c r="AI736" i="9"/>
  <c r="AH736" i="9"/>
  <c r="AF736" i="9"/>
  <c r="AE736" i="9"/>
  <c r="W736" i="9"/>
  <c r="V736" i="9"/>
  <c r="U736" i="9"/>
  <c r="T736" i="9"/>
  <c r="S736" i="9"/>
  <c r="R736" i="9"/>
  <c r="Q736" i="9"/>
  <c r="P736" i="9"/>
  <c r="N736" i="9"/>
  <c r="AI735" i="9"/>
  <c r="AH735" i="9"/>
  <c r="AF735" i="9"/>
  <c r="AE735" i="9"/>
  <c r="W735" i="9"/>
  <c r="V735" i="9"/>
  <c r="U735" i="9"/>
  <c r="T735" i="9"/>
  <c r="S735" i="9"/>
  <c r="R735" i="9"/>
  <c r="Q735" i="9"/>
  <c r="P735" i="9"/>
  <c r="N735" i="9"/>
  <c r="AI734" i="9"/>
  <c r="AH734" i="9"/>
  <c r="AF734" i="9"/>
  <c r="AE734" i="9"/>
  <c r="W734" i="9"/>
  <c r="V734" i="9"/>
  <c r="U734" i="9"/>
  <c r="T734" i="9"/>
  <c r="S734" i="9"/>
  <c r="R734" i="9"/>
  <c r="Q734" i="9"/>
  <c r="P734" i="9"/>
  <c r="N734" i="9"/>
  <c r="AI733" i="9"/>
  <c r="AH733" i="9"/>
  <c r="AF733" i="9"/>
  <c r="AE733" i="9"/>
  <c r="W733" i="9"/>
  <c r="V733" i="9"/>
  <c r="U733" i="9"/>
  <c r="T733" i="9"/>
  <c r="S733" i="9"/>
  <c r="R733" i="9"/>
  <c r="Q733" i="9"/>
  <c r="P733" i="9"/>
  <c r="N733" i="9"/>
  <c r="AI732" i="9"/>
  <c r="AH732" i="9"/>
  <c r="AF732" i="9"/>
  <c r="AE732" i="9"/>
  <c r="W732" i="9"/>
  <c r="V732" i="9"/>
  <c r="U732" i="9"/>
  <c r="T732" i="9"/>
  <c r="S732" i="9"/>
  <c r="R732" i="9"/>
  <c r="Q732" i="9"/>
  <c r="P732" i="9"/>
  <c r="N732" i="9"/>
  <c r="AI731" i="9"/>
  <c r="AH731" i="9"/>
  <c r="AF731" i="9"/>
  <c r="AE731" i="9"/>
  <c r="W731" i="9"/>
  <c r="V731" i="9"/>
  <c r="U731" i="9"/>
  <c r="T731" i="9"/>
  <c r="S731" i="9"/>
  <c r="R731" i="9"/>
  <c r="Q731" i="9"/>
  <c r="P731" i="9"/>
  <c r="N731" i="9"/>
  <c r="AI730" i="9"/>
  <c r="AH730" i="9"/>
  <c r="AF730" i="9"/>
  <c r="AE730" i="9"/>
  <c r="W730" i="9"/>
  <c r="V730" i="9"/>
  <c r="U730" i="9"/>
  <c r="T730" i="9"/>
  <c r="S730" i="9"/>
  <c r="R730" i="9"/>
  <c r="Q730" i="9"/>
  <c r="P730" i="9"/>
  <c r="N730" i="9"/>
  <c r="AI729" i="9"/>
  <c r="AH729" i="9"/>
  <c r="AF729" i="9"/>
  <c r="AE729" i="9"/>
  <c r="W729" i="9"/>
  <c r="V729" i="9"/>
  <c r="U729" i="9"/>
  <c r="T729" i="9"/>
  <c r="S729" i="9"/>
  <c r="R729" i="9"/>
  <c r="Q729" i="9"/>
  <c r="P729" i="9"/>
  <c r="N729" i="9"/>
  <c r="AI728" i="9"/>
  <c r="AH728" i="9"/>
  <c r="AF728" i="9"/>
  <c r="AE728" i="9"/>
  <c r="W728" i="9"/>
  <c r="V728" i="9"/>
  <c r="U728" i="9"/>
  <c r="T728" i="9"/>
  <c r="S728" i="9"/>
  <c r="R728" i="9"/>
  <c r="Q728" i="9"/>
  <c r="P728" i="9"/>
  <c r="N728" i="9"/>
  <c r="AI727" i="9"/>
  <c r="AH727" i="9"/>
  <c r="AF727" i="9"/>
  <c r="AE727" i="9"/>
  <c r="W727" i="9"/>
  <c r="V727" i="9"/>
  <c r="U727" i="9"/>
  <c r="T727" i="9"/>
  <c r="S727" i="9"/>
  <c r="R727" i="9"/>
  <c r="Q727" i="9"/>
  <c r="P727" i="9"/>
  <c r="N727" i="9"/>
  <c r="AI726" i="9"/>
  <c r="AH726" i="9"/>
  <c r="AF726" i="9"/>
  <c r="AE726" i="9"/>
  <c r="W726" i="9"/>
  <c r="V726" i="9"/>
  <c r="U726" i="9"/>
  <c r="T726" i="9"/>
  <c r="S726" i="9"/>
  <c r="R726" i="9"/>
  <c r="Q726" i="9"/>
  <c r="P726" i="9"/>
  <c r="N726" i="9"/>
  <c r="AI725" i="9"/>
  <c r="AH725" i="9"/>
  <c r="AF725" i="9"/>
  <c r="AE725" i="9"/>
  <c r="W725" i="9"/>
  <c r="V725" i="9"/>
  <c r="U725" i="9"/>
  <c r="T725" i="9"/>
  <c r="S725" i="9"/>
  <c r="R725" i="9"/>
  <c r="Q725" i="9"/>
  <c r="P725" i="9"/>
  <c r="N725" i="9"/>
  <c r="AI724" i="9"/>
  <c r="AH724" i="9"/>
  <c r="AF724" i="9"/>
  <c r="AE724" i="9"/>
  <c r="W724" i="9"/>
  <c r="V724" i="9"/>
  <c r="U724" i="9"/>
  <c r="T724" i="9"/>
  <c r="S724" i="9"/>
  <c r="R724" i="9"/>
  <c r="Q724" i="9"/>
  <c r="P724" i="9"/>
  <c r="N724" i="9"/>
  <c r="AI723" i="9"/>
  <c r="AH723" i="9"/>
  <c r="AF723" i="9"/>
  <c r="AE723" i="9"/>
  <c r="W723" i="9"/>
  <c r="V723" i="9"/>
  <c r="U723" i="9"/>
  <c r="T723" i="9"/>
  <c r="S723" i="9"/>
  <c r="R723" i="9"/>
  <c r="Q723" i="9"/>
  <c r="P723" i="9"/>
  <c r="N723" i="9"/>
  <c r="AI722" i="9"/>
  <c r="AH722" i="9"/>
  <c r="AF722" i="9"/>
  <c r="AE722" i="9"/>
  <c r="W722" i="9"/>
  <c r="V722" i="9"/>
  <c r="U722" i="9"/>
  <c r="T722" i="9"/>
  <c r="S722" i="9"/>
  <c r="R722" i="9"/>
  <c r="Q722" i="9"/>
  <c r="P722" i="9"/>
  <c r="N722" i="9"/>
  <c r="AI721" i="9"/>
  <c r="AH721" i="9"/>
  <c r="AF721" i="9"/>
  <c r="AE721" i="9"/>
  <c r="W721" i="9"/>
  <c r="V721" i="9"/>
  <c r="U721" i="9"/>
  <c r="T721" i="9"/>
  <c r="S721" i="9"/>
  <c r="R721" i="9"/>
  <c r="Q721" i="9"/>
  <c r="P721" i="9"/>
  <c r="N721" i="9"/>
  <c r="AI720" i="9"/>
  <c r="AH720" i="9"/>
  <c r="AF720" i="9"/>
  <c r="AE720" i="9"/>
  <c r="W720" i="9"/>
  <c r="V720" i="9"/>
  <c r="U720" i="9"/>
  <c r="T720" i="9"/>
  <c r="S720" i="9"/>
  <c r="R720" i="9"/>
  <c r="Q720" i="9"/>
  <c r="P720" i="9"/>
  <c r="N720" i="9"/>
  <c r="AI719" i="9"/>
  <c r="AH719" i="9"/>
  <c r="AF719" i="9"/>
  <c r="AE719" i="9"/>
  <c r="W719" i="9"/>
  <c r="V719" i="9"/>
  <c r="U719" i="9"/>
  <c r="T719" i="9"/>
  <c r="S719" i="9"/>
  <c r="R719" i="9"/>
  <c r="Q719" i="9"/>
  <c r="P719" i="9"/>
  <c r="N719" i="9"/>
  <c r="AI718" i="9"/>
  <c r="AH718" i="9"/>
  <c r="AF718" i="9"/>
  <c r="AE718" i="9"/>
  <c r="W718" i="9"/>
  <c r="V718" i="9"/>
  <c r="U718" i="9"/>
  <c r="T718" i="9"/>
  <c r="S718" i="9"/>
  <c r="R718" i="9"/>
  <c r="Q718" i="9"/>
  <c r="P718" i="9"/>
  <c r="N718" i="9"/>
  <c r="AI717" i="9"/>
  <c r="AH717" i="9"/>
  <c r="AF717" i="9"/>
  <c r="AE717" i="9"/>
  <c r="W717" i="9"/>
  <c r="V717" i="9"/>
  <c r="U717" i="9"/>
  <c r="T717" i="9"/>
  <c r="S717" i="9"/>
  <c r="R717" i="9"/>
  <c r="Q717" i="9"/>
  <c r="P717" i="9"/>
  <c r="N717" i="9"/>
  <c r="AI716" i="9"/>
  <c r="AH716" i="9"/>
  <c r="AF716" i="9"/>
  <c r="AE716" i="9"/>
  <c r="W716" i="9"/>
  <c r="V716" i="9"/>
  <c r="U716" i="9"/>
  <c r="T716" i="9"/>
  <c r="S716" i="9"/>
  <c r="R716" i="9"/>
  <c r="Q716" i="9"/>
  <c r="P716" i="9"/>
  <c r="N716" i="9"/>
  <c r="AI715" i="9"/>
  <c r="AH715" i="9"/>
  <c r="AF715" i="9"/>
  <c r="AE715" i="9"/>
  <c r="W715" i="9"/>
  <c r="V715" i="9"/>
  <c r="U715" i="9"/>
  <c r="T715" i="9"/>
  <c r="S715" i="9"/>
  <c r="R715" i="9"/>
  <c r="Q715" i="9"/>
  <c r="P715" i="9"/>
  <c r="N715" i="9"/>
  <c r="AI714" i="9"/>
  <c r="AH714" i="9"/>
  <c r="AF714" i="9"/>
  <c r="AE714" i="9"/>
  <c r="W714" i="9"/>
  <c r="V714" i="9"/>
  <c r="U714" i="9"/>
  <c r="T714" i="9"/>
  <c r="S714" i="9"/>
  <c r="R714" i="9"/>
  <c r="Q714" i="9"/>
  <c r="P714" i="9"/>
  <c r="N714" i="9"/>
  <c r="AI713" i="9"/>
  <c r="AH713" i="9"/>
  <c r="AF713" i="9"/>
  <c r="AE713" i="9"/>
  <c r="W713" i="9"/>
  <c r="V713" i="9"/>
  <c r="U713" i="9"/>
  <c r="T713" i="9"/>
  <c r="S713" i="9"/>
  <c r="R713" i="9"/>
  <c r="Q713" i="9"/>
  <c r="P713" i="9"/>
  <c r="N713" i="9"/>
  <c r="AI712" i="9"/>
  <c r="AH712" i="9"/>
  <c r="AF712" i="9"/>
  <c r="AE712" i="9"/>
  <c r="W712" i="9"/>
  <c r="V712" i="9"/>
  <c r="U712" i="9"/>
  <c r="T712" i="9"/>
  <c r="S712" i="9"/>
  <c r="R712" i="9"/>
  <c r="Q712" i="9"/>
  <c r="P712" i="9"/>
  <c r="N712" i="9"/>
  <c r="AI711" i="9"/>
  <c r="AH711" i="9"/>
  <c r="AF711" i="9"/>
  <c r="AE711" i="9"/>
  <c r="W711" i="9"/>
  <c r="V711" i="9"/>
  <c r="U711" i="9"/>
  <c r="T711" i="9"/>
  <c r="S711" i="9"/>
  <c r="R711" i="9"/>
  <c r="Q711" i="9"/>
  <c r="P711" i="9"/>
  <c r="N711" i="9"/>
  <c r="AI710" i="9"/>
  <c r="AH710" i="9"/>
  <c r="AF710" i="9"/>
  <c r="AE710" i="9"/>
  <c r="W710" i="9"/>
  <c r="V710" i="9"/>
  <c r="U710" i="9"/>
  <c r="T710" i="9"/>
  <c r="S710" i="9"/>
  <c r="R710" i="9"/>
  <c r="Q710" i="9"/>
  <c r="P710" i="9"/>
  <c r="N710" i="9"/>
  <c r="AI709" i="9"/>
  <c r="AH709" i="9"/>
  <c r="AF709" i="9"/>
  <c r="AE709" i="9"/>
  <c r="W709" i="9"/>
  <c r="V709" i="9"/>
  <c r="U709" i="9"/>
  <c r="T709" i="9"/>
  <c r="S709" i="9"/>
  <c r="R709" i="9"/>
  <c r="Q709" i="9"/>
  <c r="P709" i="9"/>
  <c r="N709" i="9"/>
  <c r="AI708" i="9"/>
  <c r="AH708" i="9"/>
  <c r="AF708" i="9"/>
  <c r="AE708" i="9"/>
  <c r="W708" i="9"/>
  <c r="V708" i="9"/>
  <c r="U708" i="9"/>
  <c r="T708" i="9"/>
  <c r="S708" i="9"/>
  <c r="R708" i="9"/>
  <c r="Q708" i="9"/>
  <c r="P708" i="9"/>
  <c r="N708" i="9"/>
  <c r="AI707" i="9"/>
  <c r="AH707" i="9"/>
  <c r="AF707" i="9"/>
  <c r="AE707" i="9"/>
  <c r="W707" i="9"/>
  <c r="V707" i="9"/>
  <c r="U707" i="9"/>
  <c r="T707" i="9"/>
  <c r="S707" i="9"/>
  <c r="R707" i="9"/>
  <c r="Q707" i="9"/>
  <c r="P707" i="9"/>
  <c r="N707" i="9"/>
  <c r="AI706" i="9"/>
  <c r="AH706" i="9"/>
  <c r="AF706" i="9"/>
  <c r="AE706" i="9"/>
  <c r="W706" i="9"/>
  <c r="V706" i="9"/>
  <c r="U706" i="9"/>
  <c r="T706" i="9"/>
  <c r="S706" i="9"/>
  <c r="R706" i="9"/>
  <c r="Q706" i="9"/>
  <c r="P706" i="9"/>
  <c r="N706" i="9"/>
  <c r="AI705" i="9"/>
  <c r="AH705" i="9"/>
  <c r="AF705" i="9"/>
  <c r="AE705" i="9"/>
  <c r="W705" i="9"/>
  <c r="V705" i="9"/>
  <c r="U705" i="9"/>
  <c r="T705" i="9"/>
  <c r="S705" i="9"/>
  <c r="R705" i="9"/>
  <c r="Q705" i="9"/>
  <c r="P705" i="9"/>
  <c r="N705" i="9"/>
  <c r="AI704" i="9"/>
  <c r="AH704" i="9"/>
  <c r="AF704" i="9"/>
  <c r="AE704" i="9"/>
  <c r="W704" i="9"/>
  <c r="V704" i="9"/>
  <c r="U704" i="9"/>
  <c r="T704" i="9"/>
  <c r="S704" i="9"/>
  <c r="R704" i="9"/>
  <c r="Q704" i="9"/>
  <c r="P704" i="9"/>
  <c r="N704" i="9"/>
  <c r="AI703" i="9"/>
  <c r="AH703" i="9"/>
  <c r="AF703" i="9"/>
  <c r="AE703" i="9"/>
  <c r="W703" i="9"/>
  <c r="V703" i="9"/>
  <c r="U703" i="9"/>
  <c r="T703" i="9"/>
  <c r="S703" i="9"/>
  <c r="R703" i="9"/>
  <c r="Q703" i="9"/>
  <c r="P703" i="9"/>
  <c r="N703" i="9"/>
  <c r="AI702" i="9"/>
  <c r="AH702" i="9"/>
  <c r="AF702" i="9"/>
  <c r="AE702" i="9"/>
  <c r="W702" i="9"/>
  <c r="V702" i="9"/>
  <c r="U702" i="9"/>
  <c r="T702" i="9"/>
  <c r="S702" i="9"/>
  <c r="R702" i="9"/>
  <c r="Q702" i="9"/>
  <c r="P702" i="9"/>
  <c r="N702" i="9"/>
  <c r="AI701" i="9"/>
  <c r="AH701" i="9"/>
  <c r="AF701" i="9"/>
  <c r="AE701" i="9"/>
  <c r="W701" i="9"/>
  <c r="V701" i="9"/>
  <c r="U701" i="9"/>
  <c r="T701" i="9"/>
  <c r="S701" i="9"/>
  <c r="R701" i="9"/>
  <c r="Q701" i="9"/>
  <c r="P701" i="9"/>
  <c r="N701" i="9"/>
  <c r="AI700" i="9"/>
  <c r="AH700" i="9"/>
  <c r="AF700" i="9"/>
  <c r="AE700" i="9"/>
  <c r="W700" i="9"/>
  <c r="V700" i="9"/>
  <c r="U700" i="9"/>
  <c r="T700" i="9"/>
  <c r="S700" i="9"/>
  <c r="R700" i="9"/>
  <c r="Q700" i="9"/>
  <c r="P700" i="9"/>
  <c r="N700" i="9"/>
  <c r="AI699" i="9"/>
  <c r="AH699" i="9"/>
  <c r="AF699" i="9"/>
  <c r="AE699" i="9"/>
  <c r="W699" i="9"/>
  <c r="V699" i="9"/>
  <c r="U699" i="9"/>
  <c r="T699" i="9"/>
  <c r="S699" i="9"/>
  <c r="R699" i="9"/>
  <c r="Q699" i="9"/>
  <c r="P699" i="9"/>
  <c r="N699" i="9"/>
  <c r="AI698" i="9"/>
  <c r="AH698" i="9"/>
  <c r="AF698" i="9"/>
  <c r="AE698" i="9"/>
  <c r="W698" i="9"/>
  <c r="V698" i="9"/>
  <c r="U698" i="9"/>
  <c r="T698" i="9"/>
  <c r="S698" i="9"/>
  <c r="R698" i="9"/>
  <c r="Q698" i="9"/>
  <c r="P698" i="9"/>
  <c r="N698" i="9"/>
  <c r="AI697" i="9"/>
  <c r="AH697" i="9"/>
  <c r="AF697" i="9"/>
  <c r="AE697" i="9"/>
  <c r="W697" i="9"/>
  <c r="V697" i="9"/>
  <c r="U697" i="9"/>
  <c r="T697" i="9"/>
  <c r="S697" i="9"/>
  <c r="R697" i="9"/>
  <c r="Q697" i="9"/>
  <c r="P697" i="9"/>
  <c r="N697" i="9"/>
  <c r="AI696" i="9"/>
  <c r="AH696" i="9"/>
  <c r="AF696" i="9"/>
  <c r="AE696" i="9"/>
  <c r="W696" i="9"/>
  <c r="V696" i="9"/>
  <c r="U696" i="9"/>
  <c r="T696" i="9"/>
  <c r="S696" i="9"/>
  <c r="R696" i="9"/>
  <c r="Q696" i="9"/>
  <c r="P696" i="9"/>
  <c r="N696" i="9"/>
  <c r="AI695" i="9"/>
  <c r="AH695" i="9"/>
  <c r="AF695" i="9"/>
  <c r="AE695" i="9"/>
  <c r="W695" i="9"/>
  <c r="V695" i="9"/>
  <c r="U695" i="9"/>
  <c r="T695" i="9"/>
  <c r="S695" i="9"/>
  <c r="R695" i="9"/>
  <c r="Q695" i="9"/>
  <c r="P695" i="9"/>
  <c r="N695" i="9"/>
  <c r="AI694" i="9"/>
  <c r="AH694" i="9"/>
  <c r="AF694" i="9"/>
  <c r="AE694" i="9"/>
  <c r="W694" i="9"/>
  <c r="V694" i="9"/>
  <c r="U694" i="9"/>
  <c r="T694" i="9"/>
  <c r="S694" i="9"/>
  <c r="R694" i="9"/>
  <c r="Q694" i="9"/>
  <c r="P694" i="9"/>
  <c r="N694" i="9"/>
  <c r="AI693" i="9"/>
  <c r="AH693" i="9"/>
  <c r="AF693" i="9"/>
  <c r="AE693" i="9"/>
  <c r="W693" i="9"/>
  <c r="V693" i="9"/>
  <c r="U693" i="9"/>
  <c r="T693" i="9"/>
  <c r="S693" i="9"/>
  <c r="R693" i="9"/>
  <c r="Q693" i="9"/>
  <c r="P693" i="9"/>
  <c r="N693" i="9"/>
  <c r="AI692" i="9"/>
  <c r="AH692" i="9"/>
  <c r="AF692" i="9"/>
  <c r="AE692" i="9"/>
  <c r="W692" i="9"/>
  <c r="V692" i="9"/>
  <c r="U692" i="9"/>
  <c r="T692" i="9"/>
  <c r="S692" i="9"/>
  <c r="R692" i="9"/>
  <c r="Q692" i="9"/>
  <c r="P692" i="9"/>
  <c r="N692" i="9"/>
  <c r="AI691" i="9"/>
  <c r="AH691" i="9"/>
  <c r="AF691" i="9"/>
  <c r="AE691" i="9"/>
  <c r="W691" i="9"/>
  <c r="V691" i="9"/>
  <c r="U691" i="9"/>
  <c r="T691" i="9"/>
  <c r="S691" i="9"/>
  <c r="R691" i="9"/>
  <c r="Q691" i="9"/>
  <c r="P691" i="9"/>
  <c r="N691" i="9"/>
  <c r="AI690" i="9"/>
  <c r="AH690" i="9"/>
  <c r="AF690" i="9"/>
  <c r="AE690" i="9"/>
  <c r="W690" i="9"/>
  <c r="V690" i="9"/>
  <c r="U690" i="9"/>
  <c r="T690" i="9"/>
  <c r="S690" i="9"/>
  <c r="R690" i="9"/>
  <c r="Q690" i="9"/>
  <c r="P690" i="9"/>
  <c r="N690" i="9"/>
  <c r="AI689" i="9"/>
  <c r="AH689" i="9"/>
  <c r="AF689" i="9"/>
  <c r="AE689" i="9"/>
  <c r="W689" i="9"/>
  <c r="V689" i="9"/>
  <c r="U689" i="9"/>
  <c r="T689" i="9"/>
  <c r="S689" i="9"/>
  <c r="R689" i="9"/>
  <c r="Q689" i="9"/>
  <c r="P689" i="9"/>
  <c r="N689" i="9"/>
  <c r="AI688" i="9"/>
  <c r="AH688" i="9"/>
  <c r="AF688" i="9"/>
  <c r="AE688" i="9"/>
  <c r="W688" i="9"/>
  <c r="V688" i="9"/>
  <c r="U688" i="9"/>
  <c r="T688" i="9"/>
  <c r="S688" i="9"/>
  <c r="R688" i="9"/>
  <c r="Q688" i="9"/>
  <c r="P688" i="9"/>
  <c r="N688" i="9"/>
  <c r="AI687" i="9"/>
  <c r="AH687" i="9"/>
  <c r="AF687" i="9"/>
  <c r="AE687" i="9"/>
  <c r="W687" i="9"/>
  <c r="V687" i="9"/>
  <c r="U687" i="9"/>
  <c r="T687" i="9"/>
  <c r="S687" i="9"/>
  <c r="R687" i="9"/>
  <c r="Q687" i="9"/>
  <c r="P687" i="9"/>
  <c r="N687" i="9"/>
  <c r="AI686" i="9"/>
  <c r="AH686" i="9"/>
  <c r="AF686" i="9"/>
  <c r="AE686" i="9"/>
  <c r="W686" i="9"/>
  <c r="V686" i="9"/>
  <c r="U686" i="9"/>
  <c r="T686" i="9"/>
  <c r="S686" i="9"/>
  <c r="R686" i="9"/>
  <c r="Q686" i="9"/>
  <c r="P686" i="9"/>
  <c r="N686" i="9"/>
  <c r="AI685" i="9"/>
  <c r="AH685" i="9"/>
  <c r="AF685" i="9"/>
  <c r="AE685" i="9"/>
  <c r="W685" i="9"/>
  <c r="V685" i="9"/>
  <c r="U685" i="9"/>
  <c r="T685" i="9"/>
  <c r="S685" i="9"/>
  <c r="R685" i="9"/>
  <c r="Q685" i="9"/>
  <c r="P685" i="9"/>
  <c r="N685" i="9"/>
  <c r="AI684" i="9"/>
  <c r="AH684" i="9"/>
  <c r="AF684" i="9"/>
  <c r="AE684" i="9"/>
  <c r="W684" i="9"/>
  <c r="V684" i="9"/>
  <c r="U684" i="9"/>
  <c r="T684" i="9"/>
  <c r="S684" i="9"/>
  <c r="R684" i="9"/>
  <c r="Q684" i="9"/>
  <c r="P684" i="9"/>
  <c r="N684" i="9"/>
  <c r="AI683" i="9"/>
  <c r="AH683" i="9"/>
  <c r="AF683" i="9"/>
  <c r="AE683" i="9"/>
  <c r="W683" i="9"/>
  <c r="V683" i="9"/>
  <c r="U683" i="9"/>
  <c r="T683" i="9"/>
  <c r="S683" i="9"/>
  <c r="R683" i="9"/>
  <c r="Q683" i="9"/>
  <c r="P683" i="9"/>
  <c r="N683" i="9"/>
  <c r="AI682" i="9"/>
  <c r="AH682" i="9"/>
  <c r="AF682" i="9"/>
  <c r="AE682" i="9"/>
  <c r="W682" i="9"/>
  <c r="V682" i="9"/>
  <c r="U682" i="9"/>
  <c r="T682" i="9"/>
  <c r="S682" i="9"/>
  <c r="R682" i="9"/>
  <c r="Q682" i="9"/>
  <c r="P682" i="9"/>
  <c r="N682" i="9"/>
  <c r="AI681" i="9"/>
  <c r="AH681" i="9"/>
  <c r="AF681" i="9"/>
  <c r="AE681" i="9"/>
  <c r="W681" i="9"/>
  <c r="V681" i="9"/>
  <c r="U681" i="9"/>
  <c r="T681" i="9"/>
  <c r="S681" i="9"/>
  <c r="R681" i="9"/>
  <c r="Q681" i="9"/>
  <c r="P681" i="9"/>
  <c r="N681" i="9"/>
  <c r="AI680" i="9"/>
  <c r="AH680" i="9"/>
  <c r="AF680" i="9"/>
  <c r="AE680" i="9"/>
  <c r="W680" i="9"/>
  <c r="V680" i="9"/>
  <c r="U680" i="9"/>
  <c r="T680" i="9"/>
  <c r="S680" i="9"/>
  <c r="R680" i="9"/>
  <c r="Q680" i="9"/>
  <c r="P680" i="9"/>
  <c r="N680" i="9"/>
  <c r="AI679" i="9"/>
  <c r="AH679" i="9"/>
  <c r="AF679" i="9"/>
  <c r="AE679" i="9"/>
  <c r="W679" i="9"/>
  <c r="V679" i="9"/>
  <c r="U679" i="9"/>
  <c r="T679" i="9"/>
  <c r="S679" i="9"/>
  <c r="R679" i="9"/>
  <c r="Q679" i="9"/>
  <c r="P679" i="9"/>
  <c r="N679" i="9"/>
  <c r="AI678" i="9"/>
  <c r="AH678" i="9"/>
  <c r="AF678" i="9"/>
  <c r="AE678" i="9"/>
  <c r="W678" i="9"/>
  <c r="V678" i="9"/>
  <c r="U678" i="9"/>
  <c r="T678" i="9"/>
  <c r="S678" i="9"/>
  <c r="R678" i="9"/>
  <c r="Q678" i="9"/>
  <c r="P678" i="9"/>
  <c r="N678" i="9"/>
  <c r="AI677" i="9"/>
  <c r="AH677" i="9"/>
  <c r="AF677" i="9"/>
  <c r="AE677" i="9"/>
  <c r="W677" i="9"/>
  <c r="V677" i="9"/>
  <c r="U677" i="9"/>
  <c r="T677" i="9"/>
  <c r="S677" i="9"/>
  <c r="R677" i="9"/>
  <c r="Q677" i="9"/>
  <c r="P677" i="9"/>
  <c r="N677" i="9"/>
  <c r="AI676" i="9"/>
  <c r="AH676" i="9"/>
  <c r="AF676" i="9"/>
  <c r="AE676" i="9"/>
  <c r="W676" i="9"/>
  <c r="V676" i="9"/>
  <c r="U676" i="9"/>
  <c r="T676" i="9"/>
  <c r="S676" i="9"/>
  <c r="R676" i="9"/>
  <c r="Q676" i="9"/>
  <c r="P676" i="9"/>
  <c r="N676" i="9"/>
  <c r="AI675" i="9"/>
  <c r="AH675" i="9"/>
  <c r="AF675" i="9"/>
  <c r="AE675" i="9"/>
  <c r="W675" i="9"/>
  <c r="V675" i="9"/>
  <c r="U675" i="9"/>
  <c r="T675" i="9"/>
  <c r="S675" i="9"/>
  <c r="R675" i="9"/>
  <c r="Q675" i="9"/>
  <c r="P675" i="9"/>
  <c r="N675" i="9"/>
  <c r="AI674" i="9"/>
  <c r="AH674" i="9"/>
  <c r="AF674" i="9"/>
  <c r="AE674" i="9"/>
  <c r="W674" i="9"/>
  <c r="V674" i="9"/>
  <c r="U674" i="9"/>
  <c r="T674" i="9"/>
  <c r="S674" i="9"/>
  <c r="R674" i="9"/>
  <c r="Q674" i="9"/>
  <c r="P674" i="9"/>
  <c r="N674" i="9"/>
  <c r="AI673" i="9"/>
  <c r="AH673" i="9"/>
  <c r="AF673" i="9"/>
  <c r="AE673" i="9"/>
  <c r="W673" i="9"/>
  <c r="V673" i="9"/>
  <c r="U673" i="9"/>
  <c r="T673" i="9"/>
  <c r="S673" i="9"/>
  <c r="R673" i="9"/>
  <c r="Q673" i="9"/>
  <c r="P673" i="9"/>
  <c r="N673" i="9"/>
  <c r="AI672" i="9"/>
  <c r="AH672" i="9"/>
  <c r="AF672" i="9"/>
  <c r="AE672" i="9"/>
  <c r="W672" i="9"/>
  <c r="V672" i="9"/>
  <c r="U672" i="9"/>
  <c r="T672" i="9"/>
  <c r="S672" i="9"/>
  <c r="R672" i="9"/>
  <c r="Q672" i="9"/>
  <c r="P672" i="9"/>
  <c r="N672" i="9"/>
  <c r="AI671" i="9"/>
  <c r="AH671" i="9"/>
  <c r="AF671" i="9"/>
  <c r="AE671" i="9"/>
  <c r="W671" i="9"/>
  <c r="V671" i="9"/>
  <c r="U671" i="9"/>
  <c r="T671" i="9"/>
  <c r="S671" i="9"/>
  <c r="R671" i="9"/>
  <c r="Q671" i="9"/>
  <c r="P671" i="9"/>
  <c r="N671" i="9"/>
  <c r="AI670" i="9"/>
  <c r="AH670" i="9"/>
  <c r="AF670" i="9"/>
  <c r="AE670" i="9"/>
  <c r="W670" i="9"/>
  <c r="V670" i="9"/>
  <c r="U670" i="9"/>
  <c r="T670" i="9"/>
  <c r="S670" i="9"/>
  <c r="R670" i="9"/>
  <c r="Q670" i="9"/>
  <c r="P670" i="9"/>
  <c r="N670" i="9"/>
  <c r="AI669" i="9"/>
  <c r="AH669" i="9"/>
  <c r="AF669" i="9"/>
  <c r="AE669" i="9"/>
  <c r="W669" i="9"/>
  <c r="V669" i="9"/>
  <c r="U669" i="9"/>
  <c r="T669" i="9"/>
  <c r="S669" i="9"/>
  <c r="R669" i="9"/>
  <c r="Q669" i="9"/>
  <c r="P669" i="9"/>
  <c r="N669" i="9"/>
  <c r="AI668" i="9"/>
  <c r="AH668" i="9"/>
  <c r="AF668" i="9"/>
  <c r="AE668" i="9"/>
  <c r="W668" i="9"/>
  <c r="V668" i="9"/>
  <c r="U668" i="9"/>
  <c r="T668" i="9"/>
  <c r="S668" i="9"/>
  <c r="R668" i="9"/>
  <c r="Q668" i="9"/>
  <c r="P668" i="9"/>
  <c r="N668" i="9"/>
  <c r="AI667" i="9"/>
  <c r="AH667" i="9"/>
  <c r="AF667" i="9"/>
  <c r="AE667" i="9"/>
  <c r="W667" i="9"/>
  <c r="V667" i="9"/>
  <c r="U667" i="9"/>
  <c r="T667" i="9"/>
  <c r="S667" i="9"/>
  <c r="R667" i="9"/>
  <c r="Q667" i="9"/>
  <c r="P667" i="9"/>
  <c r="N667" i="9"/>
  <c r="AI666" i="9"/>
  <c r="AH666" i="9"/>
  <c r="AF666" i="9"/>
  <c r="AE666" i="9"/>
  <c r="W666" i="9"/>
  <c r="V666" i="9"/>
  <c r="U666" i="9"/>
  <c r="T666" i="9"/>
  <c r="S666" i="9"/>
  <c r="R666" i="9"/>
  <c r="Q666" i="9"/>
  <c r="P666" i="9"/>
  <c r="N666" i="9"/>
  <c r="AI665" i="9"/>
  <c r="AH665" i="9"/>
  <c r="AF665" i="9"/>
  <c r="AE665" i="9"/>
  <c r="W665" i="9"/>
  <c r="V665" i="9"/>
  <c r="U665" i="9"/>
  <c r="T665" i="9"/>
  <c r="S665" i="9"/>
  <c r="R665" i="9"/>
  <c r="Q665" i="9"/>
  <c r="P665" i="9"/>
  <c r="N665" i="9"/>
  <c r="AI664" i="9"/>
  <c r="AH664" i="9"/>
  <c r="AF664" i="9"/>
  <c r="AE664" i="9"/>
  <c r="W664" i="9"/>
  <c r="V664" i="9"/>
  <c r="U664" i="9"/>
  <c r="T664" i="9"/>
  <c r="S664" i="9"/>
  <c r="R664" i="9"/>
  <c r="Q664" i="9"/>
  <c r="P664" i="9"/>
  <c r="N664" i="9"/>
  <c r="AI663" i="9"/>
  <c r="AH663" i="9"/>
  <c r="AF663" i="9"/>
  <c r="AE663" i="9"/>
  <c r="W663" i="9"/>
  <c r="V663" i="9"/>
  <c r="U663" i="9"/>
  <c r="T663" i="9"/>
  <c r="S663" i="9"/>
  <c r="R663" i="9"/>
  <c r="Q663" i="9"/>
  <c r="P663" i="9"/>
  <c r="N663" i="9"/>
  <c r="AI662" i="9"/>
  <c r="AH662" i="9"/>
  <c r="AF662" i="9"/>
  <c r="AE662" i="9"/>
  <c r="W662" i="9"/>
  <c r="V662" i="9"/>
  <c r="U662" i="9"/>
  <c r="T662" i="9"/>
  <c r="S662" i="9"/>
  <c r="R662" i="9"/>
  <c r="Q662" i="9"/>
  <c r="P662" i="9"/>
  <c r="N662" i="9"/>
  <c r="AI661" i="9"/>
  <c r="AH661" i="9"/>
  <c r="AF661" i="9"/>
  <c r="AE661" i="9"/>
  <c r="W661" i="9"/>
  <c r="V661" i="9"/>
  <c r="U661" i="9"/>
  <c r="T661" i="9"/>
  <c r="S661" i="9"/>
  <c r="R661" i="9"/>
  <c r="Q661" i="9"/>
  <c r="P661" i="9"/>
  <c r="N661" i="9"/>
  <c r="AI660" i="9"/>
  <c r="AH660" i="9"/>
  <c r="AF660" i="9"/>
  <c r="AE660" i="9"/>
  <c r="W660" i="9"/>
  <c r="V660" i="9"/>
  <c r="U660" i="9"/>
  <c r="T660" i="9"/>
  <c r="S660" i="9"/>
  <c r="R660" i="9"/>
  <c r="Q660" i="9"/>
  <c r="P660" i="9"/>
  <c r="N660" i="9"/>
  <c r="AI659" i="9"/>
  <c r="AH659" i="9"/>
  <c r="AF659" i="9"/>
  <c r="AE659" i="9"/>
  <c r="W659" i="9"/>
  <c r="V659" i="9"/>
  <c r="U659" i="9"/>
  <c r="T659" i="9"/>
  <c r="S659" i="9"/>
  <c r="R659" i="9"/>
  <c r="Q659" i="9"/>
  <c r="P659" i="9"/>
  <c r="N659" i="9"/>
  <c r="AI658" i="9"/>
  <c r="AH658" i="9"/>
  <c r="AF658" i="9"/>
  <c r="AE658" i="9"/>
  <c r="W658" i="9"/>
  <c r="V658" i="9"/>
  <c r="U658" i="9"/>
  <c r="T658" i="9"/>
  <c r="S658" i="9"/>
  <c r="R658" i="9"/>
  <c r="Q658" i="9"/>
  <c r="P658" i="9"/>
  <c r="N658" i="9"/>
  <c r="AI657" i="9"/>
  <c r="AH657" i="9"/>
  <c r="AF657" i="9"/>
  <c r="AE657" i="9"/>
  <c r="W657" i="9"/>
  <c r="V657" i="9"/>
  <c r="U657" i="9"/>
  <c r="T657" i="9"/>
  <c r="S657" i="9"/>
  <c r="R657" i="9"/>
  <c r="Q657" i="9"/>
  <c r="P657" i="9"/>
  <c r="N657" i="9"/>
  <c r="AI656" i="9"/>
  <c r="AH656" i="9"/>
  <c r="AF656" i="9"/>
  <c r="AE656" i="9"/>
  <c r="W656" i="9"/>
  <c r="V656" i="9"/>
  <c r="U656" i="9"/>
  <c r="T656" i="9"/>
  <c r="S656" i="9"/>
  <c r="R656" i="9"/>
  <c r="Q656" i="9"/>
  <c r="P656" i="9"/>
  <c r="N656" i="9"/>
  <c r="AI655" i="9"/>
  <c r="AH655" i="9"/>
  <c r="AF655" i="9"/>
  <c r="AE655" i="9"/>
  <c r="W655" i="9"/>
  <c r="V655" i="9"/>
  <c r="U655" i="9"/>
  <c r="T655" i="9"/>
  <c r="S655" i="9"/>
  <c r="R655" i="9"/>
  <c r="Q655" i="9"/>
  <c r="P655" i="9"/>
  <c r="N655" i="9"/>
  <c r="AI654" i="9"/>
  <c r="AH654" i="9"/>
  <c r="AF654" i="9"/>
  <c r="AE654" i="9"/>
  <c r="W654" i="9"/>
  <c r="V654" i="9"/>
  <c r="U654" i="9"/>
  <c r="T654" i="9"/>
  <c r="S654" i="9"/>
  <c r="R654" i="9"/>
  <c r="Q654" i="9"/>
  <c r="P654" i="9"/>
  <c r="N654" i="9"/>
  <c r="AI653" i="9"/>
  <c r="AH653" i="9"/>
  <c r="AF653" i="9"/>
  <c r="AE653" i="9"/>
  <c r="W653" i="9"/>
  <c r="V653" i="9"/>
  <c r="U653" i="9"/>
  <c r="T653" i="9"/>
  <c r="S653" i="9"/>
  <c r="R653" i="9"/>
  <c r="Q653" i="9"/>
  <c r="P653" i="9"/>
  <c r="N653" i="9"/>
  <c r="AI652" i="9"/>
  <c r="AH652" i="9"/>
  <c r="AF652" i="9"/>
  <c r="AE652" i="9"/>
  <c r="W652" i="9"/>
  <c r="V652" i="9"/>
  <c r="U652" i="9"/>
  <c r="T652" i="9"/>
  <c r="S652" i="9"/>
  <c r="R652" i="9"/>
  <c r="Q652" i="9"/>
  <c r="P652" i="9"/>
  <c r="N652" i="9"/>
  <c r="AI651" i="9"/>
  <c r="AH651" i="9"/>
  <c r="AF651" i="9"/>
  <c r="AE651" i="9"/>
  <c r="W651" i="9"/>
  <c r="V651" i="9"/>
  <c r="U651" i="9"/>
  <c r="T651" i="9"/>
  <c r="S651" i="9"/>
  <c r="R651" i="9"/>
  <c r="Q651" i="9"/>
  <c r="P651" i="9"/>
  <c r="N651" i="9"/>
  <c r="AI650" i="9"/>
  <c r="AH650" i="9"/>
  <c r="AF650" i="9"/>
  <c r="AE650" i="9"/>
  <c r="W650" i="9"/>
  <c r="V650" i="9"/>
  <c r="U650" i="9"/>
  <c r="T650" i="9"/>
  <c r="S650" i="9"/>
  <c r="R650" i="9"/>
  <c r="Q650" i="9"/>
  <c r="P650" i="9"/>
  <c r="N650" i="9"/>
  <c r="AI649" i="9"/>
  <c r="AH649" i="9"/>
  <c r="AF649" i="9"/>
  <c r="AE649" i="9"/>
  <c r="W649" i="9"/>
  <c r="V649" i="9"/>
  <c r="U649" i="9"/>
  <c r="T649" i="9"/>
  <c r="S649" i="9"/>
  <c r="R649" i="9"/>
  <c r="Q649" i="9"/>
  <c r="P649" i="9"/>
  <c r="N649" i="9"/>
  <c r="AI648" i="9"/>
  <c r="AH648" i="9"/>
  <c r="AF648" i="9"/>
  <c r="AE648" i="9"/>
  <c r="W648" i="9"/>
  <c r="V648" i="9"/>
  <c r="U648" i="9"/>
  <c r="T648" i="9"/>
  <c r="S648" i="9"/>
  <c r="R648" i="9"/>
  <c r="Q648" i="9"/>
  <c r="P648" i="9"/>
  <c r="N648" i="9"/>
  <c r="AI647" i="9"/>
  <c r="AH647" i="9"/>
  <c r="AF647" i="9"/>
  <c r="AE647" i="9"/>
  <c r="W647" i="9"/>
  <c r="V647" i="9"/>
  <c r="U647" i="9"/>
  <c r="T647" i="9"/>
  <c r="S647" i="9"/>
  <c r="R647" i="9"/>
  <c r="Q647" i="9"/>
  <c r="P647" i="9"/>
  <c r="N647" i="9"/>
  <c r="AI646" i="9"/>
  <c r="AH646" i="9"/>
  <c r="AF646" i="9"/>
  <c r="AE646" i="9"/>
  <c r="W646" i="9"/>
  <c r="V646" i="9"/>
  <c r="U646" i="9"/>
  <c r="T646" i="9"/>
  <c r="S646" i="9"/>
  <c r="R646" i="9"/>
  <c r="Q646" i="9"/>
  <c r="P646" i="9"/>
  <c r="N646" i="9"/>
  <c r="AI645" i="9"/>
  <c r="AH645" i="9"/>
  <c r="AF645" i="9"/>
  <c r="AE645" i="9"/>
  <c r="W645" i="9"/>
  <c r="V645" i="9"/>
  <c r="U645" i="9"/>
  <c r="T645" i="9"/>
  <c r="S645" i="9"/>
  <c r="R645" i="9"/>
  <c r="Q645" i="9"/>
  <c r="P645" i="9"/>
  <c r="N645" i="9"/>
  <c r="AI644" i="9"/>
  <c r="AH644" i="9"/>
  <c r="AF644" i="9"/>
  <c r="AE644" i="9"/>
  <c r="W644" i="9"/>
  <c r="V644" i="9"/>
  <c r="U644" i="9"/>
  <c r="T644" i="9"/>
  <c r="S644" i="9"/>
  <c r="R644" i="9"/>
  <c r="Q644" i="9"/>
  <c r="P644" i="9"/>
  <c r="N644" i="9"/>
  <c r="AI643" i="9"/>
  <c r="AH643" i="9"/>
  <c r="AF643" i="9"/>
  <c r="AE643" i="9"/>
  <c r="W643" i="9"/>
  <c r="V643" i="9"/>
  <c r="U643" i="9"/>
  <c r="T643" i="9"/>
  <c r="S643" i="9"/>
  <c r="R643" i="9"/>
  <c r="Q643" i="9"/>
  <c r="P643" i="9"/>
  <c r="N643" i="9"/>
  <c r="AI642" i="9"/>
  <c r="AH642" i="9"/>
  <c r="AF642" i="9"/>
  <c r="AE642" i="9"/>
  <c r="W642" i="9"/>
  <c r="V642" i="9"/>
  <c r="U642" i="9"/>
  <c r="T642" i="9"/>
  <c r="S642" i="9"/>
  <c r="R642" i="9"/>
  <c r="Q642" i="9"/>
  <c r="P642" i="9"/>
  <c r="N642" i="9"/>
  <c r="AI641" i="9"/>
  <c r="AH641" i="9"/>
  <c r="AF641" i="9"/>
  <c r="AE641" i="9"/>
  <c r="W641" i="9"/>
  <c r="V641" i="9"/>
  <c r="U641" i="9"/>
  <c r="T641" i="9"/>
  <c r="S641" i="9"/>
  <c r="R641" i="9"/>
  <c r="Q641" i="9"/>
  <c r="P641" i="9"/>
  <c r="N641" i="9"/>
  <c r="AI640" i="9"/>
  <c r="AH640" i="9"/>
  <c r="AF640" i="9"/>
  <c r="AE640" i="9"/>
  <c r="W640" i="9"/>
  <c r="V640" i="9"/>
  <c r="U640" i="9"/>
  <c r="T640" i="9"/>
  <c r="S640" i="9"/>
  <c r="R640" i="9"/>
  <c r="Q640" i="9"/>
  <c r="P640" i="9"/>
  <c r="N640" i="9"/>
  <c r="AI639" i="9"/>
  <c r="AH639" i="9"/>
  <c r="AF639" i="9"/>
  <c r="AE639" i="9"/>
  <c r="W639" i="9"/>
  <c r="V639" i="9"/>
  <c r="U639" i="9"/>
  <c r="T639" i="9"/>
  <c r="S639" i="9"/>
  <c r="R639" i="9"/>
  <c r="Q639" i="9"/>
  <c r="P639" i="9"/>
  <c r="N639" i="9"/>
  <c r="AI638" i="9"/>
  <c r="AH638" i="9"/>
  <c r="AF638" i="9"/>
  <c r="AE638" i="9"/>
  <c r="W638" i="9"/>
  <c r="V638" i="9"/>
  <c r="U638" i="9"/>
  <c r="T638" i="9"/>
  <c r="S638" i="9"/>
  <c r="R638" i="9"/>
  <c r="Q638" i="9"/>
  <c r="P638" i="9"/>
  <c r="N638" i="9"/>
  <c r="AI637" i="9"/>
  <c r="AH637" i="9"/>
  <c r="AF637" i="9"/>
  <c r="AE637" i="9"/>
  <c r="W637" i="9"/>
  <c r="V637" i="9"/>
  <c r="U637" i="9"/>
  <c r="T637" i="9"/>
  <c r="S637" i="9"/>
  <c r="R637" i="9"/>
  <c r="Q637" i="9"/>
  <c r="P637" i="9"/>
  <c r="N637" i="9"/>
  <c r="AI636" i="9"/>
  <c r="AH636" i="9"/>
  <c r="AF636" i="9"/>
  <c r="AE636" i="9"/>
  <c r="W636" i="9"/>
  <c r="V636" i="9"/>
  <c r="U636" i="9"/>
  <c r="T636" i="9"/>
  <c r="S636" i="9"/>
  <c r="R636" i="9"/>
  <c r="Q636" i="9"/>
  <c r="P636" i="9"/>
  <c r="N636" i="9"/>
  <c r="AI635" i="9"/>
  <c r="AH635" i="9"/>
  <c r="AF635" i="9"/>
  <c r="AE635" i="9"/>
  <c r="W635" i="9"/>
  <c r="V635" i="9"/>
  <c r="U635" i="9"/>
  <c r="T635" i="9"/>
  <c r="S635" i="9"/>
  <c r="R635" i="9"/>
  <c r="Q635" i="9"/>
  <c r="P635" i="9"/>
  <c r="N635" i="9"/>
  <c r="AI634" i="9"/>
  <c r="AH634" i="9"/>
  <c r="AF634" i="9"/>
  <c r="AE634" i="9"/>
  <c r="W634" i="9"/>
  <c r="V634" i="9"/>
  <c r="U634" i="9"/>
  <c r="T634" i="9"/>
  <c r="S634" i="9"/>
  <c r="R634" i="9"/>
  <c r="Q634" i="9"/>
  <c r="P634" i="9"/>
  <c r="N634" i="9"/>
  <c r="AI633" i="9"/>
  <c r="AH633" i="9"/>
  <c r="AF633" i="9"/>
  <c r="AE633" i="9"/>
  <c r="W633" i="9"/>
  <c r="V633" i="9"/>
  <c r="U633" i="9"/>
  <c r="T633" i="9"/>
  <c r="S633" i="9"/>
  <c r="R633" i="9"/>
  <c r="Q633" i="9"/>
  <c r="P633" i="9"/>
  <c r="N633" i="9"/>
  <c r="AI632" i="9"/>
  <c r="AH632" i="9"/>
  <c r="AF632" i="9"/>
  <c r="AE632" i="9"/>
  <c r="W632" i="9"/>
  <c r="V632" i="9"/>
  <c r="U632" i="9"/>
  <c r="T632" i="9"/>
  <c r="S632" i="9"/>
  <c r="R632" i="9"/>
  <c r="Q632" i="9"/>
  <c r="P632" i="9"/>
  <c r="N632" i="9"/>
  <c r="AI631" i="9"/>
  <c r="AH631" i="9"/>
  <c r="AF631" i="9"/>
  <c r="AE631" i="9"/>
  <c r="W631" i="9"/>
  <c r="V631" i="9"/>
  <c r="U631" i="9"/>
  <c r="T631" i="9"/>
  <c r="S631" i="9"/>
  <c r="R631" i="9"/>
  <c r="Q631" i="9"/>
  <c r="P631" i="9"/>
  <c r="N631" i="9"/>
  <c r="AI630" i="9"/>
  <c r="AH630" i="9"/>
  <c r="AF630" i="9"/>
  <c r="AE630" i="9"/>
  <c r="W630" i="9"/>
  <c r="V630" i="9"/>
  <c r="U630" i="9"/>
  <c r="T630" i="9"/>
  <c r="S630" i="9"/>
  <c r="R630" i="9"/>
  <c r="Q630" i="9"/>
  <c r="P630" i="9"/>
  <c r="N630" i="9"/>
  <c r="AI629" i="9"/>
  <c r="AH629" i="9"/>
  <c r="AF629" i="9"/>
  <c r="AE629" i="9"/>
  <c r="W629" i="9"/>
  <c r="V629" i="9"/>
  <c r="U629" i="9"/>
  <c r="T629" i="9"/>
  <c r="S629" i="9"/>
  <c r="R629" i="9"/>
  <c r="Q629" i="9"/>
  <c r="P629" i="9"/>
  <c r="N629" i="9"/>
  <c r="AI628" i="9"/>
  <c r="AH628" i="9"/>
  <c r="AF628" i="9"/>
  <c r="AE628" i="9"/>
  <c r="W628" i="9"/>
  <c r="V628" i="9"/>
  <c r="U628" i="9"/>
  <c r="T628" i="9"/>
  <c r="S628" i="9"/>
  <c r="R628" i="9"/>
  <c r="Q628" i="9"/>
  <c r="P628" i="9"/>
  <c r="N628" i="9"/>
  <c r="AI627" i="9"/>
  <c r="AH627" i="9"/>
  <c r="AF627" i="9"/>
  <c r="AE627" i="9"/>
  <c r="W627" i="9"/>
  <c r="V627" i="9"/>
  <c r="U627" i="9"/>
  <c r="T627" i="9"/>
  <c r="S627" i="9"/>
  <c r="R627" i="9"/>
  <c r="Q627" i="9"/>
  <c r="P627" i="9"/>
  <c r="N627" i="9"/>
  <c r="AI626" i="9"/>
  <c r="AH626" i="9"/>
  <c r="AF626" i="9"/>
  <c r="AE626" i="9"/>
  <c r="W626" i="9"/>
  <c r="V626" i="9"/>
  <c r="U626" i="9"/>
  <c r="T626" i="9"/>
  <c r="S626" i="9"/>
  <c r="R626" i="9"/>
  <c r="Q626" i="9"/>
  <c r="P626" i="9"/>
  <c r="N626" i="9"/>
  <c r="AI625" i="9"/>
  <c r="AH625" i="9"/>
  <c r="AF625" i="9"/>
  <c r="AE625" i="9"/>
  <c r="W625" i="9"/>
  <c r="V625" i="9"/>
  <c r="U625" i="9"/>
  <c r="T625" i="9"/>
  <c r="S625" i="9"/>
  <c r="R625" i="9"/>
  <c r="Q625" i="9"/>
  <c r="P625" i="9"/>
  <c r="N625" i="9"/>
  <c r="AI624" i="9"/>
  <c r="AH624" i="9"/>
  <c r="AF624" i="9"/>
  <c r="AE624" i="9"/>
  <c r="W624" i="9"/>
  <c r="V624" i="9"/>
  <c r="U624" i="9"/>
  <c r="T624" i="9"/>
  <c r="S624" i="9"/>
  <c r="R624" i="9"/>
  <c r="Q624" i="9"/>
  <c r="P624" i="9"/>
  <c r="N624" i="9"/>
  <c r="AI623" i="9"/>
  <c r="AH623" i="9"/>
  <c r="AF623" i="9"/>
  <c r="AE623" i="9"/>
  <c r="W623" i="9"/>
  <c r="V623" i="9"/>
  <c r="U623" i="9"/>
  <c r="T623" i="9"/>
  <c r="S623" i="9"/>
  <c r="R623" i="9"/>
  <c r="Q623" i="9"/>
  <c r="P623" i="9"/>
  <c r="N623" i="9"/>
  <c r="AI622" i="9"/>
  <c r="AH622" i="9"/>
  <c r="AF622" i="9"/>
  <c r="AE622" i="9"/>
  <c r="W622" i="9"/>
  <c r="V622" i="9"/>
  <c r="U622" i="9"/>
  <c r="T622" i="9"/>
  <c r="S622" i="9"/>
  <c r="R622" i="9"/>
  <c r="Q622" i="9"/>
  <c r="P622" i="9"/>
  <c r="N622" i="9"/>
  <c r="AI621" i="9"/>
  <c r="AH621" i="9"/>
  <c r="AF621" i="9"/>
  <c r="AE621" i="9"/>
  <c r="W621" i="9"/>
  <c r="V621" i="9"/>
  <c r="U621" i="9"/>
  <c r="T621" i="9"/>
  <c r="S621" i="9"/>
  <c r="R621" i="9"/>
  <c r="Q621" i="9"/>
  <c r="P621" i="9"/>
  <c r="N621" i="9"/>
  <c r="AI620" i="9"/>
  <c r="AH620" i="9"/>
  <c r="AF620" i="9"/>
  <c r="AE620" i="9"/>
  <c r="W620" i="9"/>
  <c r="V620" i="9"/>
  <c r="U620" i="9"/>
  <c r="T620" i="9"/>
  <c r="S620" i="9"/>
  <c r="R620" i="9"/>
  <c r="Q620" i="9"/>
  <c r="P620" i="9"/>
  <c r="N620" i="9"/>
  <c r="AI619" i="9"/>
  <c r="AH619" i="9"/>
  <c r="AF619" i="9"/>
  <c r="AE619" i="9"/>
  <c r="W619" i="9"/>
  <c r="V619" i="9"/>
  <c r="U619" i="9"/>
  <c r="T619" i="9"/>
  <c r="S619" i="9"/>
  <c r="R619" i="9"/>
  <c r="Q619" i="9"/>
  <c r="P619" i="9"/>
  <c r="N619" i="9"/>
  <c r="AI618" i="9"/>
  <c r="AH618" i="9"/>
  <c r="AF618" i="9"/>
  <c r="AE618" i="9"/>
  <c r="W618" i="9"/>
  <c r="V618" i="9"/>
  <c r="U618" i="9"/>
  <c r="T618" i="9"/>
  <c r="S618" i="9"/>
  <c r="R618" i="9"/>
  <c r="Q618" i="9"/>
  <c r="P618" i="9"/>
  <c r="N618" i="9"/>
  <c r="AI617" i="9"/>
  <c r="AH617" i="9"/>
  <c r="AF617" i="9"/>
  <c r="AE617" i="9"/>
  <c r="W617" i="9"/>
  <c r="V617" i="9"/>
  <c r="U617" i="9"/>
  <c r="T617" i="9"/>
  <c r="S617" i="9"/>
  <c r="R617" i="9"/>
  <c r="Q617" i="9"/>
  <c r="P617" i="9"/>
  <c r="N617" i="9"/>
  <c r="AI616" i="9"/>
  <c r="AH616" i="9"/>
  <c r="AF616" i="9"/>
  <c r="AE616" i="9"/>
  <c r="W616" i="9"/>
  <c r="V616" i="9"/>
  <c r="U616" i="9"/>
  <c r="T616" i="9"/>
  <c r="S616" i="9"/>
  <c r="R616" i="9"/>
  <c r="Q616" i="9"/>
  <c r="P616" i="9"/>
  <c r="N616" i="9"/>
  <c r="AI615" i="9"/>
  <c r="AH615" i="9"/>
  <c r="AF615" i="9"/>
  <c r="AE615" i="9"/>
  <c r="W615" i="9"/>
  <c r="V615" i="9"/>
  <c r="U615" i="9"/>
  <c r="T615" i="9"/>
  <c r="S615" i="9"/>
  <c r="R615" i="9"/>
  <c r="Q615" i="9"/>
  <c r="P615" i="9"/>
  <c r="N615" i="9"/>
  <c r="AI614" i="9"/>
  <c r="AH614" i="9"/>
  <c r="AF614" i="9"/>
  <c r="AE614" i="9"/>
  <c r="W614" i="9"/>
  <c r="V614" i="9"/>
  <c r="U614" i="9"/>
  <c r="T614" i="9"/>
  <c r="S614" i="9"/>
  <c r="R614" i="9"/>
  <c r="Q614" i="9"/>
  <c r="P614" i="9"/>
  <c r="N614" i="9"/>
  <c r="AI613" i="9"/>
  <c r="AH613" i="9"/>
  <c r="AF613" i="9"/>
  <c r="AE613" i="9"/>
  <c r="W613" i="9"/>
  <c r="V613" i="9"/>
  <c r="U613" i="9"/>
  <c r="T613" i="9"/>
  <c r="S613" i="9"/>
  <c r="R613" i="9"/>
  <c r="Q613" i="9"/>
  <c r="P613" i="9"/>
  <c r="N613" i="9"/>
  <c r="AI612" i="9"/>
  <c r="AH612" i="9"/>
  <c r="AF612" i="9"/>
  <c r="AE612" i="9"/>
  <c r="W612" i="9"/>
  <c r="V612" i="9"/>
  <c r="U612" i="9"/>
  <c r="T612" i="9"/>
  <c r="S612" i="9"/>
  <c r="R612" i="9"/>
  <c r="Q612" i="9"/>
  <c r="P612" i="9"/>
  <c r="N612" i="9"/>
  <c r="AI611" i="9"/>
  <c r="AH611" i="9"/>
  <c r="AF611" i="9"/>
  <c r="AE611" i="9"/>
  <c r="W611" i="9"/>
  <c r="V611" i="9"/>
  <c r="U611" i="9"/>
  <c r="T611" i="9"/>
  <c r="S611" i="9"/>
  <c r="R611" i="9"/>
  <c r="Q611" i="9"/>
  <c r="P611" i="9"/>
  <c r="N611" i="9"/>
  <c r="AI610" i="9"/>
  <c r="AH610" i="9"/>
  <c r="AF610" i="9"/>
  <c r="AE610" i="9"/>
  <c r="W610" i="9"/>
  <c r="V610" i="9"/>
  <c r="U610" i="9"/>
  <c r="T610" i="9"/>
  <c r="S610" i="9"/>
  <c r="R610" i="9"/>
  <c r="Q610" i="9"/>
  <c r="P610" i="9"/>
  <c r="N610" i="9"/>
  <c r="AI609" i="9"/>
  <c r="AH609" i="9"/>
  <c r="AF609" i="9"/>
  <c r="AE609" i="9"/>
  <c r="W609" i="9"/>
  <c r="V609" i="9"/>
  <c r="U609" i="9"/>
  <c r="T609" i="9"/>
  <c r="S609" i="9"/>
  <c r="R609" i="9"/>
  <c r="Q609" i="9"/>
  <c r="P609" i="9"/>
  <c r="N609" i="9"/>
  <c r="AI608" i="9"/>
  <c r="AH608" i="9"/>
  <c r="AF608" i="9"/>
  <c r="AE608" i="9"/>
  <c r="W608" i="9"/>
  <c r="V608" i="9"/>
  <c r="U608" i="9"/>
  <c r="T608" i="9"/>
  <c r="S608" i="9"/>
  <c r="R608" i="9"/>
  <c r="Q608" i="9"/>
  <c r="P608" i="9"/>
  <c r="N608" i="9"/>
  <c r="AI607" i="9"/>
  <c r="AH607" i="9"/>
  <c r="AF607" i="9"/>
  <c r="AE607" i="9"/>
  <c r="W607" i="9"/>
  <c r="V607" i="9"/>
  <c r="U607" i="9"/>
  <c r="T607" i="9"/>
  <c r="S607" i="9"/>
  <c r="R607" i="9"/>
  <c r="Q607" i="9"/>
  <c r="P607" i="9"/>
  <c r="N607" i="9"/>
  <c r="AI606" i="9"/>
  <c r="AH606" i="9"/>
  <c r="AF606" i="9"/>
  <c r="AE606" i="9"/>
  <c r="W606" i="9"/>
  <c r="V606" i="9"/>
  <c r="U606" i="9"/>
  <c r="T606" i="9"/>
  <c r="S606" i="9"/>
  <c r="R606" i="9"/>
  <c r="Q606" i="9"/>
  <c r="P606" i="9"/>
  <c r="N606" i="9"/>
  <c r="AI605" i="9"/>
  <c r="AH605" i="9"/>
  <c r="AF605" i="9"/>
  <c r="AE605" i="9"/>
  <c r="W605" i="9"/>
  <c r="V605" i="9"/>
  <c r="U605" i="9"/>
  <c r="T605" i="9"/>
  <c r="S605" i="9"/>
  <c r="R605" i="9"/>
  <c r="Q605" i="9"/>
  <c r="P605" i="9"/>
  <c r="N605" i="9"/>
  <c r="AI604" i="9"/>
  <c r="AH604" i="9"/>
  <c r="AF604" i="9"/>
  <c r="AE604" i="9"/>
  <c r="W604" i="9"/>
  <c r="V604" i="9"/>
  <c r="U604" i="9"/>
  <c r="T604" i="9"/>
  <c r="S604" i="9"/>
  <c r="R604" i="9"/>
  <c r="Q604" i="9"/>
  <c r="P604" i="9"/>
  <c r="N604" i="9"/>
  <c r="AI603" i="9"/>
  <c r="AH603" i="9"/>
  <c r="AF603" i="9"/>
  <c r="AE603" i="9"/>
  <c r="W603" i="9"/>
  <c r="V603" i="9"/>
  <c r="U603" i="9"/>
  <c r="T603" i="9"/>
  <c r="S603" i="9"/>
  <c r="R603" i="9"/>
  <c r="Q603" i="9"/>
  <c r="P603" i="9"/>
  <c r="N603" i="9"/>
  <c r="AI602" i="9"/>
  <c r="AH602" i="9"/>
  <c r="AF602" i="9"/>
  <c r="AE602" i="9"/>
  <c r="W602" i="9"/>
  <c r="V602" i="9"/>
  <c r="U602" i="9"/>
  <c r="T602" i="9"/>
  <c r="S602" i="9"/>
  <c r="R602" i="9"/>
  <c r="Q602" i="9"/>
  <c r="P602" i="9"/>
  <c r="N602" i="9"/>
  <c r="AI601" i="9"/>
  <c r="AH601" i="9"/>
  <c r="AF601" i="9"/>
  <c r="AE601" i="9"/>
  <c r="W601" i="9"/>
  <c r="V601" i="9"/>
  <c r="U601" i="9"/>
  <c r="T601" i="9"/>
  <c r="S601" i="9"/>
  <c r="R601" i="9"/>
  <c r="Q601" i="9"/>
  <c r="P601" i="9"/>
  <c r="N601" i="9"/>
  <c r="AI600" i="9"/>
  <c r="AH600" i="9"/>
  <c r="AF600" i="9"/>
  <c r="AE600" i="9"/>
  <c r="W600" i="9"/>
  <c r="V600" i="9"/>
  <c r="U600" i="9"/>
  <c r="T600" i="9"/>
  <c r="S600" i="9"/>
  <c r="R600" i="9"/>
  <c r="Q600" i="9"/>
  <c r="P600" i="9"/>
  <c r="N600" i="9"/>
  <c r="AI599" i="9"/>
  <c r="AH599" i="9"/>
  <c r="AF599" i="9"/>
  <c r="AE599" i="9"/>
  <c r="W599" i="9"/>
  <c r="V599" i="9"/>
  <c r="U599" i="9"/>
  <c r="T599" i="9"/>
  <c r="S599" i="9"/>
  <c r="R599" i="9"/>
  <c r="Q599" i="9"/>
  <c r="P599" i="9"/>
  <c r="N599" i="9"/>
  <c r="AI598" i="9"/>
  <c r="AH598" i="9"/>
  <c r="AF598" i="9"/>
  <c r="AE598" i="9"/>
  <c r="W598" i="9"/>
  <c r="V598" i="9"/>
  <c r="U598" i="9"/>
  <c r="T598" i="9"/>
  <c r="S598" i="9"/>
  <c r="R598" i="9"/>
  <c r="Q598" i="9"/>
  <c r="P598" i="9"/>
  <c r="N598" i="9"/>
  <c r="AI597" i="9"/>
  <c r="AH597" i="9"/>
  <c r="AF597" i="9"/>
  <c r="AE597" i="9"/>
  <c r="W597" i="9"/>
  <c r="V597" i="9"/>
  <c r="U597" i="9"/>
  <c r="T597" i="9"/>
  <c r="S597" i="9"/>
  <c r="R597" i="9"/>
  <c r="Q597" i="9"/>
  <c r="P597" i="9"/>
  <c r="N597" i="9"/>
  <c r="AI596" i="9"/>
  <c r="AH596" i="9"/>
  <c r="AF596" i="9"/>
  <c r="AE596" i="9"/>
  <c r="W596" i="9"/>
  <c r="V596" i="9"/>
  <c r="U596" i="9"/>
  <c r="T596" i="9"/>
  <c r="S596" i="9"/>
  <c r="R596" i="9"/>
  <c r="Q596" i="9"/>
  <c r="P596" i="9"/>
  <c r="N596" i="9"/>
  <c r="AI595" i="9"/>
  <c r="AH595" i="9"/>
  <c r="AF595" i="9"/>
  <c r="AE595" i="9"/>
  <c r="W595" i="9"/>
  <c r="V595" i="9"/>
  <c r="U595" i="9"/>
  <c r="T595" i="9"/>
  <c r="S595" i="9"/>
  <c r="R595" i="9"/>
  <c r="Q595" i="9"/>
  <c r="P595" i="9"/>
  <c r="N595" i="9"/>
  <c r="AI594" i="9"/>
  <c r="AH594" i="9"/>
  <c r="AF594" i="9"/>
  <c r="AE594" i="9"/>
  <c r="W594" i="9"/>
  <c r="V594" i="9"/>
  <c r="U594" i="9"/>
  <c r="T594" i="9"/>
  <c r="S594" i="9"/>
  <c r="R594" i="9"/>
  <c r="Q594" i="9"/>
  <c r="P594" i="9"/>
  <c r="N594" i="9"/>
  <c r="AI593" i="9"/>
  <c r="AH593" i="9"/>
  <c r="AF593" i="9"/>
  <c r="AE593" i="9"/>
  <c r="W593" i="9"/>
  <c r="V593" i="9"/>
  <c r="U593" i="9"/>
  <c r="T593" i="9"/>
  <c r="S593" i="9"/>
  <c r="R593" i="9"/>
  <c r="Q593" i="9"/>
  <c r="P593" i="9"/>
  <c r="N593" i="9"/>
  <c r="AI592" i="9"/>
  <c r="AH592" i="9"/>
  <c r="AF592" i="9"/>
  <c r="AE592" i="9"/>
  <c r="W592" i="9"/>
  <c r="V592" i="9"/>
  <c r="U592" i="9"/>
  <c r="T592" i="9"/>
  <c r="S592" i="9"/>
  <c r="R592" i="9"/>
  <c r="Q592" i="9"/>
  <c r="P592" i="9"/>
  <c r="N592" i="9"/>
  <c r="AI591" i="9"/>
  <c r="AH591" i="9"/>
  <c r="AF591" i="9"/>
  <c r="AE591" i="9"/>
  <c r="W591" i="9"/>
  <c r="V591" i="9"/>
  <c r="U591" i="9"/>
  <c r="T591" i="9"/>
  <c r="S591" i="9"/>
  <c r="R591" i="9"/>
  <c r="Q591" i="9"/>
  <c r="P591" i="9"/>
  <c r="N591" i="9"/>
  <c r="AI590" i="9"/>
  <c r="AH590" i="9"/>
  <c r="AF590" i="9"/>
  <c r="AE590" i="9"/>
  <c r="W590" i="9"/>
  <c r="V590" i="9"/>
  <c r="U590" i="9"/>
  <c r="T590" i="9"/>
  <c r="S590" i="9"/>
  <c r="R590" i="9"/>
  <c r="Q590" i="9"/>
  <c r="P590" i="9"/>
  <c r="N590" i="9"/>
  <c r="AI589" i="9"/>
  <c r="AH589" i="9"/>
  <c r="AF589" i="9"/>
  <c r="AE589" i="9"/>
  <c r="W589" i="9"/>
  <c r="V589" i="9"/>
  <c r="U589" i="9"/>
  <c r="T589" i="9"/>
  <c r="S589" i="9"/>
  <c r="R589" i="9"/>
  <c r="Q589" i="9"/>
  <c r="P589" i="9"/>
  <c r="N589" i="9"/>
  <c r="AI588" i="9"/>
  <c r="AH588" i="9"/>
  <c r="AF588" i="9"/>
  <c r="AE588" i="9"/>
  <c r="W588" i="9"/>
  <c r="V588" i="9"/>
  <c r="U588" i="9"/>
  <c r="T588" i="9"/>
  <c r="S588" i="9"/>
  <c r="R588" i="9"/>
  <c r="Q588" i="9"/>
  <c r="P588" i="9"/>
  <c r="N588" i="9"/>
  <c r="AI587" i="9"/>
  <c r="AH587" i="9"/>
  <c r="AF587" i="9"/>
  <c r="AE587" i="9"/>
  <c r="W587" i="9"/>
  <c r="V587" i="9"/>
  <c r="U587" i="9"/>
  <c r="T587" i="9"/>
  <c r="S587" i="9"/>
  <c r="R587" i="9"/>
  <c r="Q587" i="9"/>
  <c r="P587" i="9"/>
  <c r="N587" i="9"/>
  <c r="AI586" i="9"/>
  <c r="AH586" i="9"/>
  <c r="AF586" i="9"/>
  <c r="AE586" i="9"/>
  <c r="W586" i="9"/>
  <c r="V586" i="9"/>
  <c r="U586" i="9"/>
  <c r="T586" i="9"/>
  <c r="S586" i="9"/>
  <c r="R586" i="9"/>
  <c r="Q586" i="9"/>
  <c r="P586" i="9"/>
  <c r="N586" i="9"/>
  <c r="AI585" i="9"/>
  <c r="AH585" i="9"/>
  <c r="AF585" i="9"/>
  <c r="AE585" i="9"/>
  <c r="W585" i="9"/>
  <c r="V585" i="9"/>
  <c r="U585" i="9"/>
  <c r="T585" i="9"/>
  <c r="S585" i="9"/>
  <c r="R585" i="9"/>
  <c r="Q585" i="9"/>
  <c r="P585" i="9"/>
  <c r="N585" i="9"/>
  <c r="AI584" i="9"/>
  <c r="AH584" i="9"/>
  <c r="AF584" i="9"/>
  <c r="AE584" i="9"/>
  <c r="W584" i="9"/>
  <c r="V584" i="9"/>
  <c r="U584" i="9"/>
  <c r="T584" i="9"/>
  <c r="S584" i="9"/>
  <c r="R584" i="9"/>
  <c r="Q584" i="9"/>
  <c r="P584" i="9"/>
  <c r="N584" i="9"/>
  <c r="AI583" i="9"/>
  <c r="AH583" i="9"/>
  <c r="AF583" i="9"/>
  <c r="AE583" i="9"/>
  <c r="W583" i="9"/>
  <c r="V583" i="9"/>
  <c r="U583" i="9"/>
  <c r="T583" i="9"/>
  <c r="S583" i="9"/>
  <c r="R583" i="9"/>
  <c r="Q583" i="9"/>
  <c r="P583" i="9"/>
  <c r="N583" i="9"/>
  <c r="AI582" i="9"/>
  <c r="AH582" i="9"/>
  <c r="AF582" i="9"/>
  <c r="AE582" i="9"/>
  <c r="W582" i="9"/>
  <c r="V582" i="9"/>
  <c r="U582" i="9"/>
  <c r="T582" i="9"/>
  <c r="S582" i="9"/>
  <c r="R582" i="9"/>
  <c r="Q582" i="9"/>
  <c r="P582" i="9"/>
  <c r="N582" i="9"/>
  <c r="AI581" i="9"/>
  <c r="AH581" i="9"/>
  <c r="AF581" i="9"/>
  <c r="AE581" i="9"/>
  <c r="W581" i="9"/>
  <c r="V581" i="9"/>
  <c r="U581" i="9"/>
  <c r="T581" i="9"/>
  <c r="S581" i="9"/>
  <c r="R581" i="9"/>
  <c r="Q581" i="9"/>
  <c r="P581" i="9"/>
  <c r="N581" i="9"/>
  <c r="AI580" i="9"/>
  <c r="AH580" i="9"/>
  <c r="AF580" i="9"/>
  <c r="AE580" i="9"/>
  <c r="W580" i="9"/>
  <c r="V580" i="9"/>
  <c r="U580" i="9"/>
  <c r="T580" i="9"/>
  <c r="S580" i="9"/>
  <c r="R580" i="9"/>
  <c r="Q580" i="9"/>
  <c r="P580" i="9"/>
  <c r="N580" i="9"/>
  <c r="AI579" i="9"/>
  <c r="AH579" i="9"/>
  <c r="AF579" i="9"/>
  <c r="AE579" i="9"/>
  <c r="W579" i="9"/>
  <c r="V579" i="9"/>
  <c r="U579" i="9"/>
  <c r="T579" i="9"/>
  <c r="S579" i="9"/>
  <c r="R579" i="9"/>
  <c r="Q579" i="9"/>
  <c r="P579" i="9"/>
  <c r="N579" i="9"/>
  <c r="AI578" i="9"/>
  <c r="AH578" i="9"/>
  <c r="AF578" i="9"/>
  <c r="AE578" i="9"/>
  <c r="W578" i="9"/>
  <c r="V578" i="9"/>
  <c r="U578" i="9"/>
  <c r="T578" i="9"/>
  <c r="S578" i="9"/>
  <c r="R578" i="9"/>
  <c r="Q578" i="9"/>
  <c r="P578" i="9"/>
  <c r="N578" i="9"/>
  <c r="AI577" i="9"/>
  <c r="AH577" i="9"/>
  <c r="AF577" i="9"/>
  <c r="AE577" i="9"/>
  <c r="W577" i="9"/>
  <c r="V577" i="9"/>
  <c r="U577" i="9"/>
  <c r="T577" i="9"/>
  <c r="S577" i="9"/>
  <c r="R577" i="9"/>
  <c r="Q577" i="9"/>
  <c r="P577" i="9"/>
  <c r="N577" i="9"/>
  <c r="AI576" i="9"/>
  <c r="AH576" i="9"/>
  <c r="AF576" i="9"/>
  <c r="AE576" i="9"/>
  <c r="W576" i="9"/>
  <c r="V576" i="9"/>
  <c r="U576" i="9"/>
  <c r="T576" i="9"/>
  <c r="S576" i="9"/>
  <c r="R576" i="9"/>
  <c r="Q576" i="9"/>
  <c r="P576" i="9"/>
  <c r="N576" i="9"/>
  <c r="AI575" i="9"/>
  <c r="AH575" i="9"/>
  <c r="AF575" i="9"/>
  <c r="AE575" i="9"/>
  <c r="W575" i="9"/>
  <c r="V575" i="9"/>
  <c r="U575" i="9"/>
  <c r="T575" i="9"/>
  <c r="S575" i="9"/>
  <c r="R575" i="9"/>
  <c r="Q575" i="9"/>
  <c r="P575" i="9"/>
  <c r="N575" i="9"/>
  <c r="AI574" i="9"/>
  <c r="AH574" i="9"/>
  <c r="AF574" i="9"/>
  <c r="AE574" i="9"/>
  <c r="W574" i="9"/>
  <c r="V574" i="9"/>
  <c r="U574" i="9"/>
  <c r="T574" i="9"/>
  <c r="S574" i="9"/>
  <c r="R574" i="9"/>
  <c r="Q574" i="9"/>
  <c r="P574" i="9"/>
  <c r="N574" i="9"/>
  <c r="AI573" i="9"/>
  <c r="AH573" i="9"/>
  <c r="AF573" i="9"/>
  <c r="AE573" i="9"/>
  <c r="W573" i="9"/>
  <c r="V573" i="9"/>
  <c r="U573" i="9"/>
  <c r="T573" i="9"/>
  <c r="S573" i="9"/>
  <c r="R573" i="9"/>
  <c r="Q573" i="9"/>
  <c r="P573" i="9"/>
  <c r="N573" i="9"/>
  <c r="AI572" i="9"/>
  <c r="AH572" i="9"/>
  <c r="AF572" i="9"/>
  <c r="AE572" i="9"/>
  <c r="W572" i="9"/>
  <c r="V572" i="9"/>
  <c r="U572" i="9"/>
  <c r="T572" i="9"/>
  <c r="S572" i="9"/>
  <c r="R572" i="9"/>
  <c r="Q572" i="9"/>
  <c r="P572" i="9"/>
  <c r="N572" i="9"/>
  <c r="AI571" i="9"/>
  <c r="AH571" i="9"/>
  <c r="AF571" i="9"/>
  <c r="AE571" i="9"/>
  <c r="W571" i="9"/>
  <c r="V571" i="9"/>
  <c r="U571" i="9"/>
  <c r="T571" i="9"/>
  <c r="S571" i="9"/>
  <c r="R571" i="9"/>
  <c r="Q571" i="9"/>
  <c r="P571" i="9"/>
  <c r="N571" i="9"/>
  <c r="AI570" i="9"/>
  <c r="AH570" i="9"/>
  <c r="AF570" i="9"/>
  <c r="AE570" i="9"/>
  <c r="W570" i="9"/>
  <c r="V570" i="9"/>
  <c r="U570" i="9"/>
  <c r="T570" i="9"/>
  <c r="S570" i="9"/>
  <c r="R570" i="9"/>
  <c r="Q570" i="9"/>
  <c r="P570" i="9"/>
  <c r="N570" i="9"/>
  <c r="AI569" i="9"/>
  <c r="AH569" i="9"/>
  <c r="AF569" i="9"/>
  <c r="AE569" i="9"/>
  <c r="W569" i="9"/>
  <c r="V569" i="9"/>
  <c r="U569" i="9"/>
  <c r="T569" i="9"/>
  <c r="S569" i="9"/>
  <c r="R569" i="9"/>
  <c r="Q569" i="9"/>
  <c r="P569" i="9"/>
  <c r="N569" i="9"/>
  <c r="AI568" i="9"/>
  <c r="AH568" i="9"/>
  <c r="AF568" i="9"/>
  <c r="AE568" i="9"/>
  <c r="W568" i="9"/>
  <c r="V568" i="9"/>
  <c r="U568" i="9"/>
  <c r="T568" i="9"/>
  <c r="S568" i="9"/>
  <c r="R568" i="9"/>
  <c r="Q568" i="9"/>
  <c r="P568" i="9"/>
  <c r="N568" i="9"/>
  <c r="AI567" i="9"/>
  <c r="AH567" i="9"/>
  <c r="AF567" i="9"/>
  <c r="AE567" i="9"/>
  <c r="W567" i="9"/>
  <c r="V567" i="9"/>
  <c r="U567" i="9"/>
  <c r="T567" i="9"/>
  <c r="S567" i="9"/>
  <c r="R567" i="9"/>
  <c r="Q567" i="9"/>
  <c r="P567" i="9"/>
  <c r="N567" i="9"/>
  <c r="AI566" i="9"/>
  <c r="AH566" i="9"/>
  <c r="AF566" i="9"/>
  <c r="AE566" i="9"/>
  <c r="W566" i="9"/>
  <c r="V566" i="9"/>
  <c r="U566" i="9"/>
  <c r="T566" i="9"/>
  <c r="S566" i="9"/>
  <c r="R566" i="9"/>
  <c r="Q566" i="9"/>
  <c r="P566" i="9"/>
  <c r="N566" i="9"/>
  <c r="AI565" i="9"/>
  <c r="AH565" i="9"/>
  <c r="AF565" i="9"/>
  <c r="AE565" i="9"/>
  <c r="W565" i="9"/>
  <c r="V565" i="9"/>
  <c r="U565" i="9"/>
  <c r="T565" i="9"/>
  <c r="S565" i="9"/>
  <c r="R565" i="9"/>
  <c r="Q565" i="9"/>
  <c r="P565" i="9"/>
  <c r="N565" i="9"/>
  <c r="AI564" i="9"/>
  <c r="AH564" i="9"/>
  <c r="AF564" i="9"/>
  <c r="AE564" i="9"/>
  <c r="W564" i="9"/>
  <c r="V564" i="9"/>
  <c r="U564" i="9"/>
  <c r="T564" i="9"/>
  <c r="S564" i="9"/>
  <c r="R564" i="9"/>
  <c r="Q564" i="9"/>
  <c r="P564" i="9"/>
  <c r="N564" i="9"/>
  <c r="AI563" i="9"/>
  <c r="AH563" i="9"/>
  <c r="AF563" i="9"/>
  <c r="AE563" i="9"/>
  <c r="W563" i="9"/>
  <c r="V563" i="9"/>
  <c r="U563" i="9"/>
  <c r="T563" i="9"/>
  <c r="S563" i="9"/>
  <c r="R563" i="9"/>
  <c r="Q563" i="9"/>
  <c r="P563" i="9"/>
  <c r="N563" i="9"/>
  <c r="AI562" i="9"/>
  <c r="AH562" i="9"/>
  <c r="AF562" i="9"/>
  <c r="AE562" i="9"/>
  <c r="W562" i="9"/>
  <c r="V562" i="9"/>
  <c r="U562" i="9"/>
  <c r="T562" i="9"/>
  <c r="S562" i="9"/>
  <c r="R562" i="9"/>
  <c r="Q562" i="9"/>
  <c r="P562" i="9"/>
  <c r="N562" i="9"/>
  <c r="AI561" i="9"/>
  <c r="AH561" i="9"/>
  <c r="AF561" i="9"/>
  <c r="AE561" i="9"/>
  <c r="W561" i="9"/>
  <c r="V561" i="9"/>
  <c r="U561" i="9"/>
  <c r="T561" i="9"/>
  <c r="S561" i="9"/>
  <c r="R561" i="9"/>
  <c r="Q561" i="9"/>
  <c r="P561" i="9"/>
  <c r="N561" i="9"/>
  <c r="AI560" i="9"/>
  <c r="AH560" i="9"/>
  <c r="AF560" i="9"/>
  <c r="AE560" i="9"/>
  <c r="W560" i="9"/>
  <c r="V560" i="9"/>
  <c r="U560" i="9"/>
  <c r="T560" i="9"/>
  <c r="S560" i="9"/>
  <c r="R560" i="9"/>
  <c r="Q560" i="9"/>
  <c r="P560" i="9"/>
  <c r="N560" i="9"/>
  <c r="AI559" i="9"/>
  <c r="AH559" i="9"/>
  <c r="AF559" i="9"/>
  <c r="AE559" i="9"/>
  <c r="W559" i="9"/>
  <c r="V559" i="9"/>
  <c r="U559" i="9"/>
  <c r="T559" i="9"/>
  <c r="S559" i="9"/>
  <c r="R559" i="9"/>
  <c r="Q559" i="9"/>
  <c r="P559" i="9"/>
  <c r="N559" i="9"/>
  <c r="AI558" i="9"/>
  <c r="AH558" i="9"/>
  <c r="AF558" i="9"/>
  <c r="AE558" i="9"/>
  <c r="W558" i="9"/>
  <c r="V558" i="9"/>
  <c r="U558" i="9"/>
  <c r="T558" i="9"/>
  <c r="S558" i="9"/>
  <c r="R558" i="9"/>
  <c r="Q558" i="9"/>
  <c r="P558" i="9"/>
  <c r="N558" i="9"/>
  <c r="AI557" i="9"/>
  <c r="AH557" i="9"/>
  <c r="AF557" i="9"/>
  <c r="AE557" i="9"/>
  <c r="W557" i="9"/>
  <c r="V557" i="9"/>
  <c r="U557" i="9"/>
  <c r="T557" i="9"/>
  <c r="S557" i="9"/>
  <c r="R557" i="9"/>
  <c r="Q557" i="9"/>
  <c r="P557" i="9"/>
  <c r="N557" i="9"/>
  <c r="AI556" i="9"/>
  <c r="AH556" i="9"/>
  <c r="AF556" i="9"/>
  <c r="AE556" i="9"/>
  <c r="W556" i="9"/>
  <c r="V556" i="9"/>
  <c r="U556" i="9"/>
  <c r="T556" i="9"/>
  <c r="S556" i="9"/>
  <c r="R556" i="9"/>
  <c r="Q556" i="9"/>
  <c r="P556" i="9"/>
  <c r="N556" i="9"/>
  <c r="AI555" i="9"/>
  <c r="AH555" i="9"/>
  <c r="AF555" i="9"/>
  <c r="AE555" i="9"/>
  <c r="W555" i="9"/>
  <c r="V555" i="9"/>
  <c r="U555" i="9"/>
  <c r="T555" i="9"/>
  <c r="S555" i="9"/>
  <c r="R555" i="9"/>
  <c r="Q555" i="9"/>
  <c r="P555" i="9"/>
  <c r="N555" i="9"/>
  <c r="AI554" i="9"/>
  <c r="AH554" i="9"/>
  <c r="AF554" i="9"/>
  <c r="AE554" i="9"/>
  <c r="W554" i="9"/>
  <c r="V554" i="9"/>
  <c r="U554" i="9"/>
  <c r="T554" i="9"/>
  <c r="S554" i="9"/>
  <c r="R554" i="9"/>
  <c r="Q554" i="9"/>
  <c r="P554" i="9"/>
  <c r="N554" i="9"/>
  <c r="AI553" i="9"/>
  <c r="AH553" i="9"/>
  <c r="AF553" i="9"/>
  <c r="AE553" i="9"/>
  <c r="W553" i="9"/>
  <c r="V553" i="9"/>
  <c r="U553" i="9"/>
  <c r="T553" i="9"/>
  <c r="S553" i="9"/>
  <c r="R553" i="9"/>
  <c r="Q553" i="9"/>
  <c r="P553" i="9"/>
  <c r="N553" i="9"/>
  <c r="AI552" i="9"/>
  <c r="AH552" i="9"/>
  <c r="AF552" i="9"/>
  <c r="AE552" i="9"/>
  <c r="W552" i="9"/>
  <c r="V552" i="9"/>
  <c r="U552" i="9"/>
  <c r="T552" i="9"/>
  <c r="S552" i="9"/>
  <c r="R552" i="9"/>
  <c r="Q552" i="9"/>
  <c r="P552" i="9"/>
  <c r="N552" i="9"/>
  <c r="AI551" i="9"/>
  <c r="AH551" i="9"/>
  <c r="AF551" i="9"/>
  <c r="AE551" i="9"/>
  <c r="W551" i="9"/>
  <c r="V551" i="9"/>
  <c r="U551" i="9"/>
  <c r="T551" i="9"/>
  <c r="S551" i="9"/>
  <c r="R551" i="9"/>
  <c r="Q551" i="9"/>
  <c r="P551" i="9"/>
  <c r="N551" i="9"/>
  <c r="AI550" i="9"/>
  <c r="AH550" i="9"/>
  <c r="AF550" i="9"/>
  <c r="AE550" i="9"/>
  <c r="W550" i="9"/>
  <c r="V550" i="9"/>
  <c r="U550" i="9"/>
  <c r="T550" i="9"/>
  <c r="S550" i="9"/>
  <c r="R550" i="9"/>
  <c r="Q550" i="9"/>
  <c r="P550" i="9"/>
  <c r="N550" i="9"/>
  <c r="AI549" i="9"/>
  <c r="AH549" i="9"/>
  <c r="AF549" i="9"/>
  <c r="AE549" i="9"/>
  <c r="W549" i="9"/>
  <c r="V549" i="9"/>
  <c r="U549" i="9"/>
  <c r="T549" i="9"/>
  <c r="S549" i="9"/>
  <c r="R549" i="9"/>
  <c r="Q549" i="9"/>
  <c r="P549" i="9"/>
  <c r="N549" i="9"/>
  <c r="AI548" i="9"/>
  <c r="AH548" i="9"/>
  <c r="AF548" i="9"/>
  <c r="AE548" i="9"/>
  <c r="W548" i="9"/>
  <c r="V548" i="9"/>
  <c r="U548" i="9"/>
  <c r="T548" i="9"/>
  <c r="S548" i="9"/>
  <c r="R548" i="9"/>
  <c r="Q548" i="9"/>
  <c r="P548" i="9"/>
  <c r="N548" i="9"/>
  <c r="AI547" i="9"/>
  <c r="AH547" i="9"/>
  <c r="AF547" i="9"/>
  <c r="AE547" i="9"/>
  <c r="W547" i="9"/>
  <c r="V547" i="9"/>
  <c r="U547" i="9"/>
  <c r="T547" i="9"/>
  <c r="S547" i="9"/>
  <c r="R547" i="9"/>
  <c r="Q547" i="9"/>
  <c r="P547" i="9"/>
  <c r="N547" i="9"/>
  <c r="AI546" i="9"/>
  <c r="AH546" i="9"/>
  <c r="AF546" i="9"/>
  <c r="AE546" i="9"/>
  <c r="W546" i="9"/>
  <c r="V546" i="9"/>
  <c r="U546" i="9"/>
  <c r="T546" i="9"/>
  <c r="S546" i="9"/>
  <c r="R546" i="9"/>
  <c r="Q546" i="9"/>
  <c r="P546" i="9"/>
  <c r="N546" i="9"/>
  <c r="AI545" i="9"/>
  <c r="AH545" i="9"/>
  <c r="AF545" i="9"/>
  <c r="AE545" i="9"/>
  <c r="W545" i="9"/>
  <c r="V545" i="9"/>
  <c r="U545" i="9"/>
  <c r="T545" i="9"/>
  <c r="S545" i="9"/>
  <c r="R545" i="9"/>
  <c r="Q545" i="9"/>
  <c r="P545" i="9"/>
  <c r="N545" i="9"/>
  <c r="AI544" i="9"/>
  <c r="AH544" i="9"/>
  <c r="AF544" i="9"/>
  <c r="AE544" i="9"/>
  <c r="W544" i="9"/>
  <c r="V544" i="9"/>
  <c r="U544" i="9"/>
  <c r="T544" i="9"/>
  <c r="S544" i="9"/>
  <c r="R544" i="9"/>
  <c r="Q544" i="9"/>
  <c r="P544" i="9"/>
  <c r="N544" i="9"/>
  <c r="AI543" i="9"/>
  <c r="AH543" i="9"/>
  <c r="AF543" i="9"/>
  <c r="AE543" i="9"/>
  <c r="W543" i="9"/>
  <c r="V543" i="9"/>
  <c r="U543" i="9"/>
  <c r="T543" i="9"/>
  <c r="S543" i="9"/>
  <c r="R543" i="9"/>
  <c r="Q543" i="9"/>
  <c r="P543" i="9"/>
  <c r="N543" i="9"/>
  <c r="AI542" i="9"/>
  <c r="AH542" i="9"/>
  <c r="AF542" i="9"/>
  <c r="AE542" i="9"/>
  <c r="W542" i="9"/>
  <c r="V542" i="9"/>
  <c r="U542" i="9"/>
  <c r="T542" i="9"/>
  <c r="S542" i="9"/>
  <c r="R542" i="9"/>
  <c r="Q542" i="9"/>
  <c r="P542" i="9"/>
  <c r="N542" i="9"/>
  <c r="AI541" i="9"/>
  <c r="AH541" i="9"/>
  <c r="AF541" i="9"/>
  <c r="AE541" i="9"/>
  <c r="W541" i="9"/>
  <c r="V541" i="9"/>
  <c r="U541" i="9"/>
  <c r="T541" i="9"/>
  <c r="S541" i="9"/>
  <c r="R541" i="9"/>
  <c r="Q541" i="9"/>
  <c r="P541" i="9"/>
  <c r="N541" i="9"/>
  <c r="AI540" i="9"/>
  <c r="AH540" i="9"/>
  <c r="AF540" i="9"/>
  <c r="AE540" i="9"/>
  <c r="W540" i="9"/>
  <c r="V540" i="9"/>
  <c r="U540" i="9"/>
  <c r="T540" i="9"/>
  <c r="S540" i="9"/>
  <c r="R540" i="9"/>
  <c r="Q540" i="9"/>
  <c r="P540" i="9"/>
  <c r="N540" i="9"/>
  <c r="AI539" i="9"/>
  <c r="AH539" i="9"/>
  <c r="AF539" i="9"/>
  <c r="AE539" i="9"/>
  <c r="W539" i="9"/>
  <c r="V539" i="9"/>
  <c r="U539" i="9"/>
  <c r="T539" i="9"/>
  <c r="S539" i="9"/>
  <c r="R539" i="9"/>
  <c r="Q539" i="9"/>
  <c r="P539" i="9"/>
  <c r="N539" i="9"/>
  <c r="AI538" i="9"/>
  <c r="AH538" i="9"/>
  <c r="AF538" i="9"/>
  <c r="AE538" i="9"/>
  <c r="W538" i="9"/>
  <c r="V538" i="9"/>
  <c r="U538" i="9"/>
  <c r="T538" i="9"/>
  <c r="S538" i="9"/>
  <c r="R538" i="9"/>
  <c r="Q538" i="9"/>
  <c r="P538" i="9"/>
  <c r="N538" i="9"/>
  <c r="AI537" i="9"/>
  <c r="AH537" i="9"/>
  <c r="AF537" i="9"/>
  <c r="AE537" i="9"/>
  <c r="W537" i="9"/>
  <c r="V537" i="9"/>
  <c r="U537" i="9"/>
  <c r="T537" i="9"/>
  <c r="S537" i="9"/>
  <c r="R537" i="9"/>
  <c r="Q537" i="9"/>
  <c r="P537" i="9"/>
  <c r="N537" i="9"/>
  <c r="AI536" i="9"/>
  <c r="AH536" i="9"/>
  <c r="AF536" i="9"/>
  <c r="AE536" i="9"/>
  <c r="W536" i="9"/>
  <c r="V536" i="9"/>
  <c r="U536" i="9"/>
  <c r="T536" i="9"/>
  <c r="S536" i="9"/>
  <c r="R536" i="9"/>
  <c r="Q536" i="9"/>
  <c r="P536" i="9"/>
  <c r="N536" i="9"/>
  <c r="AI535" i="9"/>
  <c r="AH535" i="9"/>
  <c r="AF535" i="9"/>
  <c r="AE535" i="9"/>
  <c r="W535" i="9"/>
  <c r="V535" i="9"/>
  <c r="U535" i="9"/>
  <c r="T535" i="9"/>
  <c r="S535" i="9"/>
  <c r="R535" i="9"/>
  <c r="Q535" i="9"/>
  <c r="P535" i="9"/>
  <c r="N535" i="9"/>
  <c r="AI534" i="9"/>
  <c r="AH534" i="9"/>
  <c r="AF534" i="9"/>
  <c r="AE534" i="9"/>
  <c r="W534" i="9"/>
  <c r="V534" i="9"/>
  <c r="U534" i="9"/>
  <c r="T534" i="9"/>
  <c r="S534" i="9"/>
  <c r="R534" i="9"/>
  <c r="Q534" i="9"/>
  <c r="P534" i="9"/>
  <c r="N534" i="9"/>
  <c r="AI533" i="9"/>
  <c r="AH533" i="9"/>
  <c r="AF533" i="9"/>
  <c r="AE533" i="9"/>
  <c r="W533" i="9"/>
  <c r="V533" i="9"/>
  <c r="U533" i="9"/>
  <c r="T533" i="9"/>
  <c r="S533" i="9"/>
  <c r="R533" i="9"/>
  <c r="Q533" i="9"/>
  <c r="P533" i="9"/>
  <c r="N533" i="9"/>
  <c r="AI532" i="9"/>
  <c r="AH532" i="9"/>
  <c r="AF532" i="9"/>
  <c r="AE532" i="9"/>
  <c r="W532" i="9"/>
  <c r="V532" i="9"/>
  <c r="U532" i="9"/>
  <c r="T532" i="9"/>
  <c r="S532" i="9"/>
  <c r="R532" i="9"/>
  <c r="Q532" i="9"/>
  <c r="P532" i="9"/>
  <c r="N532" i="9"/>
  <c r="AI531" i="9"/>
  <c r="AH531" i="9"/>
  <c r="AF531" i="9"/>
  <c r="AE531" i="9"/>
  <c r="W531" i="9"/>
  <c r="V531" i="9"/>
  <c r="U531" i="9"/>
  <c r="T531" i="9"/>
  <c r="S531" i="9"/>
  <c r="R531" i="9"/>
  <c r="Q531" i="9"/>
  <c r="P531" i="9"/>
  <c r="N531" i="9"/>
  <c r="AI530" i="9"/>
  <c r="AH530" i="9"/>
  <c r="AF530" i="9"/>
  <c r="AE530" i="9"/>
  <c r="W530" i="9"/>
  <c r="V530" i="9"/>
  <c r="U530" i="9"/>
  <c r="T530" i="9"/>
  <c r="S530" i="9"/>
  <c r="R530" i="9"/>
  <c r="Q530" i="9"/>
  <c r="P530" i="9"/>
  <c r="N530" i="9"/>
  <c r="AI529" i="9"/>
  <c r="AH529" i="9"/>
  <c r="AF529" i="9"/>
  <c r="AE529" i="9"/>
  <c r="W529" i="9"/>
  <c r="V529" i="9"/>
  <c r="U529" i="9"/>
  <c r="T529" i="9"/>
  <c r="S529" i="9"/>
  <c r="R529" i="9"/>
  <c r="Q529" i="9"/>
  <c r="P529" i="9"/>
  <c r="N529" i="9"/>
  <c r="AI528" i="9"/>
  <c r="AH528" i="9"/>
  <c r="AF528" i="9"/>
  <c r="AE528" i="9"/>
  <c r="W528" i="9"/>
  <c r="V528" i="9"/>
  <c r="U528" i="9"/>
  <c r="T528" i="9"/>
  <c r="S528" i="9"/>
  <c r="R528" i="9"/>
  <c r="Q528" i="9"/>
  <c r="P528" i="9"/>
  <c r="N528" i="9"/>
  <c r="AI527" i="9"/>
  <c r="AH527" i="9"/>
  <c r="AF527" i="9"/>
  <c r="AE527" i="9"/>
  <c r="W527" i="9"/>
  <c r="V527" i="9"/>
  <c r="U527" i="9"/>
  <c r="T527" i="9"/>
  <c r="S527" i="9"/>
  <c r="R527" i="9"/>
  <c r="Q527" i="9"/>
  <c r="P527" i="9"/>
  <c r="N527" i="9"/>
  <c r="AI526" i="9"/>
  <c r="AH526" i="9"/>
  <c r="AF526" i="9"/>
  <c r="AE526" i="9"/>
  <c r="W526" i="9"/>
  <c r="V526" i="9"/>
  <c r="U526" i="9"/>
  <c r="T526" i="9"/>
  <c r="S526" i="9"/>
  <c r="R526" i="9"/>
  <c r="Q526" i="9"/>
  <c r="P526" i="9"/>
  <c r="N526" i="9"/>
  <c r="AI525" i="9"/>
  <c r="AH525" i="9"/>
  <c r="AF525" i="9"/>
  <c r="AE525" i="9"/>
  <c r="W525" i="9"/>
  <c r="V525" i="9"/>
  <c r="U525" i="9"/>
  <c r="T525" i="9"/>
  <c r="S525" i="9"/>
  <c r="R525" i="9"/>
  <c r="Q525" i="9"/>
  <c r="P525" i="9"/>
  <c r="N525" i="9"/>
  <c r="AI524" i="9"/>
  <c r="AH524" i="9"/>
  <c r="AF524" i="9"/>
  <c r="AE524" i="9"/>
  <c r="W524" i="9"/>
  <c r="V524" i="9"/>
  <c r="U524" i="9"/>
  <c r="T524" i="9"/>
  <c r="S524" i="9"/>
  <c r="R524" i="9"/>
  <c r="Q524" i="9"/>
  <c r="P524" i="9"/>
  <c r="N524" i="9"/>
  <c r="AI523" i="9"/>
  <c r="AH523" i="9"/>
  <c r="AF523" i="9"/>
  <c r="AE523" i="9"/>
  <c r="W523" i="9"/>
  <c r="V523" i="9"/>
  <c r="U523" i="9"/>
  <c r="T523" i="9"/>
  <c r="S523" i="9"/>
  <c r="R523" i="9"/>
  <c r="Q523" i="9"/>
  <c r="P523" i="9"/>
  <c r="N523" i="9"/>
  <c r="AI522" i="9"/>
  <c r="AH522" i="9"/>
  <c r="AF522" i="9"/>
  <c r="AE522" i="9"/>
  <c r="W522" i="9"/>
  <c r="V522" i="9"/>
  <c r="U522" i="9"/>
  <c r="T522" i="9"/>
  <c r="S522" i="9"/>
  <c r="R522" i="9"/>
  <c r="Q522" i="9"/>
  <c r="P522" i="9"/>
  <c r="N522" i="9"/>
  <c r="AI521" i="9"/>
  <c r="AH521" i="9"/>
  <c r="AF521" i="9"/>
  <c r="AE521" i="9"/>
  <c r="W521" i="9"/>
  <c r="V521" i="9"/>
  <c r="U521" i="9"/>
  <c r="T521" i="9"/>
  <c r="S521" i="9"/>
  <c r="R521" i="9"/>
  <c r="Q521" i="9"/>
  <c r="P521" i="9"/>
  <c r="N521" i="9"/>
  <c r="AI520" i="9"/>
  <c r="AH520" i="9"/>
  <c r="AF520" i="9"/>
  <c r="AE520" i="9"/>
  <c r="W520" i="9"/>
  <c r="V520" i="9"/>
  <c r="U520" i="9"/>
  <c r="T520" i="9"/>
  <c r="S520" i="9"/>
  <c r="R520" i="9"/>
  <c r="Q520" i="9"/>
  <c r="P520" i="9"/>
  <c r="N520" i="9"/>
  <c r="AI519" i="9"/>
  <c r="AH519" i="9"/>
  <c r="AF519" i="9"/>
  <c r="AE519" i="9"/>
  <c r="W519" i="9"/>
  <c r="V519" i="9"/>
  <c r="U519" i="9"/>
  <c r="T519" i="9"/>
  <c r="S519" i="9"/>
  <c r="R519" i="9"/>
  <c r="Q519" i="9"/>
  <c r="P519" i="9"/>
  <c r="N519" i="9"/>
  <c r="AI518" i="9"/>
  <c r="AH518" i="9"/>
  <c r="AF518" i="9"/>
  <c r="AE518" i="9"/>
  <c r="W518" i="9"/>
  <c r="V518" i="9"/>
  <c r="U518" i="9"/>
  <c r="T518" i="9"/>
  <c r="S518" i="9"/>
  <c r="R518" i="9"/>
  <c r="Q518" i="9"/>
  <c r="P518" i="9"/>
  <c r="N518" i="9"/>
  <c r="AI517" i="9"/>
  <c r="AH517" i="9"/>
  <c r="AF517" i="9"/>
  <c r="AE517" i="9"/>
  <c r="W517" i="9"/>
  <c r="V517" i="9"/>
  <c r="U517" i="9"/>
  <c r="T517" i="9"/>
  <c r="S517" i="9"/>
  <c r="R517" i="9"/>
  <c r="Q517" i="9"/>
  <c r="P517" i="9"/>
  <c r="N517" i="9"/>
  <c r="AI516" i="9"/>
  <c r="AH516" i="9"/>
  <c r="AF516" i="9"/>
  <c r="AE516" i="9"/>
  <c r="W516" i="9"/>
  <c r="V516" i="9"/>
  <c r="U516" i="9"/>
  <c r="T516" i="9"/>
  <c r="S516" i="9"/>
  <c r="R516" i="9"/>
  <c r="Q516" i="9"/>
  <c r="P516" i="9"/>
  <c r="N516" i="9"/>
  <c r="AI515" i="9"/>
  <c r="AH515" i="9"/>
  <c r="AF515" i="9"/>
  <c r="AE515" i="9"/>
  <c r="W515" i="9"/>
  <c r="V515" i="9"/>
  <c r="U515" i="9"/>
  <c r="T515" i="9"/>
  <c r="S515" i="9"/>
  <c r="R515" i="9"/>
  <c r="Q515" i="9"/>
  <c r="P515" i="9"/>
  <c r="N515" i="9"/>
  <c r="AI514" i="9"/>
  <c r="AH514" i="9"/>
  <c r="AF514" i="9"/>
  <c r="AE514" i="9"/>
  <c r="W514" i="9"/>
  <c r="V514" i="9"/>
  <c r="U514" i="9"/>
  <c r="T514" i="9"/>
  <c r="S514" i="9"/>
  <c r="R514" i="9"/>
  <c r="Q514" i="9"/>
  <c r="P514" i="9"/>
  <c r="N514" i="9"/>
  <c r="AI513" i="9"/>
  <c r="AH513" i="9"/>
  <c r="AF513" i="9"/>
  <c r="AE513" i="9"/>
  <c r="W513" i="9"/>
  <c r="V513" i="9"/>
  <c r="U513" i="9"/>
  <c r="T513" i="9"/>
  <c r="S513" i="9"/>
  <c r="R513" i="9"/>
  <c r="Q513" i="9"/>
  <c r="P513" i="9"/>
  <c r="N513" i="9"/>
  <c r="AI512" i="9"/>
  <c r="AH512" i="9"/>
  <c r="AF512" i="9"/>
  <c r="AE512" i="9"/>
  <c r="W512" i="9"/>
  <c r="V512" i="9"/>
  <c r="U512" i="9"/>
  <c r="T512" i="9"/>
  <c r="S512" i="9"/>
  <c r="R512" i="9"/>
  <c r="Q512" i="9"/>
  <c r="P512" i="9"/>
  <c r="N512" i="9"/>
  <c r="AI511" i="9"/>
  <c r="AH511" i="9"/>
  <c r="AF511" i="9"/>
  <c r="AE511" i="9"/>
  <c r="W511" i="9"/>
  <c r="V511" i="9"/>
  <c r="U511" i="9"/>
  <c r="T511" i="9"/>
  <c r="S511" i="9"/>
  <c r="R511" i="9"/>
  <c r="Q511" i="9"/>
  <c r="P511" i="9"/>
  <c r="N511" i="9"/>
  <c r="AI510" i="9"/>
  <c r="AH510" i="9"/>
  <c r="AF510" i="9"/>
  <c r="AE510" i="9"/>
  <c r="W510" i="9"/>
  <c r="V510" i="9"/>
  <c r="U510" i="9"/>
  <c r="T510" i="9"/>
  <c r="S510" i="9"/>
  <c r="R510" i="9"/>
  <c r="Q510" i="9"/>
  <c r="P510" i="9"/>
  <c r="N510" i="9"/>
  <c r="AI509" i="9"/>
  <c r="AH509" i="9"/>
  <c r="AF509" i="9"/>
  <c r="AE509" i="9"/>
  <c r="W509" i="9"/>
  <c r="V509" i="9"/>
  <c r="U509" i="9"/>
  <c r="T509" i="9"/>
  <c r="S509" i="9"/>
  <c r="R509" i="9"/>
  <c r="Q509" i="9"/>
  <c r="P509" i="9"/>
  <c r="N509" i="9"/>
  <c r="AI508" i="9"/>
  <c r="AH508" i="9"/>
  <c r="AF508" i="9"/>
  <c r="AE508" i="9"/>
  <c r="W508" i="9"/>
  <c r="V508" i="9"/>
  <c r="U508" i="9"/>
  <c r="T508" i="9"/>
  <c r="S508" i="9"/>
  <c r="R508" i="9"/>
  <c r="Q508" i="9"/>
  <c r="P508" i="9"/>
  <c r="N508" i="9"/>
  <c r="AI507" i="9"/>
  <c r="AH507" i="9"/>
  <c r="AF507" i="9"/>
  <c r="AE507" i="9"/>
  <c r="W507" i="9"/>
  <c r="V507" i="9"/>
  <c r="U507" i="9"/>
  <c r="T507" i="9"/>
  <c r="S507" i="9"/>
  <c r="R507" i="9"/>
  <c r="Q507" i="9"/>
  <c r="P507" i="9"/>
  <c r="N507" i="9"/>
  <c r="AI506" i="9"/>
  <c r="AH506" i="9"/>
  <c r="AF506" i="9"/>
  <c r="AE506" i="9"/>
  <c r="W506" i="9"/>
  <c r="V506" i="9"/>
  <c r="U506" i="9"/>
  <c r="T506" i="9"/>
  <c r="S506" i="9"/>
  <c r="R506" i="9"/>
  <c r="Q506" i="9"/>
  <c r="P506" i="9"/>
  <c r="N506" i="9"/>
  <c r="AI505" i="9"/>
  <c r="AH505" i="9"/>
  <c r="AF505" i="9"/>
  <c r="AE505" i="9"/>
  <c r="W505" i="9"/>
  <c r="V505" i="9"/>
  <c r="U505" i="9"/>
  <c r="T505" i="9"/>
  <c r="S505" i="9"/>
  <c r="R505" i="9"/>
  <c r="Q505" i="9"/>
  <c r="P505" i="9"/>
  <c r="N505" i="9"/>
  <c r="AI504" i="9"/>
  <c r="AH504" i="9"/>
  <c r="AF504" i="9"/>
  <c r="AE504" i="9"/>
  <c r="W504" i="9"/>
  <c r="V504" i="9"/>
  <c r="U504" i="9"/>
  <c r="T504" i="9"/>
  <c r="S504" i="9"/>
  <c r="R504" i="9"/>
  <c r="Q504" i="9"/>
  <c r="P504" i="9"/>
  <c r="N504" i="9"/>
  <c r="AI503" i="9"/>
  <c r="AH503" i="9"/>
  <c r="AF503" i="9"/>
  <c r="AE503" i="9"/>
  <c r="W503" i="9"/>
  <c r="V503" i="9"/>
  <c r="U503" i="9"/>
  <c r="T503" i="9"/>
  <c r="S503" i="9"/>
  <c r="R503" i="9"/>
  <c r="Q503" i="9"/>
  <c r="P503" i="9"/>
  <c r="N503" i="9"/>
  <c r="AI502" i="9"/>
  <c r="AH502" i="9"/>
  <c r="AF502" i="9"/>
  <c r="AE502" i="9"/>
  <c r="W502" i="9"/>
  <c r="V502" i="9"/>
  <c r="U502" i="9"/>
  <c r="T502" i="9"/>
  <c r="S502" i="9"/>
  <c r="R502" i="9"/>
  <c r="Q502" i="9"/>
  <c r="P502" i="9"/>
  <c r="N502" i="9"/>
  <c r="AI501" i="9"/>
  <c r="AH501" i="9"/>
  <c r="AF501" i="9"/>
  <c r="AE501" i="9"/>
  <c r="W501" i="9"/>
  <c r="V501" i="9"/>
  <c r="U501" i="9"/>
  <c r="T501" i="9"/>
  <c r="S501" i="9"/>
  <c r="R501" i="9"/>
  <c r="Q501" i="9"/>
  <c r="P501" i="9"/>
  <c r="N501" i="9"/>
  <c r="AI500" i="9"/>
  <c r="AH500" i="9"/>
  <c r="AF500" i="9"/>
  <c r="AE500" i="9"/>
  <c r="W500" i="9"/>
  <c r="V500" i="9"/>
  <c r="U500" i="9"/>
  <c r="T500" i="9"/>
  <c r="S500" i="9"/>
  <c r="R500" i="9"/>
  <c r="Q500" i="9"/>
  <c r="P500" i="9"/>
  <c r="N500" i="9"/>
  <c r="AI499" i="9"/>
  <c r="AH499" i="9"/>
  <c r="AF499" i="9"/>
  <c r="AE499" i="9"/>
  <c r="W499" i="9"/>
  <c r="V499" i="9"/>
  <c r="U499" i="9"/>
  <c r="T499" i="9"/>
  <c r="S499" i="9"/>
  <c r="R499" i="9"/>
  <c r="Q499" i="9"/>
  <c r="P499" i="9"/>
  <c r="N499" i="9"/>
  <c r="AI498" i="9"/>
  <c r="AH498" i="9"/>
  <c r="AF498" i="9"/>
  <c r="AE498" i="9"/>
  <c r="W498" i="9"/>
  <c r="V498" i="9"/>
  <c r="U498" i="9"/>
  <c r="T498" i="9"/>
  <c r="S498" i="9"/>
  <c r="R498" i="9"/>
  <c r="Q498" i="9"/>
  <c r="P498" i="9"/>
  <c r="N498" i="9"/>
  <c r="AI497" i="9"/>
  <c r="AH497" i="9"/>
  <c r="AF497" i="9"/>
  <c r="AE497" i="9"/>
  <c r="W497" i="9"/>
  <c r="V497" i="9"/>
  <c r="U497" i="9"/>
  <c r="T497" i="9"/>
  <c r="S497" i="9"/>
  <c r="R497" i="9"/>
  <c r="Q497" i="9"/>
  <c r="P497" i="9"/>
  <c r="N497" i="9"/>
  <c r="AI496" i="9"/>
  <c r="AH496" i="9"/>
  <c r="AF496" i="9"/>
  <c r="AE496" i="9"/>
  <c r="W496" i="9"/>
  <c r="V496" i="9"/>
  <c r="U496" i="9"/>
  <c r="T496" i="9"/>
  <c r="S496" i="9"/>
  <c r="R496" i="9"/>
  <c r="Q496" i="9"/>
  <c r="P496" i="9"/>
  <c r="N496" i="9"/>
  <c r="AI495" i="9"/>
  <c r="AH495" i="9"/>
  <c r="AF495" i="9"/>
  <c r="AE495" i="9"/>
  <c r="W495" i="9"/>
  <c r="V495" i="9"/>
  <c r="U495" i="9"/>
  <c r="T495" i="9"/>
  <c r="S495" i="9"/>
  <c r="R495" i="9"/>
  <c r="Q495" i="9"/>
  <c r="P495" i="9"/>
  <c r="N495" i="9"/>
  <c r="AI494" i="9"/>
  <c r="AH494" i="9"/>
  <c r="AF494" i="9"/>
  <c r="AE494" i="9"/>
  <c r="W494" i="9"/>
  <c r="V494" i="9"/>
  <c r="U494" i="9"/>
  <c r="T494" i="9"/>
  <c r="S494" i="9"/>
  <c r="R494" i="9"/>
  <c r="Q494" i="9"/>
  <c r="P494" i="9"/>
  <c r="N494" i="9"/>
  <c r="AI493" i="9"/>
  <c r="AH493" i="9"/>
  <c r="AF493" i="9"/>
  <c r="AE493" i="9"/>
  <c r="W493" i="9"/>
  <c r="V493" i="9"/>
  <c r="U493" i="9"/>
  <c r="T493" i="9"/>
  <c r="S493" i="9"/>
  <c r="R493" i="9"/>
  <c r="Q493" i="9"/>
  <c r="P493" i="9"/>
  <c r="N493" i="9"/>
  <c r="AI492" i="9"/>
  <c r="AH492" i="9"/>
  <c r="AF492" i="9"/>
  <c r="AE492" i="9"/>
  <c r="W492" i="9"/>
  <c r="V492" i="9"/>
  <c r="U492" i="9"/>
  <c r="T492" i="9"/>
  <c r="S492" i="9"/>
  <c r="R492" i="9"/>
  <c r="Q492" i="9"/>
  <c r="P492" i="9"/>
  <c r="N492" i="9"/>
  <c r="AI491" i="9"/>
  <c r="AH491" i="9"/>
  <c r="AF491" i="9"/>
  <c r="AE491" i="9"/>
  <c r="W491" i="9"/>
  <c r="V491" i="9"/>
  <c r="U491" i="9"/>
  <c r="T491" i="9"/>
  <c r="S491" i="9"/>
  <c r="R491" i="9"/>
  <c r="Q491" i="9"/>
  <c r="P491" i="9"/>
  <c r="N491" i="9"/>
  <c r="AI490" i="9"/>
  <c r="AH490" i="9"/>
  <c r="AF490" i="9"/>
  <c r="AE490" i="9"/>
  <c r="W490" i="9"/>
  <c r="V490" i="9"/>
  <c r="U490" i="9"/>
  <c r="T490" i="9"/>
  <c r="S490" i="9"/>
  <c r="R490" i="9"/>
  <c r="Q490" i="9"/>
  <c r="P490" i="9"/>
  <c r="N490" i="9"/>
  <c r="AI489" i="9"/>
  <c r="AH489" i="9"/>
  <c r="AF489" i="9"/>
  <c r="AE489" i="9"/>
  <c r="W489" i="9"/>
  <c r="V489" i="9"/>
  <c r="U489" i="9"/>
  <c r="T489" i="9"/>
  <c r="S489" i="9"/>
  <c r="R489" i="9"/>
  <c r="Q489" i="9"/>
  <c r="P489" i="9"/>
  <c r="N489" i="9"/>
  <c r="AI488" i="9"/>
  <c r="AH488" i="9"/>
  <c r="AF488" i="9"/>
  <c r="AE488" i="9"/>
  <c r="W488" i="9"/>
  <c r="V488" i="9"/>
  <c r="U488" i="9"/>
  <c r="T488" i="9"/>
  <c r="S488" i="9"/>
  <c r="R488" i="9"/>
  <c r="Q488" i="9"/>
  <c r="P488" i="9"/>
  <c r="N488" i="9"/>
  <c r="AI487" i="9"/>
  <c r="AH487" i="9"/>
  <c r="AF487" i="9"/>
  <c r="AE487" i="9"/>
  <c r="W487" i="9"/>
  <c r="V487" i="9"/>
  <c r="U487" i="9"/>
  <c r="T487" i="9"/>
  <c r="S487" i="9"/>
  <c r="R487" i="9"/>
  <c r="Q487" i="9"/>
  <c r="P487" i="9"/>
  <c r="N487" i="9"/>
  <c r="AI486" i="9"/>
  <c r="AH486" i="9"/>
  <c r="AF486" i="9"/>
  <c r="AE486" i="9"/>
  <c r="W486" i="9"/>
  <c r="V486" i="9"/>
  <c r="U486" i="9"/>
  <c r="T486" i="9"/>
  <c r="S486" i="9"/>
  <c r="R486" i="9"/>
  <c r="Q486" i="9"/>
  <c r="P486" i="9"/>
  <c r="N486" i="9"/>
  <c r="AI485" i="9"/>
  <c r="AH485" i="9"/>
  <c r="AF485" i="9"/>
  <c r="AE485" i="9"/>
  <c r="W485" i="9"/>
  <c r="V485" i="9"/>
  <c r="U485" i="9"/>
  <c r="T485" i="9"/>
  <c r="S485" i="9"/>
  <c r="R485" i="9"/>
  <c r="Q485" i="9"/>
  <c r="P485" i="9"/>
  <c r="N485" i="9"/>
  <c r="AI484" i="9"/>
  <c r="AH484" i="9"/>
  <c r="AF484" i="9"/>
  <c r="AE484" i="9"/>
  <c r="W484" i="9"/>
  <c r="V484" i="9"/>
  <c r="U484" i="9"/>
  <c r="T484" i="9"/>
  <c r="S484" i="9"/>
  <c r="R484" i="9"/>
  <c r="Q484" i="9"/>
  <c r="P484" i="9"/>
  <c r="N484" i="9"/>
  <c r="AI483" i="9"/>
  <c r="AH483" i="9"/>
  <c r="AF483" i="9"/>
  <c r="AE483" i="9"/>
  <c r="W483" i="9"/>
  <c r="V483" i="9"/>
  <c r="U483" i="9"/>
  <c r="T483" i="9"/>
  <c r="S483" i="9"/>
  <c r="R483" i="9"/>
  <c r="Q483" i="9"/>
  <c r="P483" i="9"/>
  <c r="N483" i="9"/>
  <c r="AI482" i="9"/>
  <c r="AH482" i="9"/>
  <c r="AF482" i="9"/>
  <c r="AE482" i="9"/>
  <c r="W482" i="9"/>
  <c r="V482" i="9"/>
  <c r="U482" i="9"/>
  <c r="T482" i="9"/>
  <c r="S482" i="9"/>
  <c r="R482" i="9"/>
  <c r="Q482" i="9"/>
  <c r="P482" i="9"/>
  <c r="N482" i="9"/>
  <c r="AI481" i="9"/>
  <c r="AH481" i="9"/>
  <c r="AF481" i="9"/>
  <c r="AE481" i="9"/>
  <c r="W481" i="9"/>
  <c r="V481" i="9"/>
  <c r="U481" i="9"/>
  <c r="T481" i="9"/>
  <c r="S481" i="9"/>
  <c r="R481" i="9"/>
  <c r="Q481" i="9"/>
  <c r="P481" i="9"/>
  <c r="N481" i="9"/>
  <c r="AI480" i="9"/>
  <c r="AH480" i="9"/>
  <c r="AF480" i="9"/>
  <c r="AE480" i="9"/>
  <c r="W480" i="9"/>
  <c r="V480" i="9"/>
  <c r="U480" i="9"/>
  <c r="T480" i="9"/>
  <c r="S480" i="9"/>
  <c r="R480" i="9"/>
  <c r="Q480" i="9"/>
  <c r="P480" i="9"/>
  <c r="N480" i="9"/>
  <c r="AI479" i="9"/>
  <c r="AH479" i="9"/>
  <c r="AF479" i="9"/>
  <c r="AE479" i="9"/>
  <c r="W479" i="9"/>
  <c r="V479" i="9"/>
  <c r="U479" i="9"/>
  <c r="T479" i="9"/>
  <c r="S479" i="9"/>
  <c r="R479" i="9"/>
  <c r="Q479" i="9"/>
  <c r="P479" i="9"/>
  <c r="N479" i="9"/>
  <c r="AI478" i="9"/>
  <c r="AH478" i="9"/>
  <c r="AF478" i="9"/>
  <c r="AE478" i="9"/>
  <c r="W478" i="9"/>
  <c r="V478" i="9"/>
  <c r="U478" i="9"/>
  <c r="T478" i="9"/>
  <c r="S478" i="9"/>
  <c r="R478" i="9"/>
  <c r="Q478" i="9"/>
  <c r="P478" i="9"/>
  <c r="N478" i="9"/>
  <c r="AI477" i="9"/>
  <c r="AH477" i="9"/>
  <c r="AF477" i="9"/>
  <c r="AE477" i="9"/>
  <c r="W477" i="9"/>
  <c r="V477" i="9"/>
  <c r="U477" i="9"/>
  <c r="T477" i="9"/>
  <c r="S477" i="9"/>
  <c r="R477" i="9"/>
  <c r="Q477" i="9"/>
  <c r="P477" i="9"/>
  <c r="N477" i="9"/>
  <c r="AI476" i="9"/>
  <c r="AH476" i="9"/>
  <c r="AF476" i="9"/>
  <c r="AE476" i="9"/>
  <c r="W476" i="9"/>
  <c r="V476" i="9"/>
  <c r="U476" i="9"/>
  <c r="T476" i="9"/>
  <c r="S476" i="9"/>
  <c r="R476" i="9"/>
  <c r="Q476" i="9"/>
  <c r="P476" i="9"/>
  <c r="N476" i="9"/>
  <c r="AI475" i="9"/>
  <c r="AH475" i="9"/>
  <c r="AF475" i="9"/>
  <c r="AE475" i="9"/>
  <c r="W475" i="9"/>
  <c r="V475" i="9"/>
  <c r="U475" i="9"/>
  <c r="T475" i="9"/>
  <c r="S475" i="9"/>
  <c r="R475" i="9"/>
  <c r="Q475" i="9"/>
  <c r="P475" i="9"/>
  <c r="N475" i="9"/>
  <c r="AI474" i="9"/>
  <c r="AH474" i="9"/>
  <c r="AF474" i="9"/>
  <c r="AE474" i="9"/>
  <c r="W474" i="9"/>
  <c r="V474" i="9"/>
  <c r="U474" i="9"/>
  <c r="T474" i="9"/>
  <c r="S474" i="9"/>
  <c r="R474" i="9"/>
  <c r="Q474" i="9"/>
  <c r="P474" i="9"/>
  <c r="N474" i="9"/>
  <c r="AI473" i="9"/>
  <c r="AH473" i="9"/>
  <c r="AF473" i="9"/>
  <c r="AE473" i="9"/>
  <c r="W473" i="9"/>
  <c r="V473" i="9"/>
  <c r="U473" i="9"/>
  <c r="T473" i="9"/>
  <c r="S473" i="9"/>
  <c r="R473" i="9"/>
  <c r="Q473" i="9"/>
  <c r="P473" i="9"/>
  <c r="N473" i="9"/>
  <c r="AI472" i="9"/>
  <c r="AH472" i="9"/>
  <c r="AF472" i="9"/>
  <c r="AE472" i="9"/>
  <c r="W472" i="9"/>
  <c r="V472" i="9"/>
  <c r="U472" i="9"/>
  <c r="T472" i="9"/>
  <c r="S472" i="9"/>
  <c r="R472" i="9"/>
  <c r="Q472" i="9"/>
  <c r="P472" i="9"/>
  <c r="N472" i="9"/>
  <c r="AI471" i="9"/>
  <c r="AH471" i="9"/>
  <c r="AF471" i="9"/>
  <c r="AE471" i="9"/>
  <c r="W471" i="9"/>
  <c r="V471" i="9"/>
  <c r="U471" i="9"/>
  <c r="T471" i="9"/>
  <c r="S471" i="9"/>
  <c r="R471" i="9"/>
  <c r="Q471" i="9"/>
  <c r="P471" i="9"/>
  <c r="N471" i="9"/>
  <c r="AI470" i="9"/>
  <c r="AH470" i="9"/>
  <c r="AF470" i="9"/>
  <c r="AE470" i="9"/>
  <c r="W470" i="9"/>
  <c r="V470" i="9"/>
  <c r="U470" i="9"/>
  <c r="T470" i="9"/>
  <c r="S470" i="9"/>
  <c r="R470" i="9"/>
  <c r="Q470" i="9"/>
  <c r="P470" i="9"/>
  <c r="N470" i="9"/>
  <c r="AI469" i="9"/>
  <c r="AH469" i="9"/>
  <c r="AF469" i="9"/>
  <c r="AE469" i="9"/>
  <c r="W469" i="9"/>
  <c r="V469" i="9"/>
  <c r="U469" i="9"/>
  <c r="T469" i="9"/>
  <c r="S469" i="9"/>
  <c r="R469" i="9"/>
  <c r="Q469" i="9"/>
  <c r="P469" i="9"/>
  <c r="N469" i="9"/>
  <c r="AI468" i="9"/>
  <c r="AH468" i="9"/>
  <c r="AF468" i="9"/>
  <c r="AE468" i="9"/>
  <c r="W468" i="9"/>
  <c r="V468" i="9"/>
  <c r="U468" i="9"/>
  <c r="T468" i="9"/>
  <c r="S468" i="9"/>
  <c r="R468" i="9"/>
  <c r="Q468" i="9"/>
  <c r="P468" i="9"/>
  <c r="N468" i="9"/>
  <c r="AI467" i="9"/>
  <c r="AH467" i="9"/>
  <c r="AF467" i="9"/>
  <c r="AE467" i="9"/>
  <c r="W467" i="9"/>
  <c r="V467" i="9"/>
  <c r="U467" i="9"/>
  <c r="T467" i="9"/>
  <c r="S467" i="9"/>
  <c r="R467" i="9"/>
  <c r="Q467" i="9"/>
  <c r="P467" i="9"/>
  <c r="N467" i="9"/>
  <c r="AI466" i="9"/>
  <c r="AH466" i="9"/>
  <c r="AF466" i="9"/>
  <c r="AE466" i="9"/>
  <c r="W466" i="9"/>
  <c r="V466" i="9"/>
  <c r="U466" i="9"/>
  <c r="T466" i="9"/>
  <c r="S466" i="9"/>
  <c r="R466" i="9"/>
  <c r="Q466" i="9"/>
  <c r="P466" i="9"/>
  <c r="N466" i="9"/>
  <c r="AI465" i="9"/>
  <c r="AH465" i="9"/>
  <c r="AF465" i="9"/>
  <c r="AE465" i="9"/>
  <c r="W465" i="9"/>
  <c r="V465" i="9"/>
  <c r="U465" i="9"/>
  <c r="T465" i="9"/>
  <c r="S465" i="9"/>
  <c r="R465" i="9"/>
  <c r="Q465" i="9"/>
  <c r="P465" i="9"/>
  <c r="N465" i="9"/>
  <c r="AI464" i="9"/>
  <c r="AH464" i="9"/>
  <c r="AF464" i="9"/>
  <c r="AE464" i="9"/>
  <c r="W464" i="9"/>
  <c r="V464" i="9"/>
  <c r="U464" i="9"/>
  <c r="T464" i="9"/>
  <c r="S464" i="9"/>
  <c r="R464" i="9"/>
  <c r="Q464" i="9"/>
  <c r="P464" i="9"/>
  <c r="N464" i="9"/>
  <c r="AI463" i="9"/>
  <c r="AH463" i="9"/>
  <c r="AF463" i="9"/>
  <c r="AE463" i="9"/>
  <c r="W463" i="9"/>
  <c r="V463" i="9"/>
  <c r="U463" i="9"/>
  <c r="T463" i="9"/>
  <c r="S463" i="9"/>
  <c r="R463" i="9"/>
  <c r="Q463" i="9"/>
  <c r="P463" i="9"/>
  <c r="N463" i="9"/>
  <c r="AI462" i="9"/>
  <c r="AH462" i="9"/>
  <c r="AF462" i="9"/>
  <c r="AE462" i="9"/>
  <c r="W462" i="9"/>
  <c r="V462" i="9"/>
  <c r="U462" i="9"/>
  <c r="T462" i="9"/>
  <c r="S462" i="9"/>
  <c r="R462" i="9"/>
  <c r="Q462" i="9"/>
  <c r="P462" i="9"/>
  <c r="N462" i="9"/>
  <c r="AI461" i="9"/>
  <c r="AH461" i="9"/>
  <c r="AF461" i="9"/>
  <c r="AE461" i="9"/>
  <c r="W461" i="9"/>
  <c r="V461" i="9"/>
  <c r="U461" i="9"/>
  <c r="T461" i="9"/>
  <c r="S461" i="9"/>
  <c r="R461" i="9"/>
  <c r="Q461" i="9"/>
  <c r="P461" i="9"/>
  <c r="N461" i="9"/>
  <c r="AI460" i="9"/>
  <c r="AH460" i="9"/>
  <c r="AF460" i="9"/>
  <c r="AE460" i="9"/>
  <c r="W460" i="9"/>
  <c r="V460" i="9"/>
  <c r="U460" i="9"/>
  <c r="T460" i="9"/>
  <c r="S460" i="9"/>
  <c r="R460" i="9"/>
  <c r="Q460" i="9"/>
  <c r="P460" i="9"/>
  <c r="N460" i="9"/>
  <c r="AI459" i="9"/>
  <c r="AH459" i="9"/>
  <c r="AF459" i="9"/>
  <c r="AE459" i="9"/>
  <c r="W459" i="9"/>
  <c r="V459" i="9"/>
  <c r="U459" i="9"/>
  <c r="T459" i="9"/>
  <c r="S459" i="9"/>
  <c r="R459" i="9"/>
  <c r="Q459" i="9"/>
  <c r="P459" i="9"/>
  <c r="N459" i="9"/>
  <c r="AI458" i="9"/>
  <c r="AH458" i="9"/>
  <c r="AF458" i="9"/>
  <c r="AE458" i="9"/>
  <c r="W458" i="9"/>
  <c r="V458" i="9"/>
  <c r="U458" i="9"/>
  <c r="T458" i="9"/>
  <c r="S458" i="9"/>
  <c r="R458" i="9"/>
  <c r="Q458" i="9"/>
  <c r="P458" i="9"/>
  <c r="N458" i="9"/>
  <c r="AI457" i="9"/>
  <c r="AH457" i="9"/>
  <c r="AF457" i="9"/>
  <c r="AE457" i="9"/>
  <c r="W457" i="9"/>
  <c r="V457" i="9"/>
  <c r="U457" i="9"/>
  <c r="T457" i="9"/>
  <c r="S457" i="9"/>
  <c r="R457" i="9"/>
  <c r="Q457" i="9"/>
  <c r="P457" i="9"/>
  <c r="N457" i="9"/>
  <c r="AI456" i="9"/>
  <c r="AH456" i="9"/>
  <c r="AF456" i="9"/>
  <c r="AE456" i="9"/>
  <c r="W456" i="9"/>
  <c r="V456" i="9"/>
  <c r="U456" i="9"/>
  <c r="T456" i="9"/>
  <c r="S456" i="9"/>
  <c r="R456" i="9"/>
  <c r="Q456" i="9"/>
  <c r="P456" i="9"/>
  <c r="N456" i="9"/>
  <c r="AI455" i="9"/>
  <c r="AH455" i="9"/>
  <c r="AF455" i="9"/>
  <c r="AE455" i="9"/>
  <c r="W455" i="9"/>
  <c r="V455" i="9"/>
  <c r="U455" i="9"/>
  <c r="T455" i="9"/>
  <c r="S455" i="9"/>
  <c r="R455" i="9"/>
  <c r="Q455" i="9"/>
  <c r="P455" i="9"/>
  <c r="N455" i="9"/>
  <c r="AI454" i="9"/>
  <c r="AH454" i="9"/>
  <c r="AF454" i="9"/>
  <c r="AE454" i="9"/>
  <c r="W454" i="9"/>
  <c r="V454" i="9"/>
  <c r="U454" i="9"/>
  <c r="T454" i="9"/>
  <c r="S454" i="9"/>
  <c r="R454" i="9"/>
  <c r="Q454" i="9"/>
  <c r="P454" i="9"/>
  <c r="N454" i="9"/>
  <c r="AI453" i="9"/>
  <c r="AH453" i="9"/>
  <c r="AF453" i="9"/>
  <c r="AE453" i="9"/>
  <c r="W453" i="9"/>
  <c r="V453" i="9"/>
  <c r="U453" i="9"/>
  <c r="T453" i="9"/>
  <c r="S453" i="9"/>
  <c r="R453" i="9"/>
  <c r="Q453" i="9"/>
  <c r="P453" i="9"/>
  <c r="N453" i="9"/>
  <c r="AI452" i="9"/>
  <c r="AH452" i="9"/>
  <c r="AF452" i="9"/>
  <c r="AE452" i="9"/>
  <c r="W452" i="9"/>
  <c r="V452" i="9"/>
  <c r="U452" i="9"/>
  <c r="T452" i="9"/>
  <c r="S452" i="9"/>
  <c r="R452" i="9"/>
  <c r="Q452" i="9"/>
  <c r="P452" i="9"/>
  <c r="N452" i="9"/>
  <c r="AI451" i="9"/>
  <c r="AH451" i="9"/>
  <c r="AF451" i="9"/>
  <c r="AE451" i="9"/>
  <c r="W451" i="9"/>
  <c r="V451" i="9"/>
  <c r="U451" i="9"/>
  <c r="T451" i="9"/>
  <c r="S451" i="9"/>
  <c r="R451" i="9"/>
  <c r="Q451" i="9"/>
  <c r="P451" i="9"/>
  <c r="N451" i="9"/>
  <c r="AI450" i="9"/>
  <c r="AH450" i="9"/>
  <c r="AF450" i="9"/>
  <c r="AE450" i="9"/>
  <c r="W450" i="9"/>
  <c r="V450" i="9"/>
  <c r="U450" i="9"/>
  <c r="T450" i="9"/>
  <c r="S450" i="9"/>
  <c r="R450" i="9"/>
  <c r="Q450" i="9"/>
  <c r="P450" i="9"/>
  <c r="N450" i="9"/>
  <c r="AI449" i="9"/>
  <c r="AH449" i="9"/>
  <c r="AF449" i="9"/>
  <c r="AE449" i="9"/>
  <c r="W449" i="9"/>
  <c r="V449" i="9"/>
  <c r="U449" i="9"/>
  <c r="T449" i="9"/>
  <c r="S449" i="9"/>
  <c r="R449" i="9"/>
  <c r="Q449" i="9"/>
  <c r="P449" i="9"/>
  <c r="N449" i="9"/>
  <c r="AI448" i="9"/>
  <c r="AH448" i="9"/>
  <c r="AF448" i="9"/>
  <c r="AE448" i="9"/>
  <c r="W448" i="9"/>
  <c r="V448" i="9"/>
  <c r="U448" i="9"/>
  <c r="T448" i="9"/>
  <c r="S448" i="9"/>
  <c r="R448" i="9"/>
  <c r="Q448" i="9"/>
  <c r="P448" i="9"/>
  <c r="N448" i="9"/>
  <c r="AI447" i="9"/>
  <c r="AH447" i="9"/>
  <c r="AF447" i="9"/>
  <c r="AE447" i="9"/>
  <c r="W447" i="9"/>
  <c r="V447" i="9"/>
  <c r="U447" i="9"/>
  <c r="T447" i="9"/>
  <c r="S447" i="9"/>
  <c r="R447" i="9"/>
  <c r="Q447" i="9"/>
  <c r="P447" i="9"/>
  <c r="N447" i="9"/>
  <c r="AI446" i="9"/>
  <c r="AH446" i="9"/>
  <c r="AF446" i="9"/>
  <c r="AE446" i="9"/>
  <c r="W446" i="9"/>
  <c r="V446" i="9"/>
  <c r="U446" i="9"/>
  <c r="T446" i="9"/>
  <c r="S446" i="9"/>
  <c r="R446" i="9"/>
  <c r="Q446" i="9"/>
  <c r="P446" i="9"/>
  <c r="N446" i="9"/>
  <c r="AI445" i="9"/>
  <c r="AH445" i="9"/>
  <c r="AF445" i="9"/>
  <c r="AE445" i="9"/>
  <c r="W445" i="9"/>
  <c r="V445" i="9"/>
  <c r="U445" i="9"/>
  <c r="T445" i="9"/>
  <c r="S445" i="9"/>
  <c r="R445" i="9"/>
  <c r="Q445" i="9"/>
  <c r="P445" i="9"/>
  <c r="N445" i="9"/>
  <c r="AI444" i="9"/>
  <c r="AH444" i="9"/>
  <c r="AF444" i="9"/>
  <c r="AE444" i="9"/>
  <c r="W444" i="9"/>
  <c r="V444" i="9"/>
  <c r="U444" i="9"/>
  <c r="T444" i="9"/>
  <c r="S444" i="9"/>
  <c r="R444" i="9"/>
  <c r="Q444" i="9"/>
  <c r="P444" i="9"/>
  <c r="N444" i="9"/>
  <c r="AI443" i="9"/>
  <c r="AH443" i="9"/>
  <c r="AF443" i="9"/>
  <c r="AE443" i="9"/>
  <c r="W443" i="9"/>
  <c r="V443" i="9"/>
  <c r="U443" i="9"/>
  <c r="T443" i="9"/>
  <c r="S443" i="9"/>
  <c r="R443" i="9"/>
  <c r="Q443" i="9"/>
  <c r="P443" i="9"/>
  <c r="N443" i="9"/>
  <c r="AI442" i="9"/>
  <c r="AH442" i="9"/>
  <c r="AF442" i="9"/>
  <c r="AE442" i="9"/>
  <c r="W442" i="9"/>
  <c r="V442" i="9"/>
  <c r="U442" i="9"/>
  <c r="T442" i="9"/>
  <c r="S442" i="9"/>
  <c r="R442" i="9"/>
  <c r="Q442" i="9"/>
  <c r="P442" i="9"/>
  <c r="N442" i="9"/>
  <c r="AI441" i="9"/>
  <c r="AH441" i="9"/>
  <c r="AF441" i="9"/>
  <c r="AE441" i="9"/>
  <c r="W441" i="9"/>
  <c r="V441" i="9"/>
  <c r="U441" i="9"/>
  <c r="T441" i="9"/>
  <c r="S441" i="9"/>
  <c r="R441" i="9"/>
  <c r="Q441" i="9"/>
  <c r="P441" i="9"/>
  <c r="N441" i="9"/>
  <c r="AI440" i="9"/>
  <c r="AH440" i="9"/>
  <c r="AF440" i="9"/>
  <c r="AE440" i="9"/>
  <c r="W440" i="9"/>
  <c r="V440" i="9"/>
  <c r="U440" i="9"/>
  <c r="T440" i="9"/>
  <c r="S440" i="9"/>
  <c r="R440" i="9"/>
  <c r="Q440" i="9"/>
  <c r="P440" i="9"/>
  <c r="N440" i="9"/>
  <c r="AI439" i="9"/>
  <c r="AH439" i="9"/>
  <c r="AF439" i="9"/>
  <c r="AE439" i="9"/>
  <c r="W439" i="9"/>
  <c r="V439" i="9"/>
  <c r="U439" i="9"/>
  <c r="T439" i="9"/>
  <c r="S439" i="9"/>
  <c r="R439" i="9"/>
  <c r="Q439" i="9"/>
  <c r="P439" i="9"/>
  <c r="N439" i="9"/>
  <c r="AI438" i="9"/>
  <c r="AH438" i="9"/>
  <c r="AF438" i="9"/>
  <c r="AE438" i="9"/>
  <c r="W438" i="9"/>
  <c r="V438" i="9"/>
  <c r="U438" i="9"/>
  <c r="T438" i="9"/>
  <c r="S438" i="9"/>
  <c r="R438" i="9"/>
  <c r="Q438" i="9"/>
  <c r="P438" i="9"/>
  <c r="N438" i="9"/>
  <c r="AI437" i="9"/>
  <c r="AH437" i="9"/>
  <c r="AF437" i="9"/>
  <c r="AE437" i="9"/>
  <c r="W437" i="9"/>
  <c r="V437" i="9"/>
  <c r="U437" i="9"/>
  <c r="T437" i="9"/>
  <c r="S437" i="9"/>
  <c r="R437" i="9"/>
  <c r="Q437" i="9"/>
  <c r="P437" i="9"/>
  <c r="N437" i="9"/>
  <c r="AI436" i="9"/>
  <c r="AH436" i="9"/>
  <c r="AF436" i="9"/>
  <c r="AE436" i="9"/>
  <c r="W436" i="9"/>
  <c r="V436" i="9"/>
  <c r="U436" i="9"/>
  <c r="T436" i="9"/>
  <c r="S436" i="9"/>
  <c r="R436" i="9"/>
  <c r="Q436" i="9"/>
  <c r="P436" i="9"/>
  <c r="N436" i="9"/>
  <c r="AI435" i="9"/>
  <c r="AH435" i="9"/>
  <c r="AF435" i="9"/>
  <c r="AE435" i="9"/>
  <c r="W435" i="9"/>
  <c r="V435" i="9"/>
  <c r="U435" i="9"/>
  <c r="T435" i="9"/>
  <c r="S435" i="9"/>
  <c r="R435" i="9"/>
  <c r="Q435" i="9"/>
  <c r="P435" i="9"/>
  <c r="N435" i="9"/>
  <c r="AI434" i="9"/>
  <c r="AH434" i="9"/>
  <c r="AF434" i="9"/>
  <c r="AE434" i="9"/>
  <c r="W434" i="9"/>
  <c r="V434" i="9"/>
  <c r="U434" i="9"/>
  <c r="T434" i="9"/>
  <c r="S434" i="9"/>
  <c r="R434" i="9"/>
  <c r="Q434" i="9"/>
  <c r="P434" i="9"/>
  <c r="N434" i="9"/>
  <c r="AI433" i="9"/>
  <c r="AH433" i="9"/>
  <c r="AF433" i="9"/>
  <c r="AE433" i="9"/>
  <c r="W433" i="9"/>
  <c r="V433" i="9"/>
  <c r="U433" i="9"/>
  <c r="T433" i="9"/>
  <c r="S433" i="9"/>
  <c r="R433" i="9"/>
  <c r="Q433" i="9"/>
  <c r="P433" i="9"/>
  <c r="N433" i="9"/>
  <c r="AI432" i="9"/>
  <c r="AH432" i="9"/>
  <c r="AF432" i="9"/>
  <c r="AE432" i="9"/>
  <c r="W432" i="9"/>
  <c r="V432" i="9"/>
  <c r="U432" i="9"/>
  <c r="T432" i="9"/>
  <c r="S432" i="9"/>
  <c r="R432" i="9"/>
  <c r="Q432" i="9"/>
  <c r="P432" i="9"/>
  <c r="N432" i="9"/>
  <c r="AI431" i="9"/>
  <c r="AH431" i="9"/>
  <c r="AF431" i="9"/>
  <c r="AE431" i="9"/>
  <c r="W431" i="9"/>
  <c r="V431" i="9"/>
  <c r="U431" i="9"/>
  <c r="T431" i="9"/>
  <c r="S431" i="9"/>
  <c r="R431" i="9"/>
  <c r="Q431" i="9"/>
  <c r="P431" i="9"/>
  <c r="N431" i="9"/>
  <c r="AI430" i="9"/>
  <c r="AH430" i="9"/>
  <c r="AF430" i="9"/>
  <c r="AE430" i="9"/>
  <c r="W430" i="9"/>
  <c r="V430" i="9"/>
  <c r="U430" i="9"/>
  <c r="T430" i="9"/>
  <c r="S430" i="9"/>
  <c r="R430" i="9"/>
  <c r="Q430" i="9"/>
  <c r="P430" i="9"/>
  <c r="N430" i="9"/>
  <c r="AI429" i="9"/>
  <c r="AH429" i="9"/>
  <c r="AF429" i="9"/>
  <c r="AE429" i="9"/>
  <c r="W429" i="9"/>
  <c r="V429" i="9"/>
  <c r="U429" i="9"/>
  <c r="T429" i="9"/>
  <c r="S429" i="9"/>
  <c r="R429" i="9"/>
  <c r="Q429" i="9"/>
  <c r="P429" i="9"/>
  <c r="N429" i="9"/>
  <c r="AI428" i="9"/>
  <c r="AH428" i="9"/>
  <c r="AF428" i="9"/>
  <c r="AE428" i="9"/>
  <c r="W428" i="9"/>
  <c r="V428" i="9"/>
  <c r="U428" i="9"/>
  <c r="T428" i="9"/>
  <c r="S428" i="9"/>
  <c r="R428" i="9"/>
  <c r="Q428" i="9"/>
  <c r="P428" i="9"/>
  <c r="N428" i="9"/>
  <c r="AI427" i="9"/>
  <c r="AH427" i="9"/>
  <c r="AF427" i="9"/>
  <c r="AE427" i="9"/>
  <c r="W427" i="9"/>
  <c r="V427" i="9"/>
  <c r="U427" i="9"/>
  <c r="T427" i="9"/>
  <c r="S427" i="9"/>
  <c r="R427" i="9"/>
  <c r="Q427" i="9"/>
  <c r="P427" i="9"/>
  <c r="N427" i="9"/>
  <c r="AI426" i="9"/>
  <c r="AH426" i="9"/>
  <c r="AF426" i="9"/>
  <c r="AE426" i="9"/>
  <c r="W426" i="9"/>
  <c r="V426" i="9"/>
  <c r="U426" i="9"/>
  <c r="T426" i="9"/>
  <c r="S426" i="9"/>
  <c r="R426" i="9"/>
  <c r="Q426" i="9"/>
  <c r="P426" i="9"/>
  <c r="N426" i="9"/>
  <c r="AI425" i="9"/>
  <c r="AH425" i="9"/>
  <c r="AF425" i="9"/>
  <c r="AE425" i="9"/>
  <c r="W425" i="9"/>
  <c r="V425" i="9"/>
  <c r="U425" i="9"/>
  <c r="T425" i="9"/>
  <c r="S425" i="9"/>
  <c r="R425" i="9"/>
  <c r="Q425" i="9"/>
  <c r="P425" i="9"/>
  <c r="N425" i="9"/>
  <c r="AI424" i="9"/>
  <c r="AH424" i="9"/>
  <c r="AF424" i="9"/>
  <c r="AE424" i="9"/>
  <c r="W424" i="9"/>
  <c r="V424" i="9"/>
  <c r="U424" i="9"/>
  <c r="T424" i="9"/>
  <c r="S424" i="9"/>
  <c r="R424" i="9"/>
  <c r="Q424" i="9"/>
  <c r="P424" i="9"/>
  <c r="N424" i="9"/>
  <c r="AI423" i="9"/>
  <c r="AH423" i="9"/>
  <c r="AF423" i="9"/>
  <c r="AE423" i="9"/>
  <c r="W423" i="9"/>
  <c r="V423" i="9"/>
  <c r="U423" i="9"/>
  <c r="T423" i="9"/>
  <c r="S423" i="9"/>
  <c r="R423" i="9"/>
  <c r="Q423" i="9"/>
  <c r="P423" i="9"/>
  <c r="N423" i="9"/>
  <c r="AI422" i="9"/>
  <c r="AH422" i="9"/>
  <c r="AF422" i="9"/>
  <c r="AE422" i="9"/>
  <c r="W422" i="9"/>
  <c r="V422" i="9"/>
  <c r="U422" i="9"/>
  <c r="T422" i="9"/>
  <c r="S422" i="9"/>
  <c r="R422" i="9"/>
  <c r="Q422" i="9"/>
  <c r="P422" i="9"/>
  <c r="N422" i="9"/>
  <c r="AI421" i="9"/>
  <c r="AH421" i="9"/>
  <c r="AF421" i="9"/>
  <c r="AE421" i="9"/>
  <c r="W421" i="9"/>
  <c r="V421" i="9"/>
  <c r="U421" i="9"/>
  <c r="T421" i="9"/>
  <c r="S421" i="9"/>
  <c r="R421" i="9"/>
  <c r="Q421" i="9"/>
  <c r="P421" i="9"/>
  <c r="N421" i="9"/>
  <c r="AI420" i="9"/>
  <c r="AH420" i="9"/>
  <c r="AF420" i="9"/>
  <c r="AE420" i="9"/>
  <c r="W420" i="9"/>
  <c r="V420" i="9"/>
  <c r="U420" i="9"/>
  <c r="T420" i="9"/>
  <c r="S420" i="9"/>
  <c r="R420" i="9"/>
  <c r="Q420" i="9"/>
  <c r="P420" i="9"/>
  <c r="N420" i="9"/>
  <c r="AI419" i="9"/>
  <c r="AH419" i="9"/>
  <c r="AF419" i="9"/>
  <c r="AE419" i="9"/>
  <c r="W419" i="9"/>
  <c r="V419" i="9"/>
  <c r="U419" i="9"/>
  <c r="T419" i="9"/>
  <c r="S419" i="9"/>
  <c r="R419" i="9"/>
  <c r="Q419" i="9"/>
  <c r="P419" i="9"/>
  <c r="N419" i="9"/>
  <c r="AI418" i="9"/>
  <c r="AH418" i="9"/>
  <c r="AF418" i="9"/>
  <c r="AE418" i="9"/>
  <c r="W418" i="9"/>
  <c r="V418" i="9"/>
  <c r="U418" i="9"/>
  <c r="T418" i="9"/>
  <c r="S418" i="9"/>
  <c r="R418" i="9"/>
  <c r="Q418" i="9"/>
  <c r="P418" i="9"/>
  <c r="N418" i="9"/>
  <c r="AI417" i="9"/>
  <c r="AH417" i="9"/>
  <c r="AF417" i="9"/>
  <c r="AE417" i="9"/>
  <c r="W417" i="9"/>
  <c r="V417" i="9"/>
  <c r="U417" i="9"/>
  <c r="T417" i="9"/>
  <c r="S417" i="9"/>
  <c r="R417" i="9"/>
  <c r="Q417" i="9"/>
  <c r="P417" i="9"/>
  <c r="N417" i="9"/>
  <c r="AI416" i="9"/>
  <c r="AH416" i="9"/>
  <c r="AF416" i="9"/>
  <c r="AE416" i="9"/>
  <c r="W416" i="9"/>
  <c r="V416" i="9"/>
  <c r="U416" i="9"/>
  <c r="T416" i="9"/>
  <c r="S416" i="9"/>
  <c r="R416" i="9"/>
  <c r="Q416" i="9"/>
  <c r="P416" i="9"/>
  <c r="N416" i="9"/>
  <c r="AI415" i="9"/>
  <c r="AH415" i="9"/>
  <c r="AF415" i="9"/>
  <c r="AE415" i="9"/>
  <c r="W415" i="9"/>
  <c r="V415" i="9"/>
  <c r="U415" i="9"/>
  <c r="T415" i="9"/>
  <c r="S415" i="9"/>
  <c r="R415" i="9"/>
  <c r="Q415" i="9"/>
  <c r="P415" i="9"/>
  <c r="N415" i="9"/>
  <c r="AI414" i="9"/>
  <c r="AH414" i="9"/>
  <c r="AF414" i="9"/>
  <c r="AE414" i="9"/>
  <c r="W414" i="9"/>
  <c r="V414" i="9"/>
  <c r="U414" i="9"/>
  <c r="T414" i="9"/>
  <c r="S414" i="9"/>
  <c r="R414" i="9"/>
  <c r="Q414" i="9"/>
  <c r="P414" i="9"/>
  <c r="N414" i="9"/>
  <c r="AI413" i="9"/>
  <c r="AH413" i="9"/>
  <c r="AF413" i="9"/>
  <c r="AE413" i="9"/>
  <c r="W413" i="9"/>
  <c r="V413" i="9"/>
  <c r="U413" i="9"/>
  <c r="T413" i="9"/>
  <c r="S413" i="9"/>
  <c r="R413" i="9"/>
  <c r="Q413" i="9"/>
  <c r="P413" i="9"/>
  <c r="N413" i="9"/>
  <c r="AI412" i="9"/>
  <c r="AH412" i="9"/>
  <c r="AF412" i="9"/>
  <c r="AE412" i="9"/>
  <c r="W412" i="9"/>
  <c r="V412" i="9"/>
  <c r="U412" i="9"/>
  <c r="T412" i="9"/>
  <c r="S412" i="9"/>
  <c r="R412" i="9"/>
  <c r="Q412" i="9"/>
  <c r="P412" i="9"/>
  <c r="N412" i="9"/>
  <c r="AI411" i="9"/>
  <c r="AH411" i="9"/>
  <c r="AF411" i="9"/>
  <c r="AE411" i="9"/>
  <c r="W411" i="9"/>
  <c r="V411" i="9"/>
  <c r="U411" i="9"/>
  <c r="T411" i="9"/>
  <c r="S411" i="9"/>
  <c r="R411" i="9"/>
  <c r="Q411" i="9"/>
  <c r="P411" i="9"/>
  <c r="N411" i="9"/>
  <c r="AI410" i="9"/>
  <c r="AH410" i="9"/>
  <c r="AF410" i="9"/>
  <c r="AE410" i="9"/>
  <c r="W410" i="9"/>
  <c r="V410" i="9"/>
  <c r="U410" i="9"/>
  <c r="T410" i="9"/>
  <c r="S410" i="9"/>
  <c r="R410" i="9"/>
  <c r="Q410" i="9"/>
  <c r="P410" i="9"/>
  <c r="N410" i="9"/>
  <c r="AI409" i="9"/>
  <c r="AH409" i="9"/>
  <c r="AF409" i="9"/>
  <c r="AE409" i="9"/>
  <c r="W409" i="9"/>
  <c r="V409" i="9"/>
  <c r="U409" i="9"/>
  <c r="T409" i="9"/>
  <c r="S409" i="9"/>
  <c r="R409" i="9"/>
  <c r="Q409" i="9"/>
  <c r="P409" i="9"/>
  <c r="N409" i="9"/>
  <c r="AI408" i="9"/>
  <c r="AH408" i="9"/>
  <c r="AF408" i="9"/>
  <c r="AE408" i="9"/>
  <c r="W408" i="9"/>
  <c r="V408" i="9"/>
  <c r="U408" i="9"/>
  <c r="T408" i="9"/>
  <c r="S408" i="9"/>
  <c r="R408" i="9"/>
  <c r="Q408" i="9"/>
  <c r="P408" i="9"/>
  <c r="N408" i="9"/>
  <c r="AI407" i="9"/>
  <c r="AH407" i="9"/>
  <c r="AF407" i="9"/>
  <c r="AE407" i="9"/>
  <c r="W407" i="9"/>
  <c r="V407" i="9"/>
  <c r="U407" i="9"/>
  <c r="T407" i="9"/>
  <c r="S407" i="9"/>
  <c r="R407" i="9"/>
  <c r="Q407" i="9"/>
  <c r="P407" i="9"/>
  <c r="N407" i="9"/>
  <c r="AI406" i="9"/>
  <c r="AH406" i="9"/>
  <c r="AF406" i="9"/>
  <c r="AE406" i="9"/>
  <c r="W406" i="9"/>
  <c r="V406" i="9"/>
  <c r="U406" i="9"/>
  <c r="T406" i="9"/>
  <c r="S406" i="9"/>
  <c r="R406" i="9"/>
  <c r="Q406" i="9"/>
  <c r="P406" i="9"/>
  <c r="N406" i="9"/>
  <c r="AI405" i="9"/>
  <c r="AH405" i="9"/>
  <c r="AF405" i="9"/>
  <c r="AE405" i="9"/>
  <c r="W405" i="9"/>
  <c r="V405" i="9"/>
  <c r="U405" i="9"/>
  <c r="T405" i="9"/>
  <c r="S405" i="9"/>
  <c r="R405" i="9"/>
  <c r="Q405" i="9"/>
  <c r="P405" i="9"/>
  <c r="N405" i="9"/>
  <c r="AI404" i="9"/>
  <c r="AH404" i="9"/>
  <c r="AF404" i="9"/>
  <c r="AE404" i="9"/>
  <c r="W404" i="9"/>
  <c r="V404" i="9"/>
  <c r="U404" i="9"/>
  <c r="T404" i="9"/>
  <c r="S404" i="9"/>
  <c r="R404" i="9"/>
  <c r="Q404" i="9"/>
  <c r="P404" i="9"/>
  <c r="N404" i="9"/>
  <c r="AI403" i="9"/>
  <c r="AH403" i="9"/>
  <c r="AF403" i="9"/>
  <c r="AE403" i="9"/>
  <c r="W403" i="9"/>
  <c r="V403" i="9"/>
  <c r="U403" i="9"/>
  <c r="T403" i="9"/>
  <c r="S403" i="9"/>
  <c r="R403" i="9"/>
  <c r="Q403" i="9"/>
  <c r="P403" i="9"/>
  <c r="N403" i="9"/>
  <c r="AI402" i="9"/>
  <c r="AH402" i="9"/>
  <c r="AF402" i="9"/>
  <c r="AE402" i="9"/>
  <c r="W402" i="9"/>
  <c r="V402" i="9"/>
  <c r="U402" i="9"/>
  <c r="T402" i="9"/>
  <c r="S402" i="9"/>
  <c r="R402" i="9"/>
  <c r="Q402" i="9"/>
  <c r="P402" i="9"/>
  <c r="N402" i="9"/>
  <c r="AI401" i="9"/>
  <c r="AH401" i="9"/>
  <c r="AF401" i="9"/>
  <c r="AE401" i="9"/>
  <c r="W401" i="9"/>
  <c r="V401" i="9"/>
  <c r="U401" i="9"/>
  <c r="T401" i="9"/>
  <c r="S401" i="9"/>
  <c r="R401" i="9"/>
  <c r="Q401" i="9"/>
  <c r="P401" i="9"/>
  <c r="N401" i="9"/>
  <c r="AI400" i="9"/>
  <c r="AH400" i="9"/>
  <c r="AF400" i="9"/>
  <c r="AE400" i="9"/>
  <c r="W400" i="9"/>
  <c r="V400" i="9"/>
  <c r="U400" i="9"/>
  <c r="T400" i="9"/>
  <c r="S400" i="9"/>
  <c r="R400" i="9"/>
  <c r="Q400" i="9"/>
  <c r="P400" i="9"/>
  <c r="N400" i="9"/>
  <c r="AI399" i="9"/>
  <c r="AH399" i="9"/>
  <c r="AF399" i="9"/>
  <c r="AE399" i="9"/>
  <c r="W399" i="9"/>
  <c r="V399" i="9"/>
  <c r="U399" i="9"/>
  <c r="T399" i="9"/>
  <c r="S399" i="9"/>
  <c r="R399" i="9"/>
  <c r="Q399" i="9"/>
  <c r="P399" i="9"/>
  <c r="N399" i="9"/>
  <c r="AI398" i="9"/>
  <c r="AH398" i="9"/>
  <c r="AF398" i="9"/>
  <c r="AE398" i="9"/>
  <c r="W398" i="9"/>
  <c r="V398" i="9"/>
  <c r="U398" i="9"/>
  <c r="T398" i="9"/>
  <c r="S398" i="9"/>
  <c r="R398" i="9"/>
  <c r="Q398" i="9"/>
  <c r="P398" i="9"/>
  <c r="N398" i="9"/>
  <c r="AI397" i="9"/>
  <c r="AH397" i="9"/>
  <c r="AF397" i="9"/>
  <c r="AE397" i="9"/>
  <c r="W397" i="9"/>
  <c r="V397" i="9"/>
  <c r="U397" i="9"/>
  <c r="T397" i="9"/>
  <c r="S397" i="9"/>
  <c r="R397" i="9"/>
  <c r="Q397" i="9"/>
  <c r="P397" i="9"/>
  <c r="N397" i="9"/>
  <c r="AI396" i="9"/>
  <c r="AH396" i="9"/>
  <c r="AF396" i="9"/>
  <c r="AE396" i="9"/>
  <c r="W396" i="9"/>
  <c r="V396" i="9"/>
  <c r="U396" i="9"/>
  <c r="T396" i="9"/>
  <c r="S396" i="9"/>
  <c r="R396" i="9"/>
  <c r="Q396" i="9"/>
  <c r="P396" i="9"/>
  <c r="N396" i="9"/>
  <c r="AI395" i="9"/>
  <c r="AH395" i="9"/>
  <c r="AF395" i="9"/>
  <c r="AE395" i="9"/>
  <c r="W395" i="9"/>
  <c r="V395" i="9"/>
  <c r="U395" i="9"/>
  <c r="T395" i="9"/>
  <c r="S395" i="9"/>
  <c r="R395" i="9"/>
  <c r="Q395" i="9"/>
  <c r="P395" i="9"/>
  <c r="N395" i="9"/>
  <c r="AI394" i="9"/>
  <c r="AH394" i="9"/>
  <c r="AF394" i="9"/>
  <c r="AE394" i="9"/>
  <c r="W394" i="9"/>
  <c r="V394" i="9"/>
  <c r="U394" i="9"/>
  <c r="T394" i="9"/>
  <c r="S394" i="9"/>
  <c r="R394" i="9"/>
  <c r="Q394" i="9"/>
  <c r="P394" i="9"/>
  <c r="N394" i="9"/>
  <c r="AI393" i="9"/>
  <c r="AH393" i="9"/>
  <c r="AF393" i="9"/>
  <c r="AE393" i="9"/>
  <c r="W393" i="9"/>
  <c r="V393" i="9"/>
  <c r="U393" i="9"/>
  <c r="T393" i="9"/>
  <c r="S393" i="9"/>
  <c r="R393" i="9"/>
  <c r="Q393" i="9"/>
  <c r="P393" i="9"/>
  <c r="N393" i="9"/>
  <c r="AI392" i="9"/>
  <c r="AH392" i="9"/>
  <c r="AF392" i="9"/>
  <c r="AE392" i="9"/>
  <c r="W392" i="9"/>
  <c r="V392" i="9"/>
  <c r="U392" i="9"/>
  <c r="T392" i="9"/>
  <c r="S392" i="9"/>
  <c r="R392" i="9"/>
  <c r="Q392" i="9"/>
  <c r="P392" i="9"/>
  <c r="N392" i="9"/>
  <c r="AI391" i="9"/>
  <c r="AH391" i="9"/>
  <c r="AF391" i="9"/>
  <c r="AE391" i="9"/>
  <c r="W391" i="9"/>
  <c r="V391" i="9"/>
  <c r="U391" i="9"/>
  <c r="T391" i="9"/>
  <c r="S391" i="9"/>
  <c r="R391" i="9"/>
  <c r="Q391" i="9"/>
  <c r="P391" i="9"/>
  <c r="N391" i="9"/>
  <c r="AI390" i="9"/>
  <c r="AH390" i="9"/>
  <c r="AF390" i="9"/>
  <c r="AE390" i="9"/>
  <c r="W390" i="9"/>
  <c r="V390" i="9"/>
  <c r="U390" i="9"/>
  <c r="T390" i="9"/>
  <c r="S390" i="9"/>
  <c r="R390" i="9"/>
  <c r="Q390" i="9"/>
  <c r="P390" i="9"/>
  <c r="N390" i="9"/>
  <c r="AI389" i="9"/>
  <c r="AH389" i="9"/>
  <c r="AF389" i="9"/>
  <c r="AE389" i="9"/>
  <c r="W389" i="9"/>
  <c r="V389" i="9"/>
  <c r="U389" i="9"/>
  <c r="T389" i="9"/>
  <c r="S389" i="9"/>
  <c r="R389" i="9"/>
  <c r="Q389" i="9"/>
  <c r="P389" i="9"/>
  <c r="N389" i="9"/>
  <c r="AI388" i="9"/>
  <c r="AH388" i="9"/>
  <c r="AF388" i="9"/>
  <c r="AE388" i="9"/>
  <c r="W388" i="9"/>
  <c r="V388" i="9"/>
  <c r="U388" i="9"/>
  <c r="T388" i="9"/>
  <c r="S388" i="9"/>
  <c r="R388" i="9"/>
  <c r="Q388" i="9"/>
  <c r="P388" i="9"/>
  <c r="N388" i="9"/>
  <c r="AI387" i="9"/>
  <c r="AH387" i="9"/>
  <c r="AF387" i="9"/>
  <c r="AE387" i="9"/>
  <c r="W387" i="9"/>
  <c r="V387" i="9"/>
  <c r="U387" i="9"/>
  <c r="T387" i="9"/>
  <c r="S387" i="9"/>
  <c r="R387" i="9"/>
  <c r="Q387" i="9"/>
  <c r="P387" i="9"/>
  <c r="N387" i="9"/>
  <c r="AI386" i="9"/>
  <c r="AH386" i="9"/>
  <c r="AF386" i="9"/>
  <c r="AE386" i="9"/>
  <c r="W386" i="9"/>
  <c r="V386" i="9"/>
  <c r="U386" i="9"/>
  <c r="T386" i="9"/>
  <c r="S386" i="9"/>
  <c r="R386" i="9"/>
  <c r="Q386" i="9"/>
  <c r="P386" i="9"/>
  <c r="N386" i="9"/>
  <c r="AI385" i="9"/>
  <c r="AH385" i="9"/>
  <c r="AF385" i="9"/>
  <c r="AE385" i="9"/>
  <c r="W385" i="9"/>
  <c r="V385" i="9"/>
  <c r="U385" i="9"/>
  <c r="T385" i="9"/>
  <c r="S385" i="9"/>
  <c r="R385" i="9"/>
  <c r="Q385" i="9"/>
  <c r="P385" i="9"/>
  <c r="N385" i="9"/>
  <c r="AI384" i="9"/>
  <c r="AH384" i="9"/>
  <c r="AF384" i="9"/>
  <c r="AE384" i="9"/>
  <c r="W384" i="9"/>
  <c r="V384" i="9"/>
  <c r="U384" i="9"/>
  <c r="T384" i="9"/>
  <c r="S384" i="9"/>
  <c r="R384" i="9"/>
  <c r="Q384" i="9"/>
  <c r="P384" i="9"/>
  <c r="N384" i="9"/>
  <c r="AI383" i="9"/>
  <c r="AH383" i="9"/>
  <c r="AF383" i="9"/>
  <c r="AE383" i="9"/>
  <c r="W383" i="9"/>
  <c r="V383" i="9"/>
  <c r="U383" i="9"/>
  <c r="T383" i="9"/>
  <c r="S383" i="9"/>
  <c r="R383" i="9"/>
  <c r="Q383" i="9"/>
  <c r="P383" i="9"/>
  <c r="N383" i="9"/>
  <c r="AI382" i="9"/>
  <c r="AH382" i="9"/>
  <c r="AF382" i="9"/>
  <c r="AE382" i="9"/>
  <c r="W382" i="9"/>
  <c r="V382" i="9"/>
  <c r="U382" i="9"/>
  <c r="T382" i="9"/>
  <c r="S382" i="9"/>
  <c r="R382" i="9"/>
  <c r="Q382" i="9"/>
  <c r="P382" i="9"/>
  <c r="N382" i="9"/>
  <c r="AI381" i="9"/>
  <c r="AH381" i="9"/>
  <c r="AF381" i="9"/>
  <c r="AE381" i="9"/>
  <c r="W381" i="9"/>
  <c r="V381" i="9"/>
  <c r="U381" i="9"/>
  <c r="T381" i="9"/>
  <c r="S381" i="9"/>
  <c r="R381" i="9"/>
  <c r="Q381" i="9"/>
  <c r="P381" i="9"/>
  <c r="N381" i="9"/>
  <c r="AI380" i="9"/>
  <c r="AH380" i="9"/>
  <c r="AF380" i="9"/>
  <c r="AE380" i="9"/>
  <c r="W380" i="9"/>
  <c r="V380" i="9"/>
  <c r="U380" i="9"/>
  <c r="T380" i="9"/>
  <c r="S380" i="9"/>
  <c r="R380" i="9"/>
  <c r="Q380" i="9"/>
  <c r="P380" i="9"/>
  <c r="N380" i="9"/>
  <c r="AI379" i="9"/>
  <c r="AH379" i="9"/>
  <c r="AF379" i="9"/>
  <c r="AE379" i="9"/>
  <c r="W379" i="9"/>
  <c r="V379" i="9"/>
  <c r="U379" i="9"/>
  <c r="T379" i="9"/>
  <c r="S379" i="9"/>
  <c r="R379" i="9"/>
  <c r="Q379" i="9"/>
  <c r="P379" i="9"/>
  <c r="N379" i="9"/>
  <c r="AI378" i="9"/>
  <c r="AH378" i="9"/>
  <c r="AF378" i="9"/>
  <c r="AE378" i="9"/>
  <c r="W378" i="9"/>
  <c r="V378" i="9"/>
  <c r="U378" i="9"/>
  <c r="T378" i="9"/>
  <c r="S378" i="9"/>
  <c r="R378" i="9"/>
  <c r="Q378" i="9"/>
  <c r="P378" i="9"/>
  <c r="N378" i="9"/>
  <c r="AI377" i="9"/>
  <c r="AH377" i="9"/>
  <c r="AF377" i="9"/>
  <c r="AE377" i="9"/>
  <c r="W377" i="9"/>
  <c r="V377" i="9"/>
  <c r="U377" i="9"/>
  <c r="T377" i="9"/>
  <c r="S377" i="9"/>
  <c r="R377" i="9"/>
  <c r="Q377" i="9"/>
  <c r="P377" i="9"/>
  <c r="N377" i="9"/>
  <c r="AI376" i="9"/>
  <c r="AH376" i="9"/>
  <c r="AF376" i="9"/>
  <c r="AE376" i="9"/>
  <c r="W376" i="9"/>
  <c r="V376" i="9"/>
  <c r="U376" i="9"/>
  <c r="T376" i="9"/>
  <c r="S376" i="9"/>
  <c r="R376" i="9"/>
  <c r="Q376" i="9"/>
  <c r="P376" i="9"/>
  <c r="N376" i="9"/>
  <c r="AI375" i="9"/>
  <c r="AH375" i="9"/>
  <c r="AF375" i="9"/>
  <c r="AE375" i="9"/>
  <c r="W375" i="9"/>
  <c r="V375" i="9"/>
  <c r="U375" i="9"/>
  <c r="T375" i="9"/>
  <c r="S375" i="9"/>
  <c r="R375" i="9"/>
  <c r="Q375" i="9"/>
  <c r="P375" i="9"/>
  <c r="N375" i="9"/>
  <c r="AI374" i="9"/>
  <c r="AH374" i="9"/>
  <c r="AF374" i="9"/>
  <c r="AE374" i="9"/>
  <c r="W374" i="9"/>
  <c r="V374" i="9"/>
  <c r="U374" i="9"/>
  <c r="T374" i="9"/>
  <c r="S374" i="9"/>
  <c r="R374" i="9"/>
  <c r="Q374" i="9"/>
  <c r="P374" i="9"/>
  <c r="N374" i="9"/>
  <c r="AI373" i="9"/>
  <c r="AH373" i="9"/>
  <c r="AF373" i="9"/>
  <c r="AE373" i="9"/>
  <c r="W373" i="9"/>
  <c r="V373" i="9"/>
  <c r="U373" i="9"/>
  <c r="T373" i="9"/>
  <c r="S373" i="9"/>
  <c r="R373" i="9"/>
  <c r="Q373" i="9"/>
  <c r="P373" i="9"/>
  <c r="N373" i="9"/>
  <c r="AI372" i="9"/>
  <c r="AH372" i="9"/>
  <c r="AF372" i="9"/>
  <c r="AE372" i="9"/>
  <c r="W372" i="9"/>
  <c r="V372" i="9"/>
  <c r="U372" i="9"/>
  <c r="T372" i="9"/>
  <c r="S372" i="9"/>
  <c r="R372" i="9"/>
  <c r="Q372" i="9"/>
  <c r="P372" i="9"/>
  <c r="N372" i="9"/>
  <c r="AI371" i="9"/>
  <c r="AH371" i="9"/>
  <c r="AF371" i="9"/>
  <c r="AE371" i="9"/>
  <c r="W371" i="9"/>
  <c r="V371" i="9"/>
  <c r="U371" i="9"/>
  <c r="T371" i="9"/>
  <c r="S371" i="9"/>
  <c r="R371" i="9"/>
  <c r="Q371" i="9"/>
  <c r="P371" i="9"/>
  <c r="N371" i="9"/>
  <c r="AI370" i="9"/>
  <c r="AH370" i="9"/>
  <c r="AF370" i="9"/>
  <c r="AE370" i="9"/>
  <c r="W370" i="9"/>
  <c r="V370" i="9"/>
  <c r="U370" i="9"/>
  <c r="T370" i="9"/>
  <c r="S370" i="9"/>
  <c r="R370" i="9"/>
  <c r="Q370" i="9"/>
  <c r="P370" i="9"/>
  <c r="N370" i="9"/>
  <c r="AI369" i="9"/>
  <c r="AH369" i="9"/>
  <c r="AF369" i="9"/>
  <c r="AE369" i="9"/>
  <c r="W369" i="9"/>
  <c r="V369" i="9"/>
  <c r="U369" i="9"/>
  <c r="T369" i="9"/>
  <c r="S369" i="9"/>
  <c r="R369" i="9"/>
  <c r="Q369" i="9"/>
  <c r="P369" i="9"/>
  <c r="N369" i="9"/>
  <c r="AI368" i="9"/>
  <c r="AH368" i="9"/>
  <c r="AF368" i="9"/>
  <c r="AE368" i="9"/>
  <c r="W368" i="9"/>
  <c r="V368" i="9"/>
  <c r="U368" i="9"/>
  <c r="T368" i="9"/>
  <c r="S368" i="9"/>
  <c r="R368" i="9"/>
  <c r="Q368" i="9"/>
  <c r="P368" i="9"/>
  <c r="N368" i="9"/>
  <c r="AI367" i="9"/>
  <c r="AH367" i="9"/>
  <c r="AF367" i="9"/>
  <c r="AE367" i="9"/>
  <c r="W367" i="9"/>
  <c r="V367" i="9"/>
  <c r="U367" i="9"/>
  <c r="T367" i="9"/>
  <c r="S367" i="9"/>
  <c r="R367" i="9"/>
  <c r="Q367" i="9"/>
  <c r="P367" i="9"/>
  <c r="N367" i="9"/>
  <c r="AI366" i="9"/>
  <c r="AH366" i="9"/>
  <c r="AF366" i="9"/>
  <c r="AE366" i="9"/>
  <c r="W366" i="9"/>
  <c r="V366" i="9"/>
  <c r="U366" i="9"/>
  <c r="T366" i="9"/>
  <c r="S366" i="9"/>
  <c r="R366" i="9"/>
  <c r="Q366" i="9"/>
  <c r="P366" i="9"/>
  <c r="N366" i="9"/>
  <c r="AI365" i="9"/>
  <c r="AH365" i="9"/>
  <c r="AF365" i="9"/>
  <c r="AE365" i="9"/>
  <c r="W365" i="9"/>
  <c r="V365" i="9"/>
  <c r="U365" i="9"/>
  <c r="T365" i="9"/>
  <c r="S365" i="9"/>
  <c r="R365" i="9"/>
  <c r="Q365" i="9"/>
  <c r="P365" i="9"/>
  <c r="N365" i="9"/>
  <c r="AI364" i="9"/>
  <c r="AH364" i="9"/>
  <c r="AF364" i="9"/>
  <c r="AE364" i="9"/>
  <c r="W364" i="9"/>
  <c r="V364" i="9"/>
  <c r="U364" i="9"/>
  <c r="T364" i="9"/>
  <c r="S364" i="9"/>
  <c r="R364" i="9"/>
  <c r="Q364" i="9"/>
  <c r="P364" i="9"/>
  <c r="N364" i="9"/>
  <c r="AI363" i="9"/>
  <c r="AH363" i="9"/>
  <c r="AF363" i="9"/>
  <c r="AE363" i="9"/>
  <c r="W363" i="9"/>
  <c r="V363" i="9"/>
  <c r="U363" i="9"/>
  <c r="T363" i="9"/>
  <c r="S363" i="9"/>
  <c r="R363" i="9"/>
  <c r="Q363" i="9"/>
  <c r="P363" i="9"/>
  <c r="N363" i="9"/>
  <c r="AI362" i="9"/>
  <c r="AH362" i="9"/>
  <c r="AF362" i="9"/>
  <c r="AE362" i="9"/>
  <c r="W362" i="9"/>
  <c r="V362" i="9"/>
  <c r="U362" i="9"/>
  <c r="T362" i="9"/>
  <c r="S362" i="9"/>
  <c r="R362" i="9"/>
  <c r="Q362" i="9"/>
  <c r="P362" i="9"/>
  <c r="N362" i="9"/>
  <c r="AI361" i="9"/>
  <c r="AH361" i="9"/>
  <c r="AF361" i="9"/>
  <c r="AE361" i="9"/>
  <c r="W361" i="9"/>
  <c r="V361" i="9"/>
  <c r="U361" i="9"/>
  <c r="T361" i="9"/>
  <c r="S361" i="9"/>
  <c r="R361" i="9"/>
  <c r="Q361" i="9"/>
  <c r="P361" i="9"/>
  <c r="N361" i="9"/>
  <c r="AI360" i="9"/>
  <c r="AH360" i="9"/>
  <c r="AF360" i="9"/>
  <c r="AE360" i="9"/>
  <c r="W360" i="9"/>
  <c r="V360" i="9"/>
  <c r="U360" i="9"/>
  <c r="T360" i="9"/>
  <c r="S360" i="9"/>
  <c r="R360" i="9"/>
  <c r="Q360" i="9"/>
  <c r="P360" i="9"/>
  <c r="N360" i="9"/>
  <c r="AI359" i="9"/>
  <c r="AH359" i="9"/>
  <c r="AF359" i="9"/>
  <c r="AE359" i="9"/>
  <c r="W359" i="9"/>
  <c r="V359" i="9"/>
  <c r="U359" i="9"/>
  <c r="T359" i="9"/>
  <c r="S359" i="9"/>
  <c r="R359" i="9"/>
  <c r="Q359" i="9"/>
  <c r="P359" i="9"/>
  <c r="N359" i="9"/>
  <c r="AI358" i="9"/>
  <c r="AH358" i="9"/>
  <c r="AF358" i="9"/>
  <c r="AE358" i="9"/>
  <c r="W358" i="9"/>
  <c r="V358" i="9"/>
  <c r="U358" i="9"/>
  <c r="T358" i="9"/>
  <c r="S358" i="9"/>
  <c r="R358" i="9"/>
  <c r="Q358" i="9"/>
  <c r="P358" i="9"/>
  <c r="N358" i="9"/>
  <c r="AI357" i="9"/>
  <c r="AH357" i="9"/>
  <c r="AF357" i="9"/>
  <c r="AE357" i="9"/>
  <c r="W357" i="9"/>
  <c r="V357" i="9"/>
  <c r="U357" i="9"/>
  <c r="T357" i="9"/>
  <c r="S357" i="9"/>
  <c r="R357" i="9"/>
  <c r="Q357" i="9"/>
  <c r="P357" i="9"/>
  <c r="N357" i="9"/>
  <c r="AI356" i="9"/>
  <c r="AH356" i="9"/>
  <c r="AF356" i="9"/>
  <c r="AE356" i="9"/>
  <c r="W356" i="9"/>
  <c r="V356" i="9"/>
  <c r="U356" i="9"/>
  <c r="T356" i="9"/>
  <c r="S356" i="9"/>
  <c r="R356" i="9"/>
  <c r="Q356" i="9"/>
  <c r="P356" i="9"/>
  <c r="N356" i="9"/>
  <c r="AI355" i="9"/>
  <c r="AH355" i="9"/>
  <c r="AF355" i="9"/>
  <c r="AE355" i="9"/>
  <c r="W355" i="9"/>
  <c r="V355" i="9"/>
  <c r="U355" i="9"/>
  <c r="T355" i="9"/>
  <c r="S355" i="9"/>
  <c r="R355" i="9"/>
  <c r="Q355" i="9"/>
  <c r="P355" i="9"/>
  <c r="N355" i="9"/>
  <c r="AI354" i="9"/>
  <c r="AH354" i="9"/>
  <c r="AF354" i="9"/>
  <c r="AE354" i="9"/>
  <c r="W354" i="9"/>
  <c r="V354" i="9"/>
  <c r="U354" i="9"/>
  <c r="T354" i="9"/>
  <c r="S354" i="9"/>
  <c r="R354" i="9"/>
  <c r="Q354" i="9"/>
  <c r="P354" i="9"/>
  <c r="N354" i="9"/>
  <c r="AI353" i="9"/>
  <c r="AH353" i="9"/>
  <c r="AF353" i="9"/>
  <c r="AE353" i="9"/>
  <c r="W353" i="9"/>
  <c r="V353" i="9"/>
  <c r="U353" i="9"/>
  <c r="T353" i="9"/>
  <c r="S353" i="9"/>
  <c r="R353" i="9"/>
  <c r="Q353" i="9"/>
  <c r="P353" i="9"/>
  <c r="N353" i="9"/>
  <c r="AI352" i="9"/>
  <c r="AH352" i="9"/>
  <c r="AF352" i="9"/>
  <c r="AE352" i="9"/>
  <c r="W352" i="9"/>
  <c r="V352" i="9"/>
  <c r="U352" i="9"/>
  <c r="T352" i="9"/>
  <c r="S352" i="9"/>
  <c r="R352" i="9"/>
  <c r="Q352" i="9"/>
  <c r="P352" i="9"/>
  <c r="N352" i="9"/>
  <c r="AI351" i="9"/>
  <c r="AH351" i="9"/>
  <c r="AF351" i="9"/>
  <c r="AE351" i="9"/>
  <c r="W351" i="9"/>
  <c r="V351" i="9"/>
  <c r="U351" i="9"/>
  <c r="T351" i="9"/>
  <c r="S351" i="9"/>
  <c r="R351" i="9"/>
  <c r="Q351" i="9"/>
  <c r="P351" i="9"/>
  <c r="N351" i="9"/>
  <c r="AI350" i="9"/>
  <c r="AH350" i="9"/>
  <c r="AF350" i="9"/>
  <c r="AE350" i="9"/>
  <c r="W350" i="9"/>
  <c r="V350" i="9"/>
  <c r="U350" i="9"/>
  <c r="T350" i="9"/>
  <c r="S350" i="9"/>
  <c r="R350" i="9"/>
  <c r="Q350" i="9"/>
  <c r="P350" i="9"/>
  <c r="N350" i="9"/>
  <c r="AI349" i="9"/>
  <c r="AH349" i="9"/>
  <c r="AF349" i="9"/>
  <c r="AE349" i="9"/>
  <c r="W349" i="9"/>
  <c r="V349" i="9"/>
  <c r="U349" i="9"/>
  <c r="T349" i="9"/>
  <c r="S349" i="9"/>
  <c r="R349" i="9"/>
  <c r="Q349" i="9"/>
  <c r="P349" i="9"/>
  <c r="N349" i="9"/>
  <c r="AI348" i="9"/>
  <c r="AH348" i="9"/>
  <c r="AF348" i="9"/>
  <c r="AE348" i="9"/>
  <c r="W348" i="9"/>
  <c r="V348" i="9"/>
  <c r="U348" i="9"/>
  <c r="T348" i="9"/>
  <c r="S348" i="9"/>
  <c r="R348" i="9"/>
  <c r="Q348" i="9"/>
  <c r="P348" i="9"/>
  <c r="N348" i="9"/>
  <c r="AI347" i="9"/>
  <c r="AH347" i="9"/>
  <c r="AF347" i="9"/>
  <c r="AE347" i="9"/>
  <c r="W347" i="9"/>
  <c r="V347" i="9"/>
  <c r="U347" i="9"/>
  <c r="T347" i="9"/>
  <c r="S347" i="9"/>
  <c r="R347" i="9"/>
  <c r="Q347" i="9"/>
  <c r="P347" i="9"/>
  <c r="N347" i="9"/>
  <c r="AI346" i="9"/>
  <c r="AH346" i="9"/>
  <c r="AF346" i="9"/>
  <c r="AE346" i="9"/>
  <c r="W346" i="9"/>
  <c r="V346" i="9"/>
  <c r="U346" i="9"/>
  <c r="T346" i="9"/>
  <c r="S346" i="9"/>
  <c r="R346" i="9"/>
  <c r="Q346" i="9"/>
  <c r="P346" i="9"/>
  <c r="N346" i="9"/>
  <c r="AI345" i="9"/>
  <c r="AH345" i="9"/>
  <c r="AF345" i="9"/>
  <c r="AE345" i="9"/>
  <c r="W345" i="9"/>
  <c r="V345" i="9"/>
  <c r="U345" i="9"/>
  <c r="T345" i="9"/>
  <c r="S345" i="9"/>
  <c r="R345" i="9"/>
  <c r="Q345" i="9"/>
  <c r="P345" i="9"/>
  <c r="N345" i="9"/>
  <c r="AI344" i="9"/>
  <c r="AH344" i="9"/>
  <c r="AF344" i="9"/>
  <c r="AE344" i="9"/>
  <c r="W344" i="9"/>
  <c r="V344" i="9"/>
  <c r="U344" i="9"/>
  <c r="T344" i="9"/>
  <c r="S344" i="9"/>
  <c r="R344" i="9"/>
  <c r="Q344" i="9"/>
  <c r="P344" i="9"/>
  <c r="N344" i="9"/>
  <c r="AI343" i="9"/>
  <c r="AH343" i="9"/>
  <c r="AF343" i="9"/>
  <c r="AE343" i="9"/>
  <c r="W343" i="9"/>
  <c r="V343" i="9"/>
  <c r="U343" i="9"/>
  <c r="T343" i="9"/>
  <c r="S343" i="9"/>
  <c r="R343" i="9"/>
  <c r="Q343" i="9"/>
  <c r="P343" i="9"/>
  <c r="N343" i="9"/>
  <c r="AI342" i="9"/>
  <c r="AH342" i="9"/>
  <c r="AF342" i="9"/>
  <c r="AE342" i="9"/>
  <c r="W342" i="9"/>
  <c r="V342" i="9"/>
  <c r="U342" i="9"/>
  <c r="T342" i="9"/>
  <c r="S342" i="9"/>
  <c r="R342" i="9"/>
  <c r="Q342" i="9"/>
  <c r="P342" i="9"/>
  <c r="N342" i="9"/>
  <c r="AI341" i="9"/>
  <c r="AH341" i="9"/>
  <c r="AF341" i="9"/>
  <c r="AE341" i="9"/>
  <c r="W341" i="9"/>
  <c r="V341" i="9"/>
  <c r="U341" i="9"/>
  <c r="T341" i="9"/>
  <c r="S341" i="9"/>
  <c r="R341" i="9"/>
  <c r="Q341" i="9"/>
  <c r="P341" i="9"/>
  <c r="N341" i="9"/>
  <c r="AI340" i="9"/>
  <c r="AH340" i="9"/>
  <c r="AF340" i="9"/>
  <c r="AE340" i="9"/>
  <c r="W340" i="9"/>
  <c r="V340" i="9"/>
  <c r="U340" i="9"/>
  <c r="T340" i="9"/>
  <c r="S340" i="9"/>
  <c r="R340" i="9"/>
  <c r="Q340" i="9"/>
  <c r="P340" i="9"/>
  <c r="N340" i="9"/>
  <c r="AI339" i="9"/>
  <c r="AH339" i="9"/>
  <c r="AF339" i="9"/>
  <c r="AE339" i="9"/>
  <c r="W339" i="9"/>
  <c r="V339" i="9"/>
  <c r="U339" i="9"/>
  <c r="T339" i="9"/>
  <c r="S339" i="9"/>
  <c r="R339" i="9"/>
  <c r="Q339" i="9"/>
  <c r="P339" i="9"/>
  <c r="N339" i="9"/>
  <c r="AI338" i="9"/>
  <c r="AH338" i="9"/>
  <c r="AF338" i="9"/>
  <c r="AE338" i="9"/>
  <c r="W338" i="9"/>
  <c r="V338" i="9"/>
  <c r="U338" i="9"/>
  <c r="T338" i="9"/>
  <c r="S338" i="9"/>
  <c r="R338" i="9"/>
  <c r="Q338" i="9"/>
  <c r="P338" i="9"/>
  <c r="N338" i="9"/>
  <c r="AI337" i="9"/>
  <c r="AH337" i="9"/>
  <c r="AF337" i="9"/>
  <c r="AE337" i="9"/>
  <c r="W337" i="9"/>
  <c r="V337" i="9"/>
  <c r="U337" i="9"/>
  <c r="T337" i="9"/>
  <c r="S337" i="9"/>
  <c r="R337" i="9"/>
  <c r="Q337" i="9"/>
  <c r="P337" i="9"/>
  <c r="N337" i="9"/>
  <c r="AI336" i="9"/>
  <c r="AH336" i="9"/>
  <c r="AF336" i="9"/>
  <c r="AE336" i="9"/>
  <c r="W336" i="9"/>
  <c r="V336" i="9"/>
  <c r="U336" i="9"/>
  <c r="T336" i="9"/>
  <c r="S336" i="9"/>
  <c r="R336" i="9"/>
  <c r="Q336" i="9"/>
  <c r="P336" i="9"/>
  <c r="N336" i="9"/>
  <c r="AI335" i="9"/>
  <c r="AH335" i="9"/>
  <c r="AF335" i="9"/>
  <c r="AE335" i="9"/>
  <c r="W335" i="9"/>
  <c r="V335" i="9"/>
  <c r="U335" i="9"/>
  <c r="T335" i="9"/>
  <c r="S335" i="9"/>
  <c r="R335" i="9"/>
  <c r="Q335" i="9"/>
  <c r="P335" i="9"/>
  <c r="N335" i="9"/>
  <c r="AI334" i="9"/>
  <c r="AH334" i="9"/>
  <c r="AF334" i="9"/>
  <c r="AE334" i="9"/>
  <c r="W334" i="9"/>
  <c r="V334" i="9"/>
  <c r="U334" i="9"/>
  <c r="T334" i="9"/>
  <c r="S334" i="9"/>
  <c r="R334" i="9"/>
  <c r="Q334" i="9"/>
  <c r="P334" i="9"/>
  <c r="N334" i="9"/>
  <c r="AI333" i="9"/>
  <c r="AH333" i="9"/>
  <c r="AF333" i="9"/>
  <c r="AE333" i="9"/>
  <c r="W333" i="9"/>
  <c r="V333" i="9"/>
  <c r="U333" i="9"/>
  <c r="T333" i="9"/>
  <c r="S333" i="9"/>
  <c r="R333" i="9"/>
  <c r="Q333" i="9"/>
  <c r="P333" i="9"/>
  <c r="N333" i="9"/>
  <c r="AI332" i="9"/>
  <c r="AH332" i="9"/>
  <c r="AF332" i="9"/>
  <c r="AE332" i="9"/>
  <c r="W332" i="9"/>
  <c r="V332" i="9"/>
  <c r="U332" i="9"/>
  <c r="T332" i="9"/>
  <c r="S332" i="9"/>
  <c r="R332" i="9"/>
  <c r="Q332" i="9"/>
  <c r="P332" i="9"/>
  <c r="N332" i="9"/>
  <c r="AI331" i="9"/>
  <c r="AH331" i="9"/>
  <c r="AF331" i="9"/>
  <c r="AE331" i="9"/>
  <c r="W331" i="9"/>
  <c r="V331" i="9"/>
  <c r="U331" i="9"/>
  <c r="T331" i="9"/>
  <c r="S331" i="9"/>
  <c r="R331" i="9"/>
  <c r="Q331" i="9"/>
  <c r="P331" i="9"/>
  <c r="N331" i="9"/>
  <c r="AI330" i="9"/>
  <c r="AH330" i="9"/>
  <c r="AF330" i="9"/>
  <c r="AE330" i="9"/>
  <c r="W330" i="9"/>
  <c r="V330" i="9"/>
  <c r="U330" i="9"/>
  <c r="T330" i="9"/>
  <c r="S330" i="9"/>
  <c r="R330" i="9"/>
  <c r="Q330" i="9"/>
  <c r="P330" i="9"/>
  <c r="N330" i="9"/>
  <c r="AI329" i="9"/>
  <c r="AH329" i="9"/>
  <c r="AF329" i="9"/>
  <c r="AE329" i="9"/>
  <c r="W329" i="9"/>
  <c r="V329" i="9"/>
  <c r="U329" i="9"/>
  <c r="T329" i="9"/>
  <c r="S329" i="9"/>
  <c r="R329" i="9"/>
  <c r="Q329" i="9"/>
  <c r="P329" i="9"/>
  <c r="N329" i="9"/>
  <c r="AI328" i="9"/>
  <c r="AH328" i="9"/>
  <c r="AF328" i="9"/>
  <c r="AE328" i="9"/>
  <c r="W328" i="9"/>
  <c r="V328" i="9"/>
  <c r="U328" i="9"/>
  <c r="T328" i="9"/>
  <c r="S328" i="9"/>
  <c r="R328" i="9"/>
  <c r="Q328" i="9"/>
  <c r="P328" i="9"/>
  <c r="N328" i="9"/>
  <c r="AI327" i="9"/>
  <c r="AH327" i="9"/>
  <c r="AF327" i="9"/>
  <c r="AE327" i="9"/>
  <c r="W327" i="9"/>
  <c r="V327" i="9"/>
  <c r="U327" i="9"/>
  <c r="T327" i="9"/>
  <c r="S327" i="9"/>
  <c r="R327" i="9"/>
  <c r="Q327" i="9"/>
  <c r="P327" i="9"/>
  <c r="N327" i="9"/>
  <c r="AI326" i="9"/>
  <c r="AH326" i="9"/>
  <c r="AF326" i="9"/>
  <c r="AE326" i="9"/>
  <c r="W326" i="9"/>
  <c r="V326" i="9"/>
  <c r="U326" i="9"/>
  <c r="T326" i="9"/>
  <c r="S326" i="9"/>
  <c r="R326" i="9"/>
  <c r="Q326" i="9"/>
  <c r="P326" i="9"/>
  <c r="N326" i="9"/>
  <c r="AI325" i="9"/>
  <c r="AH325" i="9"/>
  <c r="AF325" i="9"/>
  <c r="AE325" i="9"/>
  <c r="W325" i="9"/>
  <c r="V325" i="9"/>
  <c r="U325" i="9"/>
  <c r="T325" i="9"/>
  <c r="S325" i="9"/>
  <c r="R325" i="9"/>
  <c r="Q325" i="9"/>
  <c r="P325" i="9"/>
  <c r="N325" i="9"/>
  <c r="AI324" i="9"/>
  <c r="AH324" i="9"/>
  <c r="AF324" i="9"/>
  <c r="AE324" i="9"/>
  <c r="W324" i="9"/>
  <c r="V324" i="9"/>
  <c r="U324" i="9"/>
  <c r="T324" i="9"/>
  <c r="S324" i="9"/>
  <c r="R324" i="9"/>
  <c r="Q324" i="9"/>
  <c r="P324" i="9"/>
  <c r="N324" i="9"/>
  <c r="AI323" i="9"/>
  <c r="AH323" i="9"/>
  <c r="AF323" i="9"/>
  <c r="AE323" i="9"/>
  <c r="W323" i="9"/>
  <c r="V323" i="9"/>
  <c r="U323" i="9"/>
  <c r="T323" i="9"/>
  <c r="S323" i="9"/>
  <c r="R323" i="9"/>
  <c r="Q323" i="9"/>
  <c r="P323" i="9"/>
  <c r="N323" i="9"/>
  <c r="AI322" i="9"/>
  <c r="AH322" i="9"/>
  <c r="AF322" i="9"/>
  <c r="AE322" i="9"/>
  <c r="W322" i="9"/>
  <c r="V322" i="9"/>
  <c r="U322" i="9"/>
  <c r="T322" i="9"/>
  <c r="S322" i="9"/>
  <c r="R322" i="9"/>
  <c r="Q322" i="9"/>
  <c r="P322" i="9"/>
  <c r="N322" i="9"/>
  <c r="AI321" i="9"/>
  <c r="AH321" i="9"/>
  <c r="AF321" i="9"/>
  <c r="AE321" i="9"/>
  <c r="W321" i="9"/>
  <c r="V321" i="9"/>
  <c r="U321" i="9"/>
  <c r="T321" i="9"/>
  <c r="S321" i="9"/>
  <c r="R321" i="9"/>
  <c r="Q321" i="9"/>
  <c r="P321" i="9"/>
  <c r="N321" i="9"/>
  <c r="AI320" i="9"/>
  <c r="AH320" i="9"/>
  <c r="AF320" i="9"/>
  <c r="AE320" i="9"/>
  <c r="W320" i="9"/>
  <c r="V320" i="9"/>
  <c r="U320" i="9"/>
  <c r="T320" i="9"/>
  <c r="S320" i="9"/>
  <c r="R320" i="9"/>
  <c r="Q320" i="9"/>
  <c r="P320" i="9"/>
  <c r="N320" i="9"/>
  <c r="AI319" i="9"/>
  <c r="AH319" i="9"/>
  <c r="AF319" i="9"/>
  <c r="AE319" i="9"/>
  <c r="W319" i="9"/>
  <c r="V319" i="9"/>
  <c r="U319" i="9"/>
  <c r="T319" i="9"/>
  <c r="S319" i="9"/>
  <c r="R319" i="9"/>
  <c r="Q319" i="9"/>
  <c r="P319" i="9"/>
  <c r="N319" i="9"/>
  <c r="AI318" i="9"/>
  <c r="AH318" i="9"/>
  <c r="AF318" i="9"/>
  <c r="AE318" i="9"/>
  <c r="W318" i="9"/>
  <c r="V318" i="9"/>
  <c r="U318" i="9"/>
  <c r="T318" i="9"/>
  <c r="S318" i="9"/>
  <c r="R318" i="9"/>
  <c r="Q318" i="9"/>
  <c r="P318" i="9"/>
  <c r="N318" i="9"/>
  <c r="AI317" i="9"/>
  <c r="AH317" i="9"/>
  <c r="AF317" i="9"/>
  <c r="AE317" i="9"/>
  <c r="W317" i="9"/>
  <c r="V317" i="9"/>
  <c r="U317" i="9"/>
  <c r="T317" i="9"/>
  <c r="S317" i="9"/>
  <c r="R317" i="9"/>
  <c r="Q317" i="9"/>
  <c r="P317" i="9"/>
  <c r="N317" i="9"/>
  <c r="AI316" i="9"/>
  <c r="AH316" i="9"/>
  <c r="AF316" i="9"/>
  <c r="AE316" i="9"/>
  <c r="W316" i="9"/>
  <c r="V316" i="9"/>
  <c r="U316" i="9"/>
  <c r="T316" i="9"/>
  <c r="S316" i="9"/>
  <c r="R316" i="9"/>
  <c r="Q316" i="9"/>
  <c r="P316" i="9"/>
  <c r="N316" i="9"/>
  <c r="AI315" i="9"/>
  <c r="AH315" i="9"/>
  <c r="AF315" i="9"/>
  <c r="AE315" i="9"/>
  <c r="W315" i="9"/>
  <c r="V315" i="9"/>
  <c r="U315" i="9"/>
  <c r="T315" i="9"/>
  <c r="S315" i="9"/>
  <c r="R315" i="9"/>
  <c r="Q315" i="9"/>
  <c r="P315" i="9"/>
  <c r="N315" i="9"/>
  <c r="AI314" i="9"/>
  <c r="AH314" i="9"/>
  <c r="AF314" i="9"/>
  <c r="AE314" i="9"/>
  <c r="W314" i="9"/>
  <c r="V314" i="9"/>
  <c r="U314" i="9"/>
  <c r="T314" i="9"/>
  <c r="S314" i="9"/>
  <c r="R314" i="9"/>
  <c r="Q314" i="9"/>
  <c r="P314" i="9"/>
  <c r="N314" i="9"/>
  <c r="AI313" i="9"/>
  <c r="AH313" i="9"/>
  <c r="AF313" i="9"/>
  <c r="AE313" i="9"/>
  <c r="W313" i="9"/>
  <c r="V313" i="9"/>
  <c r="U313" i="9"/>
  <c r="T313" i="9"/>
  <c r="S313" i="9"/>
  <c r="R313" i="9"/>
  <c r="Q313" i="9"/>
  <c r="P313" i="9"/>
  <c r="N313" i="9"/>
  <c r="AI312" i="9"/>
  <c r="AH312" i="9"/>
  <c r="AF312" i="9"/>
  <c r="AE312" i="9"/>
  <c r="W312" i="9"/>
  <c r="V312" i="9"/>
  <c r="U312" i="9"/>
  <c r="T312" i="9"/>
  <c r="S312" i="9"/>
  <c r="R312" i="9"/>
  <c r="Q312" i="9"/>
  <c r="P312" i="9"/>
  <c r="N312" i="9"/>
  <c r="AI311" i="9"/>
  <c r="AH311" i="9"/>
  <c r="AF311" i="9"/>
  <c r="AE311" i="9"/>
  <c r="W311" i="9"/>
  <c r="V311" i="9"/>
  <c r="U311" i="9"/>
  <c r="T311" i="9"/>
  <c r="S311" i="9"/>
  <c r="R311" i="9"/>
  <c r="Q311" i="9"/>
  <c r="P311" i="9"/>
  <c r="N311" i="9"/>
  <c r="AI310" i="9"/>
  <c r="AH310" i="9"/>
  <c r="AF310" i="9"/>
  <c r="AE310" i="9"/>
  <c r="W310" i="9"/>
  <c r="V310" i="9"/>
  <c r="U310" i="9"/>
  <c r="T310" i="9"/>
  <c r="S310" i="9"/>
  <c r="R310" i="9"/>
  <c r="Q310" i="9"/>
  <c r="P310" i="9"/>
  <c r="N310" i="9"/>
  <c r="AI309" i="9"/>
  <c r="AH309" i="9"/>
  <c r="AF309" i="9"/>
  <c r="AE309" i="9"/>
  <c r="W309" i="9"/>
  <c r="V309" i="9"/>
  <c r="U309" i="9"/>
  <c r="T309" i="9"/>
  <c r="S309" i="9"/>
  <c r="R309" i="9"/>
  <c r="Q309" i="9"/>
  <c r="P309" i="9"/>
  <c r="N309" i="9"/>
  <c r="AI308" i="9"/>
  <c r="AH308" i="9"/>
  <c r="AF308" i="9"/>
  <c r="AE308" i="9"/>
  <c r="W308" i="9"/>
  <c r="V308" i="9"/>
  <c r="U308" i="9"/>
  <c r="T308" i="9"/>
  <c r="S308" i="9"/>
  <c r="R308" i="9"/>
  <c r="Q308" i="9"/>
  <c r="P308" i="9"/>
  <c r="N308" i="9"/>
  <c r="AI307" i="9"/>
  <c r="AH307" i="9"/>
  <c r="AF307" i="9"/>
  <c r="AE307" i="9"/>
  <c r="W307" i="9"/>
  <c r="V307" i="9"/>
  <c r="U307" i="9"/>
  <c r="T307" i="9"/>
  <c r="S307" i="9"/>
  <c r="R307" i="9"/>
  <c r="Q307" i="9"/>
  <c r="P307" i="9"/>
  <c r="N307" i="9"/>
  <c r="AI306" i="9"/>
  <c r="AH306" i="9"/>
  <c r="AF306" i="9"/>
  <c r="AE306" i="9"/>
  <c r="W306" i="9"/>
  <c r="V306" i="9"/>
  <c r="U306" i="9"/>
  <c r="T306" i="9"/>
  <c r="S306" i="9"/>
  <c r="R306" i="9"/>
  <c r="Q306" i="9"/>
  <c r="P306" i="9"/>
  <c r="N306" i="9"/>
  <c r="AI305" i="9"/>
  <c r="AH305" i="9"/>
  <c r="AF305" i="9"/>
  <c r="AE305" i="9"/>
  <c r="W305" i="9"/>
  <c r="V305" i="9"/>
  <c r="U305" i="9"/>
  <c r="T305" i="9"/>
  <c r="S305" i="9"/>
  <c r="R305" i="9"/>
  <c r="Q305" i="9"/>
  <c r="P305" i="9"/>
  <c r="N305" i="9"/>
  <c r="AI304" i="9"/>
  <c r="AH304" i="9"/>
  <c r="AF304" i="9"/>
  <c r="AE304" i="9"/>
  <c r="W304" i="9"/>
  <c r="V304" i="9"/>
  <c r="U304" i="9"/>
  <c r="T304" i="9"/>
  <c r="S304" i="9"/>
  <c r="R304" i="9"/>
  <c r="Q304" i="9"/>
  <c r="P304" i="9"/>
  <c r="N304" i="9"/>
  <c r="AI303" i="9"/>
  <c r="AH303" i="9"/>
  <c r="AF303" i="9"/>
  <c r="AE303" i="9"/>
  <c r="W303" i="9"/>
  <c r="V303" i="9"/>
  <c r="U303" i="9"/>
  <c r="T303" i="9"/>
  <c r="S303" i="9"/>
  <c r="R303" i="9"/>
  <c r="Q303" i="9"/>
  <c r="P303" i="9"/>
  <c r="N303" i="9"/>
  <c r="AI302" i="9"/>
  <c r="AH302" i="9"/>
  <c r="AF302" i="9"/>
  <c r="AE302" i="9"/>
  <c r="W302" i="9"/>
  <c r="V302" i="9"/>
  <c r="U302" i="9"/>
  <c r="T302" i="9"/>
  <c r="S302" i="9"/>
  <c r="R302" i="9"/>
  <c r="Q302" i="9"/>
  <c r="P302" i="9"/>
  <c r="N302" i="9"/>
  <c r="AI301" i="9"/>
  <c r="AH301" i="9"/>
  <c r="AF301" i="9"/>
  <c r="AE301" i="9"/>
  <c r="W301" i="9"/>
  <c r="V301" i="9"/>
  <c r="U301" i="9"/>
  <c r="T301" i="9"/>
  <c r="S301" i="9"/>
  <c r="R301" i="9"/>
  <c r="Q301" i="9"/>
  <c r="P301" i="9"/>
  <c r="N301" i="9"/>
  <c r="AI300" i="9"/>
  <c r="AH300" i="9"/>
  <c r="AF300" i="9"/>
  <c r="AE300" i="9"/>
  <c r="W300" i="9"/>
  <c r="V300" i="9"/>
  <c r="U300" i="9"/>
  <c r="T300" i="9"/>
  <c r="S300" i="9"/>
  <c r="R300" i="9"/>
  <c r="Q300" i="9"/>
  <c r="P300" i="9"/>
  <c r="N300" i="9"/>
  <c r="AI299" i="9"/>
  <c r="AH299" i="9"/>
  <c r="AF299" i="9"/>
  <c r="AE299" i="9"/>
  <c r="W299" i="9"/>
  <c r="V299" i="9"/>
  <c r="U299" i="9"/>
  <c r="T299" i="9"/>
  <c r="S299" i="9"/>
  <c r="R299" i="9"/>
  <c r="Q299" i="9"/>
  <c r="P299" i="9"/>
  <c r="N299" i="9"/>
  <c r="AI298" i="9"/>
  <c r="AH298" i="9"/>
  <c r="AF298" i="9"/>
  <c r="AE298" i="9"/>
  <c r="W298" i="9"/>
  <c r="V298" i="9"/>
  <c r="U298" i="9"/>
  <c r="T298" i="9"/>
  <c r="S298" i="9"/>
  <c r="R298" i="9"/>
  <c r="Q298" i="9"/>
  <c r="P298" i="9"/>
  <c r="N298" i="9"/>
  <c r="AI297" i="9"/>
  <c r="AH297" i="9"/>
  <c r="AF297" i="9"/>
  <c r="AE297" i="9"/>
  <c r="W297" i="9"/>
  <c r="V297" i="9"/>
  <c r="U297" i="9"/>
  <c r="T297" i="9"/>
  <c r="S297" i="9"/>
  <c r="R297" i="9"/>
  <c r="Q297" i="9"/>
  <c r="P297" i="9"/>
  <c r="N297" i="9"/>
  <c r="AI296" i="9"/>
  <c r="AH296" i="9"/>
  <c r="AF296" i="9"/>
  <c r="AE296" i="9"/>
  <c r="W296" i="9"/>
  <c r="V296" i="9"/>
  <c r="U296" i="9"/>
  <c r="T296" i="9"/>
  <c r="S296" i="9"/>
  <c r="R296" i="9"/>
  <c r="Q296" i="9"/>
  <c r="P296" i="9"/>
  <c r="N296" i="9"/>
  <c r="AI295" i="9"/>
  <c r="AH295" i="9"/>
  <c r="AF295" i="9"/>
  <c r="AE295" i="9"/>
  <c r="W295" i="9"/>
  <c r="V295" i="9"/>
  <c r="U295" i="9"/>
  <c r="T295" i="9"/>
  <c r="S295" i="9"/>
  <c r="R295" i="9"/>
  <c r="Q295" i="9"/>
  <c r="P295" i="9"/>
  <c r="N295" i="9"/>
  <c r="AI294" i="9"/>
  <c r="AH294" i="9"/>
  <c r="AF294" i="9"/>
  <c r="AE294" i="9"/>
  <c r="W294" i="9"/>
  <c r="V294" i="9"/>
  <c r="U294" i="9"/>
  <c r="T294" i="9"/>
  <c r="S294" i="9"/>
  <c r="R294" i="9"/>
  <c r="Q294" i="9"/>
  <c r="P294" i="9"/>
  <c r="N294" i="9"/>
  <c r="AI293" i="9"/>
  <c r="AH293" i="9"/>
  <c r="AF293" i="9"/>
  <c r="AE293" i="9"/>
  <c r="W293" i="9"/>
  <c r="V293" i="9"/>
  <c r="U293" i="9"/>
  <c r="T293" i="9"/>
  <c r="S293" i="9"/>
  <c r="R293" i="9"/>
  <c r="Q293" i="9"/>
  <c r="P293" i="9"/>
  <c r="N293" i="9"/>
  <c r="AI292" i="9"/>
  <c r="AH292" i="9"/>
  <c r="AF292" i="9"/>
  <c r="AE292" i="9"/>
  <c r="W292" i="9"/>
  <c r="V292" i="9"/>
  <c r="U292" i="9"/>
  <c r="T292" i="9"/>
  <c r="S292" i="9"/>
  <c r="R292" i="9"/>
  <c r="Q292" i="9"/>
  <c r="P292" i="9"/>
  <c r="N292" i="9"/>
  <c r="AI291" i="9"/>
  <c r="AH291" i="9"/>
  <c r="AF291" i="9"/>
  <c r="AE291" i="9"/>
  <c r="W291" i="9"/>
  <c r="V291" i="9"/>
  <c r="U291" i="9"/>
  <c r="T291" i="9"/>
  <c r="S291" i="9"/>
  <c r="R291" i="9"/>
  <c r="Q291" i="9"/>
  <c r="P291" i="9"/>
  <c r="N291" i="9"/>
  <c r="AI290" i="9"/>
  <c r="AH290" i="9"/>
  <c r="AF290" i="9"/>
  <c r="AE290" i="9"/>
  <c r="W290" i="9"/>
  <c r="V290" i="9"/>
  <c r="U290" i="9"/>
  <c r="T290" i="9"/>
  <c r="S290" i="9"/>
  <c r="R290" i="9"/>
  <c r="Q290" i="9"/>
  <c r="P290" i="9"/>
  <c r="N290" i="9"/>
  <c r="AI289" i="9"/>
  <c r="AH289" i="9"/>
  <c r="AF289" i="9"/>
  <c r="AE289" i="9"/>
  <c r="W289" i="9"/>
  <c r="V289" i="9"/>
  <c r="U289" i="9"/>
  <c r="T289" i="9"/>
  <c r="S289" i="9"/>
  <c r="R289" i="9"/>
  <c r="Q289" i="9"/>
  <c r="P289" i="9"/>
  <c r="N289" i="9"/>
  <c r="AI288" i="9"/>
  <c r="AH288" i="9"/>
  <c r="AF288" i="9"/>
  <c r="AE288" i="9"/>
  <c r="W288" i="9"/>
  <c r="V288" i="9"/>
  <c r="U288" i="9"/>
  <c r="T288" i="9"/>
  <c r="S288" i="9"/>
  <c r="R288" i="9"/>
  <c r="Q288" i="9"/>
  <c r="P288" i="9"/>
  <c r="N288" i="9"/>
  <c r="AI287" i="9"/>
  <c r="AH287" i="9"/>
  <c r="AF287" i="9"/>
  <c r="AE287" i="9"/>
  <c r="W287" i="9"/>
  <c r="V287" i="9"/>
  <c r="U287" i="9"/>
  <c r="T287" i="9"/>
  <c r="S287" i="9"/>
  <c r="R287" i="9"/>
  <c r="Q287" i="9"/>
  <c r="P287" i="9"/>
  <c r="N287" i="9"/>
  <c r="AI286" i="9"/>
  <c r="AH286" i="9"/>
  <c r="AF286" i="9"/>
  <c r="AE286" i="9"/>
  <c r="W286" i="9"/>
  <c r="V286" i="9"/>
  <c r="U286" i="9"/>
  <c r="T286" i="9"/>
  <c r="S286" i="9"/>
  <c r="R286" i="9"/>
  <c r="Q286" i="9"/>
  <c r="P286" i="9"/>
  <c r="N286" i="9"/>
  <c r="AI285" i="9"/>
  <c r="AH285" i="9"/>
  <c r="AF285" i="9"/>
  <c r="AE285" i="9"/>
  <c r="W285" i="9"/>
  <c r="V285" i="9"/>
  <c r="U285" i="9"/>
  <c r="T285" i="9"/>
  <c r="S285" i="9"/>
  <c r="R285" i="9"/>
  <c r="Q285" i="9"/>
  <c r="P285" i="9"/>
  <c r="N285" i="9"/>
  <c r="AI284" i="9"/>
  <c r="AH284" i="9"/>
  <c r="AF284" i="9"/>
  <c r="AE284" i="9"/>
  <c r="W284" i="9"/>
  <c r="V284" i="9"/>
  <c r="U284" i="9"/>
  <c r="T284" i="9"/>
  <c r="S284" i="9"/>
  <c r="R284" i="9"/>
  <c r="Q284" i="9"/>
  <c r="P284" i="9"/>
  <c r="N284" i="9"/>
  <c r="AI283" i="9"/>
  <c r="AH283" i="9"/>
  <c r="AF283" i="9"/>
  <c r="AE283" i="9"/>
  <c r="W283" i="9"/>
  <c r="V283" i="9"/>
  <c r="U283" i="9"/>
  <c r="T283" i="9"/>
  <c r="S283" i="9"/>
  <c r="R283" i="9"/>
  <c r="Q283" i="9"/>
  <c r="P283" i="9"/>
  <c r="N283" i="9"/>
  <c r="AI282" i="9"/>
  <c r="AH282" i="9"/>
  <c r="AF282" i="9"/>
  <c r="AE282" i="9"/>
  <c r="W282" i="9"/>
  <c r="V282" i="9"/>
  <c r="U282" i="9"/>
  <c r="T282" i="9"/>
  <c r="S282" i="9"/>
  <c r="R282" i="9"/>
  <c r="Q282" i="9"/>
  <c r="P282" i="9"/>
  <c r="N282" i="9"/>
  <c r="AI281" i="9"/>
  <c r="AH281" i="9"/>
  <c r="AF281" i="9"/>
  <c r="AE281" i="9"/>
  <c r="W281" i="9"/>
  <c r="V281" i="9"/>
  <c r="U281" i="9"/>
  <c r="T281" i="9"/>
  <c r="S281" i="9"/>
  <c r="R281" i="9"/>
  <c r="Q281" i="9"/>
  <c r="P281" i="9"/>
  <c r="N281" i="9"/>
  <c r="AI280" i="9"/>
  <c r="AH280" i="9"/>
  <c r="AF280" i="9"/>
  <c r="AE280" i="9"/>
  <c r="W280" i="9"/>
  <c r="V280" i="9"/>
  <c r="U280" i="9"/>
  <c r="T280" i="9"/>
  <c r="S280" i="9"/>
  <c r="R280" i="9"/>
  <c r="Q280" i="9"/>
  <c r="P280" i="9"/>
  <c r="N280" i="9"/>
  <c r="AI279" i="9"/>
  <c r="AH279" i="9"/>
  <c r="AF279" i="9"/>
  <c r="AE279" i="9"/>
  <c r="W279" i="9"/>
  <c r="V279" i="9"/>
  <c r="U279" i="9"/>
  <c r="T279" i="9"/>
  <c r="S279" i="9"/>
  <c r="R279" i="9"/>
  <c r="Q279" i="9"/>
  <c r="P279" i="9"/>
  <c r="N279" i="9"/>
  <c r="AI278" i="9"/>
  <c r="AH278" i="9"/>
  <c r="AF278" i="9"/>
  <c r="AE278" i="9"/>
  <c r="W278" i="9"/>
  <c r="V278" i="9"/>
  <c r="U278" i="9"/>
  <c r="T278" i="9"/>
  <c r="S278" i="9"/>
  <c r="R278" i="9"/>
  <c r="Q278" i="9"/>
  <c r="P278" i="9"/>
  <c r="N278" i="9"/>
  <c r="AI277" i="9"/>
  <c r="AH277" i="9"/>
  <c r="AF277" i="9"/>
  <c r="AE277" i="9"/>
  <c r="W277" i="9"/>
  <c r="V277" i="9"/>
  <c r="U277" i="9"/>
  <c r="T277" i="9"/>
  <c r="S277" i="9"/>
  <c r="R277" i="9"/>
  <c r="Q277" i="9"/>
  <c r="P277" i="9"/>
  <c r="N277" i="9"/>
  <c r="AI276" i="9"/>
  <c r="AH276" i="9"/>
  <c r="AF276" i="9"/>
  <c r="AE276" i="9"/>
  <c r="W276" i="9"/>
  <c r="V276" i="9"/>
  <c r="U276" i="9"/>
  <c r="T276" i="9"/>
  <c r="S276" i="9"/>
  <c r="R276" i="9"/>
  <c r="Q276" i="9"/>
  <c r="P276" i="9"/>
  <c r="N276" i="9"/>
  <c r="AI275" i="9"/>
  <c r="AH275" i="9"/>
  <c r="AF275" i="9"/>
  <c r="AE275" i="9"/>
  <c r="W275" i="9"/>
  <c r="V275" i="9"/>
  <c r="U275" i="9"/>
  <c r="T275" i="9"/>
  <c r="S275" i="9"/>
  <c r="R275" i="9"/>
  <c r="Q275" i="9"/>
  <c r="P275" i="9"/>
  <c r="N275" i="9"/>
  <c r="AI274" i="9"/>
  <c r="AH274" i="9"/>
  <c r="AF274" i="9"/>
  <c r="AE274" i="9"/>
  <c r="W274" i="9"/>
  <c r="V274" i="9"/>
  <c r="U274" i="9"/>
  <c r="T274" i="9"/>
  <c r="S274" i="9"/>
  <c r="R274" i="9"/>
  <c r="Q274" i="9"/>
  <c r="P274" i="9"/>
  <c r="N274" i="9"/>
  <c r="AI273" i="9"/>
  <c r="AH273" i="9"/>
  <c r="AF273" i="9"/>
  <c r="AE273" i="9"/>
  <c r="W273" i="9"/>
  <c r="V273" i="9"/>
  <c r="U273" i="9"/>
  <c r="T273" i="9"/>
  <c r="S273" i="9"/>
  <c r="R273" i="9"/>
  <c r="Q273" i="9"/>
  <c r="P273" i="9"/>
  <c r="N273" i="9"/>
  <c r="AI272" i="9"/>
  <c r="AH272" i="9"/>
  <c r="AF272" i="9"/>
  <c r="AE272" i="9"/>
  <c r="W272" i="9"/>
  <c r="V272" i="9"/>
  <c r="U272" i="9"/>
  <c r="T272" i="9"/>
  <c r="S272" i="9"/>
  <c r="R272" i="9"/>
  <c r="Q272" i="9"/>
  <c r="P272" i="9"/>
  <c r="N272" i="9"/>
  <c r="AI271" i="9"/>
  <c r="AH271" i="9"/>
  <c r="AF271" i="9"/>
  <c r="AE271" i="9"/>
  <c r="W271" i="9"/>
  <c r="V271" i="9"/>
  <c r="U271" i="9"/>
  <c r="T271" i="9"/>
  <c r="S271" i="9"/>
  <c r="R271" i="9"/>
  <c r="Q271" i="9"/>
  <c r="P271" i="9"/>
  <c r="N271" i="9"/>
  <c r="AI270" i="9"/>
  <c r="AH270" i="9"/>
  <c r="AF270" i="9"/>
  <c r="AE270" i="9"/>
  <c r="W270" i="9"/>
  <c r="V270" i="9"/>
  <c r="U270" i="9"/>
  <c r="T270" i="9"/>
  <c r="S270" i="9"/>
  <c r="R270" i="9"/>
  <c r="Q270" i="9"/>
  <c r="P270" i="9"/>
  <c r="N270" i="9"/>
  <c r="AI269" i="9"/>
  <c r="AH269" i="9"/>
  <c r="AF269" i="9"/>
  <c r="AE269" i="9"/>
  <c r="W269" i="9"/>
  <c r="V269" i="9"/>
  <c r="U269" i="9"/>
  <c r="T269" i="9"/>
  <c r="S269" i="9"/>
  <c r="R269" i="9"/>
  <c r="Q269" i="9"/>
  <c r="P269" i="9"/>
  <c r="N269" i="9"/>
  <c r="AI268" i="9"/>
  <c r="AH268" i="9"/>
  <c r="AF268" i="9"/>
  <c r="AE268" i="9"/>
  <c r="W268" i="9"/>
  <c r="V268" i="9"/>
  <c r="U268" i="9"/>
  <c r="T268" i="9"/>
  <c r="S268" i="9"/>
  <c r="R268" i="9"/>
  <c r="Q268" i="9"/>
  <c r="P268" i="9"/>
  <c r="N268" i="9"/>
  <c r="AI267" i="9"/>
  <c r="AH267" i="9"/>
  <c r="AF267" i="9"/>
  <c r="AE267" i="9"/>
  <c r="W267" i="9"/>
  <c r="V267" i="9"/>
  <c r="U267" i="9"/>
  <c r="T267" i="9"/>
  <c r="S267" i="9"/>
  <c r="R267" i="9"/>
  <c r="Q267" i="9"/>
  <c r="P267" i="9"/>
  <c r="N267" i="9"/>
  <c r="AI266" i="9"/>
  <c r="AH266" i="9"/>
  <c r="AF266" i="9"/>
  <c r="AE266" i="9"/>
  <c r="W266" i="9"/>
  <c r="V266" i="9"/>
  <c r="U266" i="9"/>
  <c r="T266" i="9"/>
  <c r="S266" i="9"/>
  <c r="R266" i="9"/>
  <c r="Q266" i="9"/>
  <c r="P266" i="9"/>
  <c r="N266" i="9"/>
  <c r="AI265" i="9"/>
  <c r="AH265" i="9"/>
  <c r="AF265" i="9"/>
  <c r="AE265" i="9"/>
  <c r="W265" i="9"/>
  <c r="V265" i="9"/>
  <c r="U265" i="9"/>
  <c r="T265" i="9"/>
  <c r="S265" i="9"/>
  <c r="R265" i="9"/>
  <c r="Q265" i="9"/>
  <c r="P265" i="9"/>
  <c r="N265" i="9"/>
  <c r="AI264" i="9"/>
  <c r="AH264" i="9"/>
  <c r="AF264" i="9"/>
  <c r="AE264" i="9"/>
  <c r="W264" i="9"/>
  <c r="V264" i="9"/>
  <c r="U264" i="9"/>
  <c r="T264" i="9"/>
  <c r="S264" i="9"/>
  <c r="R264" i="9"/>
  <c r="Q264" i="9"/>
  <c r="P264" i="9"/>
  <c r="N264" i="9"/>
  <c r="AI263" i="9"/>
  <c r="AH263" i="9"/>
  <c r="AF263" i="9"/>
  <c r="AE263" i="9"/>
  <c r="W263" i="9"/>
  <c r="V263" i="9"/>
  <c r="U263" i="9"/>
  <c r="T263" i="9"/>
  <c r="S263" i="9"/>
  <c r="R263" i="9"/>
  <c r="Q263" i="9"/>
  <c r="P263" i="9"/>
  <c r="N263" i="9"/>
  <c r="AI262" i="9"/>
  <c r="AH262" i="9"/>
  <c r="AF262" i="9"/>
  <c r="AE262" i="9"/>
  <c r="W262" i="9"/>
  <c r="V262" i="9"/>
  <c r="U262" i="9"/>
  <c r="T262" i="9"/>
  <c r="S262" i="9"/>
  <c r="R262" i="9"/>
  <c r="Q262" i="9"/>
  <c r="P262" i="9"/>
  <c r="N262" i="9"/>
  <c r="AI261" i="9"/>
  <c r="AH261" i="9"/>
  <c r="AF261" i="9"/>
  <c r="AE261" i="9"/>
  <c r="W261" i="9"/>
  <c r="V261" i="9"/>
  <c r="U261" i="9"/>
  <c r="T261" i="9"/>
  <c r="S261" i="9"/>
  <c r="R261" i="9"/>
  <c r="Q261" i="9"/>
  <c r="P261" i="9"/>
  <c r="N261" i="9"/>
  <c r="AI260" i="9"/>
  <c r="AH260" i="9"/>
  <c r="AF260" i="9"/>
  <c r="AE260" i="9"/>
  <c r="W260" i="9"/>
  <c r="V260" i="9"/>
  <c r="U260" i="9"/>
  <c r="T260" i="9"/>
  <c r="S260" i="9"/>
  <c r="R260" i="9"/>
  <c r="Q260" i="9"/>
  <c r="P260" i="9"/>
  <c r="N260" i="9"/>
  <c r="AI259" i="9"/>
  <c r="AH259" i="9"/>
  <c r="AF259" i="9"/>
  <c r="AE259" i="9"/>
  <c r="W259" i="9"/>
  <c r="V259" i="9"/>
  <c r="U259" i="9"/>
  <c r="T259" i="9"/>
  <c r="S259" i="9"/>
  <c r="R259" i="9"/>
  <c r="Q259" i="9"/>
  <c r="P259" i="9"/>
  <c r="N259" i="9"/>
  <c r="AI258" i="9"/>
  <c r="AH258" i="9"/>
  <c r="AF258" i="9"/>
  <c r="AE258" i="9"/>
  <c r="W258" i="9"/>
  <c r="V258" i="9"/>
  <c r="U258" i="9"/>
  <c r="T258" i="9"/>
  <c r="S258" i="9"/>
  <c r="R258" i="9"/>
  <c r="Q258" i="9"/>
  <c r="P258" i="9"/>
  <c r="N258" i="9"/>
  <c r="AI257" i="9"/>
  <c r="AH257" i="9"/>
  <c r="AF257" i="9"/>
  <c r="AE257" i="9"/>
  <c r="W257" i="9"/>
  <c r="V257" i="9"/>
  <c r="U257" i="9"/>
  <c r="T257" i="9"/>
  <c r="S257" i="9"/>
  <c r="R257" i="9"/>
  <c r="Q257" i="9"/>
  <c r="P257" i="9"/>
  <c r="N257" i="9"/>
  <c r="AI256" i="9"/>
  <c r="AH256" i="9"/>
  <c r="AF256" i="9"/>
  <c r="AE256" i="9"/>
  <c r="W256" i="9"/>
  <c r="V256" i="9"/>
  <c r="U256" i="9"/>
  <c r="T256" i="9"/>
  <c r="S256" i="9"/>
  <c r="R256" i="9"/>
  <c r="Q256" i="9"/>
  <c r="P256" i="9"/>
  <c r="N256" i="9"/>
  <c r="AI255" i="9"/>
  <c r="AH255" i="9"/>
  <c r="AF255" i="9"/>
  <c r="AE255" i="9"/>
  <c r="W255" i="9"/>
  <c r="V255" i="9"/>
  <c r="U255" i="9"/>
  <c r="T255" i="9"/>
  <c r="S255" i="9"/>
  <c r="R255" i="9"/>
  <c r="Q255" i="9"/>
  <c r="P255" i="9"/>
  <c r="N255" i="9"/>
  <c r="AI254" i="9"/>
  <c r="AH254" i="9"/>
  <c r="AF254" i="9"/>
  <c r="AE254" i="9"/>
  <c r="W254" i="9"/>
  <c r="V254" i="9"/>
  <c r="U254" i="9"/>
  <c r="T254" i="9"/>
  <c r="S254" i="9"/>
  <c r="R254" i="9"/>
  <c r="Q254" i="9"/>
  <c r="P254" i="9"/>
  <c r="N254" i="9"/>
  <c r="AI253" i="9"/>
  <c r="AH253" i="9"/>
  <c r="AF253" i="9"/>
  <c r="AE253" i="9"/>
  <c r="W253" i="9"/>
  <c r="V253" i="9"/>
  <c r="U253" i="9"/>
  <c r="T253" i="9"/>
  <c r="S253" i="9"/>
  <c r="R253" i="9"/>
  <c r="Q253" i="9"/>
  <c r="P253" i="9"/>
  <c r="N253" i="9"/>
  <c r="AI252" i="9"/>
  <c r="AH252" i="9"/>
  <c r="AF252" i="9"/>
  <c r="AE252" i="9"/>
  <c r="W252" i="9"/>
  <c r="V252" i="9"/>
  <c r="U252" i="9"/>
  <c r="T252" i="9"/>
  <c r="S252" i="9"/>
  <c r="R252" i="9"/>
  <c r="Q252" i="9"/>
  <c r="P252" i="9"/>
  <c r="N252" i="9"/>
  <c r="AI251" i="9"/>
  <c r="AH251" i="9"/>
  <c r="AF251" i="9"/>
  <c r="AE251" i="9"/>
  <c r="W251" i="9"/>
  <c r="V251" i="9"/>
  <c r="U251" i="9"/>
  <c r="T251" i="9"/>
  <c r="S251" i="9"/>
  <c r="R251" i="9"/>
  <c r="Q251" i="9"/>
  <c r="P251" i="9"/>
  <c r="N251" i="9"/>
  <c r="AI250" i="9"/>
  <c r="AH250" i="9"/>
  <c r="AF250" i="9"/>
  <c r="AE250" i="9"/>
  <c r="W250" i="9"/>
  <c r="V250" i="9"/>
  <c r="U250" i="9"/>
  <c r="T250" i="9"/>
  <c r="S250" i="9"/>
  <c r="R250" i="9"/>
  <c r="Q250" i="9"/>
  <c r="P250" i="9"/>
  <c r="N250" i="9"/>
  <c r="AI249" i="9"/>
  <c r="AH249" i="9"/>
  <c r="AF249" i="9"/>
  <c r="AE249" i="9"/>
  <c r="W249" i="9"/>
  <c r="V249" i="9"/>
  <c r="U249" i="9"/>
  <c r="T249" i="9"/>
  <c r="S249" i="9"/>
  <c r="R249" i="9"/>
  <c r="Q249" i="9"/>
  <c r="P249" i="9"/>
  <c r="N249" i="9"/>
  <c r="AI248" i="9"/>
  <c r="AH248" i="9"/>
  <c r="AF248" i="9"/>
  <c r="AE248" i="9"/>
  <c r="W248" i="9"/>
  <c r="V248" i="9"/>
  <c r="U248" i="9"/>
  <c r="T248" i="9"/>
  <c r="S248" i="9"/>
  <c r="R248" i="9"/>
  <c r="Q248" i="9"/>
  <c r="P248" i="9"/>
  <c r="N248" i="9"/>
  <c r="AI247" i="9"/>
  <c r="AH247" i="9"/>
  <c r="AF247" i="9"/>
  <c r="AE247" i="9"/>
  <c r="W247" i="9"/>
  <c r="V247" i="9"/>
  <c r="U247" i="9"/>
  <c r="T247" i="9"/>
  <c r="S247" i="9"/>
  <c r="R247" i="9"/>
  <c r="Q247" i="9"/>
  <c r="P247" i="9"/>
  <c r="N247" i="9"/>
  <c r="AI246" i="9"/>
  <c r="AH246" i="9"/>
  <c r="AF246" i="9"/>
  <c r="AE246" i="9"/>
  <c r="W246" i="9"/>
  <c r="V246" i="9"/>
  <c r="U246" i="9"/>
  <c r="T246" i="9"/>
  <c r="S246" i="9"/>
  <c r="R246" i="9"/>
  <c r="Q246" i="9"/>
  <c r="P246" i="9"/>
  <c r="N246" i="9"/>
  <c r="AI245" i="9"/>
  <c r="AH245" i="9"/>
  <c r="AF245" i="9"/>
  <c r="AE245" i="9"/>
  <c r="W245" i="9"/>
  <c r="V245" i="9"/>
  <c r="U245" i="9"/>
  <c r="T245" i="9"/>
  <c r="S245" i="9"/>
  <c r="R245" i="9"/>
  <c r="Q245" i="9"/>
  <c r="P245" i="9"/>
  <c r="N245" i="9"/>
  <c r="AI244" i="9"/>
  <c r="AH244" i="9"/>
  <c r="AF244" i="9"/>
  <c r="AE244" i="9"/>
  <c r="W244" i="9"/>
  <c r="V244" i="9"/>
  <c r="U244" i="9"/>
  <c r="T244" i="9"/>
  <c r="S244" i="9"/>
  <c r="R244" i="9"/>
  <c r="Q244" i="9"/>
  <c r="P244" i="9"/>
  <c r="N244" i="9"/>
  <c r="AI243" i="9"/>
  <c r="AH243" i="9"/>
  <c r="AF243" i="9"/>
  <c r="AE243" i="9"/>
  <c r="W243" i="9"/>
  <c r="V243" i="9"/>
  <c r="U243" i="9"/>
  <c r="T243" i="9"/>
  <c r="S243" i="9"/>
  <c r="R243" i="9"/>
  <c r="Q243" i="9"/>
  <c r="P243" i="9"/>
  <c r="N243" i="9"/>
  <c r="AI242" i="9"/>
  <c r="AH242" i="9"/>
  <c r="AF242" i="9"/>
  <c r="AE242" i="9"/>
  <c r="W242" i="9"/>
  <c r="V242" i="9"/>
  <c r="U242" i="9"/>
  <c r="T242" i="9"/>
  <c r="S242" i="9"/>
  <c r="R242" i="9"/>
  <c r="Q242" i="9"/>
  <c r="P242" i="9"/>
  <c r="N242" i="9"/>
  <c r="AI241" i="9"/>
  <c r="AH241" i="9"/>
  <c r="AF241" i="9"/>
  <c r="AE241" i="9"/>
  <c r="W241" i="9"/>
  <c r="V241" i="9"/>
  <c r="U241" i="9"/>
  <c r="T241" i="9"/>
  <c r="S241" i="9"/>
  <c r="R241" i="9"/>
  <c r="Q241" i="9"/>
  <c r="P241" i="9"/>
  <c r="N241" i="9"/>
  <c r="AI240" i="9"/>
  <c r="AH240" i="9"/>
  <c r="AF240" i="9"/>
  <c r="AE240" i="9"/>
  <c r="W240" i="9"/>
  <c r="V240" i="9"/>
  <c r="U240" i="9"/>
  <c r="T240" i="9"/>
  <c r="S240" i="9"/>
  <c r="R240" i="9"/>
  <c r="Q240" i="9"/>
  <c r="P240" i="9"/>
  <c r="N240" i="9"/>
  <c r="AI239" i="9"/>
  <c r="AH239" i="9"/>
  <c r="AF239" i="9"/>
  <c r="AE239" i="9"/>
  <c r="W239" i="9"/>
  <c r="V239" i="9"/>
  <c r="U239" i="9"/>
  <c r="T239" i="9"/>
  <c r="S239" i="9"/>
  <c r="R239" i="9"/>
  <c r="Q239" i="9"/>
  <c r="P239" i="9"/>
  <c r="N239" i="9"/>
  <c r="AI238" i="9"/>
  <c r="AH238" i="9"/>
  <c r="AF238" i="9"/>
  <c r="AE238" i="9"/>
  <c r="W238" i="9"/>
  <c r="V238" i="9"/>
  <c r="U238" i="9"/>
  <c r="T238" i="9"/>
  <c r="S238" i="9"/>
  <c r="R238" i="9"/>
  <c r="Q238" i="9"/>
  <c r="P238" i="9"/>
  <c r="N238" i="9"/>
  <c r="AI237" i="9"/>
  <c r="AH237" i="9"/>
  <c r="AF237" i="9"/>
  <c r="AE237" i="9"/>
  <c r="W237" i="9"/>
  <c r="V237" i="9"/>
  <c r="U237" i="9"/>
  <c r="T237" i="9"/>
  <c r="S237" i="9"/>
  <c r="R237" i="9"/>
  <c r="Q237" i="9"/>
  <c r="P237" i="9"/>
  <c r="N237" i="9"/>
  <c r="AI236" i="9"/>
  <c r="AH236" i="9"/>
  <c r="AF236" i="9"/>
  <c r="AE236" i="9"/>
  <c r="W236" i="9"/>
  <c r="V236" i="9"/>
  <c r="U236" i="9"/>
  <c r="T236" i="9"/>
  <c r="S236" i="9"/>
  <c r="R236" i="9"/>
  <c r="Q236" i="9"/>
  <c r="P236" i="9"/>
  <c r="N236" i="9"/>
  <c r="AI235" i="9"/>
  <c r="AH235" i="9"/>
  <c r="AF235" i="9"/>
  <c r="AE235" i="9"/>
  <c r="W235" i="9"/>
  <c r="V235" i="9"/>
  <c r="U235" i="9"/>
  <c r="T235" i="9"/>
  <c r="S235" i="9"/>
  <c r="R235" i="9"/>
  <c r="Q235" i="9"/>
  <c r="P235" i="9"/>
  <c r="N235" i="9"/>
  <c r="AI234" i="9"/>
  <c r="AH234" i="9"/>
  <c r="AF234" i="9"/>
  <c r="AE234" i="9"/>
  <c r="W234" i="9"/>
  <c r="V234" i="9"/>
  <c r="U234" i="9"/>
  <c r="T234" i="9"/>
  <c r="S234" i="9"/>
  <c r="R234" i="9"/>
  <c r="Q234" i="9"/>
  <c r="P234" i="9"/>
  <c r="N234" i="9"/>
  <c r="AI233" i="9"/>
  <c r="AH233" i="9"/>
  <c r="AF233" i="9"/>
  <c r="AE233" i="9"/>
  <c r="W233" i="9"/>
  <c r="V233" i="9"/>
  <c r="U233" i="9"/>
  <c r="T233" i="9"/>
  <c r="S233" i="9"/>
  <c r="R233" i="9"/>
  <c r="Q233" i="9"/>
  <c r="P233" i="9"/>
  <c r="N233" i="9"/>
  <c r="AI232" i="9"/>
  <c r="AH232" i="9"/>
  <c r="AF232" i="9"/>
  <c r="AE232" i="9"/>
  <c r="W232" i="9"/>
  <c r="V232" i="9"/>
  <c r="U232" i="9"/>
  <c r="T232" i="9"/>
  <c r="S232" i="9"/>
  <c r="R232" i="9"/>
  <c r="Q232" i="9"/>
  <c r="P232" i="9"/>
  <c r="N232" i="9"/>
  <c r="AI231" i="9"/>
  <c r="AH231" i="9"/>
  <c r="AF231" i="9"/>
  <c r="AE231" i="9"/>
  <c r="W231" i="9"/>
  <c r="V231" i="9"/>
  <c r="U231" i="9"/>
  <c r="T231" i="9"/>
  <c r="S231" i="9"/>
  <c r="R231" i="9"/>
  <c r="Q231" i="9"/>
  <c r="P231" i="9"/>
  <c r="N231" i="9"/>
  <c r="AI230" i="9"/>
  <c r="AH230" i="9"/>
  <c r="AF230" i="9"/>
  <c r="AE230" i="9"/>
  <c r="W230" i="9"/>
  <c r="V230" i="9"/>
  <c r="U230" i="9"/>
  <c r="T230" i="9"/>
  <c r="S230" i="9"/>
  <c r="R230" i="9"/>
  <c r="Q230" i="9"/>
  <c r="P230" i="9"/>
  <c r="N230" i="9"/>
  <c r="AI229" i="9"/>
  <c r="AH229" i="9"/>
  <c r="AF229" i="9"/>
  <c r="AE229" i="9"/>
  <c r="W229" i="9"/>
  <c r="V229" i="9"/>
  <c r="U229" i="9"/>
  <c r="T229" i="9"/>
  <c r="S229" i="9"/>
  <c r="R229" i="9"/>
  <c r="Q229" i="9"/>
  <c r="P229" i="9"/>
  <c r="N229" i="9"/>
  <c r="AI228" i="9"/>
  <c r="AH228" i="9"/>
  <c r="AF228" i="9"/>
  <c r="AE228" i="9"/>
  <c r="W228" i="9"/>
  <c r="V228" i="9"/>
  <c r="U228" i="9"/>
  <c r="T228" i="9"/>
  <c r="S228" i="9"/>
  <c r="R228" i="9"/>
  <c r="Q228" i="9"/>
  <c r="P228" i="9"/>
  <c r="N228" i="9"/>
  <c r="AI227" i="9"/>
  <c r="AH227" i="9"/>
  <c r="AF227" i="9"/>
  <c r="AE227" i="9"/>
  <c r="W227" i="9"/>
  <c r="V227" i="9"/>
  <c r="U227" i="9"/>
  <c r="T227" i="9"/>
  <c r="S227" i="9"/>
  <c r="R227" i="9"/>
  <c r="Q227" i="9"/>
  <c r="P227" i="9"/>
  <c r="N227" i="9"/>
  <c r="AI226" i="9"/>
  <c r="AH226" i="9"/>
  <c r="AF226" i="9"/>
  <c r="AE226" i="9"/>
  <c r="W226" i="9"/>
  <c r="V226" i="9"/>
  <c r="U226" i="9"/>
  <c r="T226" i="9"/>
  <c r="S226" i="9"/>
  <c r="R226" i="9"/>
  <c r="Q226" i="9"/>
  <c r="P226" i="9"/>
  <c r="N226" i="9"/>
  <c r="AI225" i="9"/>
  <c r="AH225" i="9"/>
  <c r="AF225" i="9"/>
  <c r="AE225" i="9"/>
  <c r="W225" i="9"/>
  <c r="V225" i="9"/>
  <c r="U225" i="9"/>
  <c r="T225" i="9"/>
  <c r="S225" i="9"/>
  <c r="R225" i="9"/>
  <c r="Q225" i="9"/>
  <c r="P225" i="9"/>
  <c r="N225" i="9"/>
  <c r="AI224" i="9"/>
  <c r="AH224" i="9"/>
  <c r="AF224" i="9"/>
  <c r="AE224" i="9"/>
  <c r="W224" i="9"/>
  <c r="V224" i="9"/>
  <c r="U224" i="9"/>
  <c r="T224" i="9"/>
  <c r="S224" i="9"/>
  <c r="R224" i="9"/>
  <c r="Q224" i="9"/>
  <c r="P224" i="9"/>
  <c r="N224" i="9"/>
  <c r="AI223" i="9"/>
  <c r="AH223" i="9"/>
  <c r="AF223" i="9"/>
  <c r="AE223" i="9"/>
  <c r="W223" i="9"/>
  <c r="V223" i="9"/>
  <c r="U223" i="9"/>
  <c r="T223" i="9"/>
  <c r="S223" i="9"/>
  <c r="R223" i="9"/>
  <c r="Q223" i="9"/>
  <c r="P223" i="9"/>
  <c r="N223" i="9"/>
  <c r="AI222" i="9"/>
  <c r="AH222" i="9"/>
  <c r="AF222" i="9"/>
  <c r="AE222" i="9"/>
  <c r="W222" i="9"/>
  <c r="V222" i="9"/>
  <c r="U222" i="9"/>
  <c r="T222" i="9"/>
  <c r="S222" i="9"/>
  <c r="R222" i="9"/>
  <c r="Q222" i="9"/>
  <c r="P222" i="9"/>
  <c r="N222" i="9"/>
  <c r="AI221" i="9"/>
  <c r="AH221" i="9"/>
  <c r="AF221" i="9"/>
  <c r="AE221" i="9"/>
  <c r="W221" i="9"/>
  <c r="V221" i="9"/>
  <c r="U221" i="9"/>
  <c r="T221" i="9"/>
  <c r="S221" i="9"/>
  <c r="R221" i="9"/>
  <c r="Q221" i="9"/>
  <c r="P221" i="9"/>
  <c r="N221" i="9"/>
  <c r="AI220" i="9"/>
  <c r="AH220" i="9"/>
  <c r="AF220" i="9"/>
  <c r="AE220" i="9"/>
  <c r="W220" i="9"/>
  <c r="V220" i="9"/>
  <c r="U220" i="9"/>
  <c r="T220" i="9"/>
  <c r="S220" i="9"/>
  <c r="R220" i="9"/>
  <c r="Q220" i="9"/>
  <c r="P220" i="9"/>
  <c r="N220" i="9"/>
  <c r="AI219" i="9"/>
  <c r="AH219" i="9"/>
  <c r="AF219" i="9"/>
  <c r="AE219" i="9"/>
  <c r="W219" i="9"/>
  <c r="V219" i="9"/>
  <c r="U219" i="9"/>
  <c r="T219" i="9"/>
  <c r="S219" i="9"/>
  <c r="R219" i="9"/>
  <c r="Q219" i="9"/>
  <c r="P219" i="9"/>
  <c r="N219" i="9"/>
  <c r="AI218" i="9"/>
  <c r="AH218" i="9"/>
  <c r="AF218" i="9"/>
  <c r="AE218" i="9"/>
  <c r="W218" i="9"/>
  <c r="V218" i="9"/>
  <c r="U218" i="9"/>
  <c r="T218" i="9"/>
  <c r="S218" i="9"/>
  <c r="R218" i="9"/>
  <c r="Q218" i="9"/>
  <c r="P218" i="9"/>
  <c r="N218" i="9"/>
  <c r="AI217" i="9"/>
  <c r="AH217" i="9"/>
  <c r="AF217" i="9"/>
  <c r="AE217" i="9"/>
  <c r="W217" i="9"/>
  <c r="V217" i="9"/>
  <c r="U217" i="9"/>
  <c r="T217" i="9"/>
  <c r="S217" i="9"/>
  <c r="R217" i="9"/>
  <c r="Q217" i="9"/>
  <c r="P217" i="9"/>
  <c r="N217" i="9"/>
  <c r="AI216" i="9"/>
  <c r="AH216" i="9"/>
  <c r="AF216" i="9"/>
  <c r="AE216" i="9"/>
  <c r="W216" i="9"/>
  <c r="V216" i="9"/>
  <c r="U216" i="9"/>
  <c r="T216" i="9"/>
  <c r="S216" i="9"/>
  <c r="R216" i="9"/>
  <c r="Q216" i="9"/>
  <c r="P216" i="9"/>
  <c r="N216" i="9"/>
  <c r="AI215" i="9"/>
  <c r="AH215" i="9"/>
  <c r="AF215" i="9"/>
  <c r="AE215" i="9"/>
  <c r="W215" i="9"/>
  <c r="V215" i="9"/>
  <c r="U215" i="9"/>
  <c r="T215" i="9"/>
  <c r="S215" i="9"/>
  <c r="R215" i="9"/>
  <c r="Q215" i="9"/>
  <c r="P215" i="9"/>
  <c r="N215" i="9"/>
  <c r="AI214" i="9"/>
  <c r="AH214" i="9"/>
  <c r="AF214" i="9"/>
  <c r="AE214" i="9"/>
  <c r="W214" i="9"/>
  <c r="V214" i="9"/>
  <c r="U214" i="9"/>
  <c r="T214" i="9"/>
  <c r="S214" i="9"/>
  <c r="R214" i="9"/>
  <c r="Q214" i="9"/>
  <c r="P214" i="9"/>
  <c r="N214" i="9"/>
  <c r="AI213" i="9"/>
  <c r="AH213" i="9"/>
  <c r="AF213" i="9"/>
  <c r="AE213" i="9"/>
  <c r="W213" i="9"/>
  <c r="V213" i="9"/>
  <c r="U213" i="9"/>
  <c r="T213" i="9"/>
  <c r="S213" i="9"/>
  <c r="R213" i="9"/>
  <c r="Q213" i="9"/>
  <c r="P213" i="9"/>
  <c r="N213" i="9"/>
  <c r="AI212" i="9"/>
  <c r="AH212" i="9"/>
  <c r="AF212" i="9"/>
  <c r="AE212" i="9"/>
  <c r="W212" i="9"/>
  <c r="V212" i="9"/>
  <c r="U212" i="9"/>
  <c r="T212" i="9"/>
  <c r="S212" i="9"/>
  <c r="R212" i="9"/>
  <c r="Q212" i="9"/>
  <c r="P212" i="9"/>
  <c r="N212" i="9"/>
  <c r="AI211" i="9"/>
  <c r="AH211" i="9"/>
  <c r="AF211" i="9"/>
  <c r="AE211" i="9"/>
  <c r="W211" i="9"/>
  <c r="V211" i="9"/>
  <c r="U211" i="9"/>
  <c r="T211" i="9"/>
  <c r="S211" i="9"/>
  <c r="R211" i="9"/>
  <c r="Q211" i="9"/>
  <c r="P211" i="9"/>
  <c r="N211" i="9"/>
  <c r="AI210" i="9"/>
  <c r="AH210" i="9"/>
  <c r="AF210" i="9"/>
  <c r="AE210" i="9"/>
  <c r="W210" i="9"/>
  <c r="V210" i="9"/>
  <c r="U210" i="9"/>
  <c r="T210" i="9"/>
  <c r="S210" i="9"/>
  <c r="R210" i="9"/>
  <c r="Q210" i="9"/>
  <c r="P210" i="9"/>
  <c r="N210" i="9"/>
  <c r="AI209" i="9"/>
  <c r="AH209" i="9"/>
  <c r="AF209" i="9"/>
  <c r="AE209" i="9"/>
  <c r="W209" i="9"/>
  <c r="V209" i="9"/>
  <c r="U209" i="9"/>
  <c r="T209" i="9"/>
  <c r="S209" i="9"/>
  <c r="R209" i="9"/>
  <c r="Q209" i="9"/>
  <c r="P209" i="9"/>
  <c r="N209" i="9"/>
  <c r="AI208" i="9"/>
  <c r="AH208" i="9"/>
  <c r="AF208" i="9"/>
  <c r="AE208" i="9"/>
  <c r="W208" i="9"/>
  <c r="V208" i="9"/>
  <c r="U208" i="9"/>
  <c r="T208" i="9"/>
  <c r="S208" i="9"/>
  <c r="R208" i="9"/>
  <c r="Q208" i="9"/>
  <c r="P208" i="9"/>
  <c r="N208" i="9"/>
  <c r="AI207" i="9"/>
  <c r="AH207" i="9"/>
  <c r="AF207" i="9"/>
  <c r="AE207" i="9"/>
  <c r="W207" i="9"/>
  <c r="V207" i="9"/>
  <c r="U207" i="9"/>
  <c r="T207" i="9"/>
  <c r="S207" i="9"/>
  <c r="R207" i="9"/>
  <c r="Q207" i="9"/>
  <c r="P207" i="9"/>
  <c r="N207" i="9"/>
  <c r="AI206" i="9"/>
  <c r="AH206" i="9"/>
  <c r="AF206" i="9"/>
  <c r="AE206" i="9"/>
  <c r="W206" i="9"/>
  <c r="V206" i="9"/>
  <c r="U206" i="9"/>
  <c r="T206" i="9"/>
  <c r="S206" i="9"/>
  <c r="R206" i="9"/>
  <c r="Q206" i="9"/>
  <c r="P206" i="9"/>
  <c r="N206" i="9"/>
  <c r="AI205" i="9"/>
  <c r="AH205" i="9"/>
  <c r="AF205" i="9"/>
  <c r="AE205" i="9"/>
  <c r="W205" i="9"/>
  <c r="V205" i="9"/>
  <c r="U205" i="9"/>
  <c r="T205" i="9"/>
  <c r="S205" i="9"/>
  <c r="R205" i="9"/>
  <c r="Q205" i="9"/>
  <c r="P205" i="9"/>
  <c r="N205" i="9"/>
  <c r="AI204" i="9"/>
  <c r="AH204" i="9"/>
  <c r="AF204" i="9"/>
  <c r="AE204" i="9"/>
  <c r="W204" i="9"/>
  <c r="V204" i="9"/>
  <c r="U204" i="9"/>
  <c r="T204" i="9"/>
  <c r="S204" i="9"/>
  <c r="R204" i="9"/>
  <c r="Q204" i="9"/>
  <c r="P204" i="9"/>
  <c r="N204" i="9"/>
  <c r="AI203" i="9"/>
  <c r="AH203" i="9"/>
  <c r="AF203" i="9"/>
  <c r="AE203" i="9"/>
  <c r="W203" i="9"/>
  <c r="V203" i="9"/>
  <c r="U203" i="9"/>
  <c r="T203" i="9"/>
  <c r="S203" i="9"/>
  <c r="R203" i="9"/>
  <c r="Q203" i="9"/>
  <c r="P203" i="9"/>
  <c r="N203" i="9"/>
  <c r="AI202" i="9"/>
  <c r="AH202" i="9"/>
  <c r="AF202" i="9"/>
  <c r="AE202" i="9"/>
  <c r="W202" i="9"/>
  <c r="V202" i="9"/>
  <c r="U202" i="9"/>
  <c r="T202" i="9"/>
  <c r="S202" i="9"/>
  <c r="R202" i="9"/>
  <c r="Q202" i="9"/>
  <c r="P202" i="9"/>
  <c r="N202" i="9"/>
  <c r="AI201" i="9"/>
  <c r="AH201" i="9"/>
  <c r="AF201" i="9"/>
  <c r="AE201" i="9"/>
  <c r="W201" i="9"/>
  <c r="V201" i="9"/>
  <c r="U201" i="9"/>
  <c r="T201" i="9"/>
  <c r="S201" i="9"/>
  <c r="R201" i="9"/>
  <c r="Q201" i="9"/>
  <c r="P201" i="9"/>
  <c r="N201" i="9"/>
  <c r="AI200" i="9"/>
  <c r="AH200" i="9"/>
  <c r="AF200" i="9"/>
  <c r="AE200" i="9"/>
  <c r="W200" i="9"/>
  <c r="V200" i="9"/>
  <c r="U200" i="9"/>
  <c r="T200" i="9"/>
  <c r="S200" i="9"/>
  <c r="R200" i="9"/>
  <c r="Q200" i="9"/>
  <c r="P200" i="9"/>
  <c r="N200" i="9"/>
  <c r="AI199" i="9"/>
  <c r="AH199" i="9"/>
  <c r="AF199" i="9"/>
  <c r="AE199" i="9"/>
  <c r="W199" i="9"/>
  <c r="V199" i="9"/>
  <c r="U199" i="9"/>
  <c r="T199" i="9"/>
  <c r="S199" i="9"/>
  <c r="R199" i="9"/>
  <c r="Q199" i="9"/>
  <c r="P199" i="9"/>
  <c r="N199" i="9"/>
  <c r="AI198" i="9"/>
  <c r="AH198" i="9"/>
  <c r="AF198" i="9"/>
  <c r="AE198" i="9"/>
  <c r="W198" i="9"/>
  <c r="V198" i="9"/>
  <c r="U198" i="9"/>
  <c r="T198" i="9"/>
  <c r="S198" i="9"/>
  <c r="R198" i="9"/>
  <c r="Q198" i="9"/>
  <c r="P198" i="9"/>
  <c r="N198" i="9"/>
  <c r="AI197" i="9"/>
  <c r="AH197" i="9"/>
  <c r="AF197" i="9"/>
  <c r="AE197" i="9"/>
  <c r="W197" i="9"/>
  <c r="V197" i="9"/>
  <c r="U197" i="9"/>
  <c r="T197" i="9"/>
  <c r="S197" i="9"/>
  <c r="R197" i="9"/>
  <c r="Q197" i="9"/>
  <c r="P197" i="9"/>
  <c r="N197" i="9"/>
  <c r="AI196" i="9"/>
  <c r="AH196" i="9"/>
  <c r="AF196" i="9"/>
  <c r="AE196" i="9"/>
  <c r="W196" i="9"/>
  <c r="V196" i="9"/>
  <c r="U196" i="9"/>
  <c r="T196" i="9"/>
  <c r="S196" i="9"/>
  <c r="R196" i="9"/>
  <c r="Q196" i="9"/>
  <c r="P196" i="9"/>
  <c r="N196" i="9"/>
  <c r="AI195" i="9"/>
  <c r="AH195" i="9"/>
  <c r="AF195" i="9"/>
  <c r="AE195" i="9"/>
  <c r="W195" i="9"/>
  <c r="V195" i="9"/>
  <c r="U195" i="9"/>
  <c r="T195" i="9"/>
  <c r="S195" i="9"/>
  <c r="R195" i="9"/>
  <c r="Q195" i="9"/>
  <c r="P195" i="9"/>
  <c r="N195" i="9"/>
  <c r="AI194" i="9"/>
  <c r="AH194" i="9"/>
  <c r="AF194" i="9"/>
  <c r="AE194" i="9"/>
  <c r="W194" i="9"/>
  <c r="V194" i="9"/>
  <c r="U194" i="9"/>
  <c r="T194" i="9"/>
  <c r="S194" i="9"/>
  <c r="R194" i="9"/>
  <c r="Q194" i="9"/>
  <c r="P194" i="9"/>
  <c r="N194" i="9"/>
  <c r="AI193" i="9"/>
  <c r="AH193" i="9"/>
  <c r="AF193" i="9"/>
  <c r="AE193" i="9"/>
  <c r="W193" i="9"/>
  <c r="V193" i="9"/>
  <c r="U193" i="9"/>
  <c r="T193" i="9"/>
  <c r="S193" i="9"/>
  <c r="R193" i="9"/>
  <c r="Q193" i="9"/>
  <c r="P193" i="9"/>
  <c r="N193" i="9"/>
  <c r="AI192" i="9"/>
  <c r="AH192" i="9"/>
  <c r="AF192" i="9"/>
  <c r="AE192" i="9"/>
  <c r="W192" i="9"/>
  <c r="V192" i="9"/>
  <c r="U192" i="9"/>
  <c r="T192" i="9"/>
  <c r="S192" i="9"/>
  <c r="R192" i="9"/>
  <c r="Q192" i="9"/>
  <c r="P192" i="9"/>
  <c r="N192" i="9"/>
  <c r="AI191" i="9"/>
  <c r="AH191" i="9"/>
  <c r="AF191" i="9"/>
  <c r="AE191" i="9"/>
  <c r="W191" i="9"/>
  <c r="V191" i="9"/>
  <c r="U191" i="9"/>
  <c r="T191" i="9"/>
  <c r="S191" i="9"/>
  <c r="R191" i="9"/>
  <c r="Q191" i="9"/>
  <c r="P191" i="9"/>
  <c r="N191" i="9"/>
  <c r="AI190" i="9"/>
  <c r="AH190" i="9"/>
  <c r="AF190" i="9"/>
  <c r="AE190" i="9"/>
  <c r="W190" i="9"/>
  <c r="V190" i="9"/>
  <c r="U190" i="9"/>
  <c r="T190" i="9"/>
  <c r="S190" i="9"/>
  <c r="R190" i="9"/>
  <c r="Q190" i="9"/>
  <c r="P190" i="9"/>
  <c r="N190" i="9"/>
  <c r="AI189" i="9"/>
  <c r="AH189" i="9"/>
  <c r="AF189" i="9"/>
  <c r="AE189" i="9"/>
  <c r="W189" i="9"/>
  <c r="V189" i="9"/>
  <c r="U189" i="9"/>
  <c r="T189" i="9"/>
  <c r="S189" i="9"/>
  <c r="R189" i="9"/>
  <c r="Q189" i="9"/>
  <c r="P189" i="9"/>
  <c r="N189" i="9"/>
  <c r="AI188" i="9"/>
  <c r="AH188" i="9"/>
  <c r="AF188" i="9"/>
  <c r="AE188" i="9"/>
  <c r="W188" i="9"/>
  <c r="V188" i="9"/>
  <c r="U188" i="9"/>
  <c r="T188" i="9"/>
  <c r="S188" i="9"/>
  <c r="R188" i="9"/>
  <c r="Q188" i="9"/>
  <c r="P188" i="9"/>
  <c r="N188" i="9"/>
  <c r="AI187" i="9"/>
  <c r="AH187" i="9"/>
  <c r="AF187" i="9"/>
  <c r="AE187" i="9"/>
  <c r="W187" i="9"/>
  <c r="V187" i="9"/>
  <c r="U187" i="9"/>
  <c r="T187" i="9"/>
  <c r="S187" i="9"/>
  <c r="R187" i="9"/>
  <c r="Q187" i="9"/>
  <c r="P187" i="9"/>
  <c r="N187" i="9"/>
  <c r="AI186" i="9"/>
  <c r="AH186" i="9"/>
  <c r="AF186" i="9"/>
  <c r="AE186" i="9"/>
  <c r="W186" i="9"/>
  <c r="V186" i="9"/>
  <c r="U186" i="9"/>
  <c r="T186" i="9"/>
  <c r="S186" i="9"/>
  <c r="R186" i="9"/>
  <c r="Q186" i="9"/>
  <c r="P186" i="9"/>
  <c r="N186" i="9"/>
  <c r="AI185" i="9"/>
  <c r="AH185" i="9"/>
  <c r="AF185" i="9"/>
  <c r="AE185" i="9"/>
  <c r="W185" i="9"/>
  <c r="V185" i="9"/>
  <c r="U185" i="9"/>
  <c r="T185" i="9"/>
  <c r="S185" i="9"/>
  <c r="R185" i="9"/>
  <c r="Q185" i="9"/>
  <c r="P185" i="9"/>
  <c r="N185" i="9"/>
  <c r="AI184" i="9"/>
  <c r="AH184" i="9"/>
  <c r="AF184" i="9"/>
  <c r="AE184" i="9"/>
  <c r="W184" i="9"/>
  <c r="V184" i="9"/>
  <c r="U184" i="9"/>
  <c r="T184" i="9"/>
  <c r="S184" i="9"/>
  <c r="R184" i="9"/>
  <c r="Q184" i="9"/>
  <c r="P184" i="9"/>
  <c r="N184" i="9"/>
  <c r="AI183" i="9"/>
  <c r="AH183" i="9"/>
  <c r="AF183" i="9"/>
  <c r="AE183" i="9"/>
  <c r="W183" i="9"/>
  <c r="V183" i="9"/>
  <c r="U183" i="9"/>
  <c r="T183" i="9"/>
  <c r="S183" i="9"/>
  <c r="R183" i="9"/>
  <c r="Q183" i="9"/>
  <c r="P183" i="9"/>
  <c r="N183" i="9"/>
  <c r="AI182" i="9"/>
  <c r="AH182" i="9"/>
  <c r="AF182" i="9"/>
  <c r="AE182" i="9"/>
  <c r="W182" i="9"/>
  <c r="V182" i="9"/>
  <c r="U182" i="9"/>
  <c r="T182" i="9"/>
  <c r="S182" i="9"/>
  <c r="R182" i="9"/>
  <c r="Q182" i="9"/>
  <c r="P182" i="9"/>
  <c r="N182" i="9"/>
  <c r="AI181" i="9"/>
  <c r="AH181" i="9"/>
  <c r="AF181" i="9"/>
  <c r="AE181" i="9"/>
  <c r="W181" i="9"/>
  <c r="V181" i="9"/>
  <c r="U181" i="9"/>
  <c r="T181" i="9"/>
  <c r="S181" i="9"/>
  <c r="R181" i="9"/>
  <c r="Q181" i="9"/>
  <c r="P181" i="9"/>
  <c r="N181" i="9"/>
  <c r="AI180" i="9"/>
  <c r="AH180" i="9"/>
  <c r="AF180" i="9"/>
  <c r="AE180" i="9"/>
  <c r="W180" i="9"/>
  <c r="V180" i="9"/>
  <c r="U180" i="9"/>
  <c r="T180" i="9"/>
  <c r="S180" i="9"/>
  <c r="R180" i="9"/>
  <c r="Q180" i="9"/>
  <c r="P180" i="9"/>
  <c r="N180" i="9"/>
  <c r="AI179" i="9"/>
  <c r="AH179" i="9"/>
  <c r="AF179" i="9"/>
  <c r="AE179" i="9"/>
  <c r="W179" i="9"/>
  <c r="V179" i="9"/>
  <c r="U179" i="9"/>
  <c r="T179" i="9"/>
  <c r="S179" i="9"/>
  <c r="R179" i="9"/>
  <c r="Q179" i="9"/>
  <c r="P179" i="9"/>
  <c r="N179" i="9"/>
  <c r="AI178" i="9"/>
  <c r="AH178" i="9"/>
  <c r="AF178" i="9"/>
  <c r="AE178" i="9"/>
  <c r="W178" i="9"/>
  <c r="V178" i="9"/>
  <c r="U178" i="9"/>
  <c r="T178" i="9"/>
  <c r="S178" i="9"/>
  <c r="R178" i="9"/>
  <c r="Q178" i="9"/>
  <c r="P178" i="9"/>
  <c r="N178" i="9"/>
  <c r="AI177" i="9"/>
  <c r="AH177" i="9"/>
  <c r="AF177" i="9"/>
  <c r="AE177" i="9"/>
  <c r="W177" i="9"/>
  <c r="V177" i="9"/>
  <c r="U177" i="9"/>
  <c r="T177" i="9"/>
  <c r="S177" i="9"/>
  <c r="R177" i="9"/>
  <c r="Q177" i="9"/>
  <c r="P177" i="9"/>
  <c r="N177" i="9"/>
  <c r="AI176" i="9"/>
  <c r="AH176" i="9"/>
  <c r="AF176" i="9"/>
  <c r="AE176" i="9"/>
  <c r="W176" i="9"/>
  <c r="V176" i="9"/>
  <c r="U176" i="9"/>
  <c r="T176" i="9"/>
  <c r="S176" i="9"/>
  <c r="R176" i="9"/>
  <c r="Q176" i="9"/>
  <c r="P176" i="9"/>
  <c r="N176" i="9"/>
  <c r="AI175" i="9"/>
  <c r="AH175" i="9"/>
  <c r="AF175" i="9"/>
  <c r="AE175" i="9"/>
  <c r="W175" i="9"/>
  <c r="V175" i="9"/>
  <c r="U175" i="9"/>
  <c r="T175" i="9"/>
  <c r="S175" i="9"/>
  <c r="R175" i="9"/>
  <c r="Q175" i="9"/>
  <c r="P175" i="9"/>
  <c r="N175" i="9"/>
  <c r="AI174" i="9"/>
  <c r="AH174" i="9"/>
  <c r="AF174" i="9"/>
  <c r="AE174" i="9"/>
  <c r="W174" i="9"/>
  <c r="V174" i="9"/>
  <c r="U174" i="9"/>
  <c r="T174" i="9"/>
  <c r="S174" i="9"/>
  <c r="R174" i="9"/>
  <c r="Q174" i="9"/>
  <c r="P174" i="9"/>
  <c r="N174" i="9"/>
  <c r="AI173" i="9"/>
  <c r="AH173" i="9"/>
  <c r="AF173" i="9"/>
  <c r="AE173" i="9"/>
  <c r="W173" i="9"/>
  <c r="V173" i="9"/>
  <c r="U173" i="9"/>
  <c r="T173" i="9"/>
  <c r="S173" i="9"/>
  <c r="R173" i="9"/>
  <c r="Q173" i="9"/>
  <c r="P173" i="9"/>
  <c r="N173" i="9"/>
  <c r="AI172" i="9"/>
  <c r="AH172" i="9"/>
  <c r="AF172" i="9"/>
  <c r="AE172" i="9"/>
  <c r="W172" i="9"/>
  <c r="V172" i="9"/>
  <c r="U172" i="9"/>
  <c r="T172" i="9"/>
  <c r="S172" i="9"/>
  <c r="R172" i="9"/>
  <c r="Q172" i="9"/>
  <c r="P172" i="9"/>
  <c r="N172" i="9"/>
  <c r="AI171" i="9"/>
  <c r="AH171" i="9"/>
  <c r="AF171" i="9"/>
  <c r="AE171" i="9"/>
  <c r="W171" i="9"/>
  <c r="V171" i="9"/>
  <c r="U171" i="9"/>
  <c r="T171" i="9"/>
  <c r="S171" i="9"/>
  <c r="R171" i="9"/>
  <c r="Q171" i="9"/>
  <c r="P171" i="9"/>
  <c r="N171" i="9"/>
  <c r="AI170" i="9"/>
  <c r="AH170" i="9"/>
  <c r="AF170" i="9"/>
  <c r="AE170" i="9"/>
  <c r="W170" i="9"/>
  <c r="V170" i="9"/>
  <c r="U170" i="9"/>
  <c r="T170" i="9"/>
  <c r="S170" i="9"/>
  <c r="R170" i="9"/>
  <c r="Q170" i="9"/>
  <c r="P170" i="9"/>
  <c r="N170" i="9"/>
  <c r="AI169" i="9"/>
  <c r="AH169" i="9"/>
  <c r="AF169" i="9"/>
  <c r="AE169" i="9"/>
  <c r="W169" i="9"/>
  <c r="V169" i="9"/>
  <c r="U169" i="9"/>
  <c r="T169" i="9"/>
  <c r="S169" i="9"/>
  <c r="R169" i="9"/>
  <c r="Q169" i="9"/>
  <c r="P169" i="9"/>
  <c r="N169" i="9"/>
  <c r="AI168" i="9"/>
  <c r="AH168" i="9"/>
  <c r="AF168" i="9"/>
  <c r="AE168" i="9"/>
  <c r="W168" i="9"/>
  <c r="V168" i="9"/>
  <c r="U168" i="9"/>
  <c r="T168" i="9"/>
  <c r="S168" i="9"/>
  <c r="R168" i="9"/>
  <c r="Q168" i="9"/>
  <c r="P168" i="9"/>
  <c r="N168" i="9"/>
  <c r="AI167" i="9"/>
  <c r="AH167" i="9"/>
  <c r="AF167" i="9"/>
  <c r="AE167" i="9"/>
  <c r="W167" i="9"/>
  <c r="V167" i="9"/>
  <c r="U167" i="9"/>
  <c r="T167" i="9"/>
  <c r="S167" i="9"/>
  <c r="R167" i="9"/>
  <c r="Q167" i="9"/>
  <c r="P167" i="9"/>
  <c r="N167" i="9"/>
  <c r="AI166" i="9"/>
  <c r="AH166" i="9"/>
  <c r="AF166" i="9"/>
  <c r="AE166" i="9"/>
  <c r="W166" i="9"/>
  <c r="V166" i="9"/>
  <c r="U166" i="9"/>
  <c r="T166" i="9"/>
  <c r="S166" i="9"/>
  <c r="R166" i="9"/>
  <c r="Q166" i="9"/>
  <c r="P166" i="9"/>
  <c r="N166" i="9"/>
  <c r="AI165" i="9"/>
  <c r="AH165" i="9"/>
  <c r="AF165" i="9"/>
  <c r="AE165" i="9"/>
  <c r="W165" i="9"/>
  <c r="V165" i="9"/>
  <c r="U165" i="9"/>
  <c r="T165" i="9"/>
  <c r="S165" i="9"/>
  <c r="R165" i="9"/>
  <c r="Q165" i="9"/>
  <c r="P165" i="9"/>
  <c r="N165" i="9"/>
  <c r="AI164" i="9"/>
  <c r="AH164" i="9"/>
  <c r="AF164" i="9"/>
  <c r="AE164" i="9"/>
  <c r="W164" i="9"/>
  <c r="V164" i="9"/>
  <c r="U164" i="9"/>
  <c r="T164" i="9"/>
  <c r="S164" i="9"/>
  <c r="R164" i="9"/>
  <c r="Q164" i="9"/>
  <c r="P164" i="9"/>
  <c r="N164" i="9"/>
  <c r="AI163" i="9"/>
  <c r="AH163" i="9"/>
  <c r="AF163" i="9"/>
  <c r="AE163" i="9"/>
  <c r="W163" i="9"/>
  <c r="V163" i="9"/>
  <c r="U163" i="9"/>
  <c r="T163" i="9"/>
  <c r="S163" i="9"/>
  <c r="R163" i="9"/>
  <c r="Q163" i="9"/>
  <c r="P163" i="9"/>
  <c r="N163" i="9"/>
  <c r="AI162" i="9"/>
  <c r="AH162" i="9"/>
  <c r="AF162" i="9"/>
  <c r="AE162" i="9"/>
  <c r="W162" i="9"/>
  <c r="V162" i="9"/>
  <c r="U162" i="9"/>
  <c r="T162" i="9"/>
  <c r="S162" i="9"/>
  <c r="R162" i="9"/>
  <c r="Q162" i="9"/>
  <c r="P162" i="9"/>
  <c r="N162" i="9"/>
  <c r="AI161" i="9"/>
  <c r="AH161" i="9"/>
  <c r="AF161" i="9"/>
  <c r="AE161" i="9"/>
  <c r="W161" i="9"/>
  <c r="V161" i="9"/>
  <c r="U161" i="9"/>
  <c r="T161" i="9"/>
  <c r="S161" i="9"/>
  <c r="R161" i="9"/>
  <c r="Q161" i="9"/>
  <c r="P161" i="9"/>
  <c r="N161" i="9"/>
  <c r="AI160" i="9"/>
  <c r="AH160" i="9"/>
  <c r="AF160" i="9"/>
  <c r="AE160" i="9"/>
  <c r="W160" i="9"/>
  <c r="V160" i="9"/>
  <c r="U160" i="9"/>
  <c r="T160" i="9"/>
  <c r="S160" i="9"/>
  <c r="R160" i="9"/>
  <c r="Q160" i="9"/>
  <c r="P160" i="9"/>
  <c r="N160" i="9"/>
  <c r="AI159" i="9"/>
  <c r="AH159" i="9"/>
  <c r="AF159" i="9"/>
  <c r="AE159" i="9"/>
  <c r="W159" i="9"/>
  <c r="V159" i="9"/>
  <c r="U159" i="9"/>
  <c r="T159" i="9"/>
  <c r="S159" i="9"/>
  <c r="R159" i="9"/>
  <c r="Q159" i="9"/>
  <c r="P159" i="9"/>
  <c r="N159" i="9"/>
  <c r="AI158" i="9"/>
  <c r="AH158" i="9"/>
  <c r="AF158" i="9"/>
  <c r="AE158" i="9"/>
  <c r="W158" i="9"/>
  <c r="V158" i="9"/>
  <c r="U158" i="9"/>
  <c r="T158" i="9"/>
  <c r="S158" i="9"/>
  <c r="R158" i="9"/>
  <c r="Q158" i="9"/>
  <c r="P158" i="9"/>
  <c r="N158" i="9"/>
  <c r="AI157" i="9"/>
  <c r="AH157" i="9"/>
  <c r="AF157" i="9"/>
  <c r="AE157" i="9"/>
  <c r="W157" i="9"/>
  <c r="V157" i="9"/>
  <c r="U157" i="9"/>
  <c r="T157" i="9"/>
  <c r="S157" i="9"/>
  <c r="R157" i="9"/>
  <c r="Q157" i="9"/>
  <c r="P157" i="9"/>
  <c r="N157" i="9"/>
  <c r="AI156" i="9"/>
  <c r="AH156" i="9"/>
  <c r="AF156" i="9"/>
  <c r="AE156" i="9"/>
  <c r="W156" i="9"/>
  <c r="V156" i="9"/>
  <c r="U156" i="9"/>
  <c r="T156" i="9"/>
  <c r="S156" i="9"/>
  <c r="R156" i="9"/>
  <c r="Q156" i="9"/>
  <c r="P156" i="9"/>
  <c r="N156" i="9"/>
  <c r="AI155" i="9"/>
  <c r="AH155" i="9"/>
  <c r="AF155" i="9"/>
  <c r="AE155" i="9"/>
  <c r="W155" i="9"/>
  <c r="V155" i="9"/>
  <c r="U155" i="9"/>
  <c r="T155" i="9"/>
  <c r="S155" i="9"/>
  <c r="R155" i="9"/>
  <c r="Q155" i="9"/>
  <c r="P155" i="9"/>
  <c r="N155" i="9"/>
  <c r="AI154" i="9"/>
  <c r="AH154" i="9"/>
  <c r="AF154" i="9"/>
  <c r="AE154" i="9"/>
  <c r="W154" i="9"/>
  <c r="V154" i="9"/>
  <c r="U154" i="9"/>
  <c r="T154" i="9"/>
  <c r="S154" i="9"/>
  <c r="R154" i="9"/>
  <c r="Q154" i="9"/>
  <c r="P154" i="9"/>
  <c r="N154" i="9"/>
  <c r="AI153" i="9"/>
  <c r="AH153" i="9"/>
  <c r="AF153" i="9"/>
  <c r="AE153" i="9"/>
  <c r="W153" i="9"/>
  <c r="V153" i="9"/>
  <c r="U153" i="9"/>
  <c r="T153" i="9"/>
  <c r="S153" i="9"/>
  <c r="R153" i="9"/>
  <c r="Q153" i="9"/>
  <c r="P153" i="9"/>
  <c r="N153" i="9"/>
  <c r="AI152" i="9"/>
  <c r="AH152" i="9"/>
  <c r="AF152" i="9"/>
  <c r="AE152" i="9"/>
  <c r="W152" i="9"/>
  <c r="V152" i="9"/>
  <c r="U152" i="9"/>
  <c r="T152" i="9"/>
  <c r="S152" i="9"/>
  <c r="R152" i="9"/>
  <c r="Q152" i="9"/>
  <c r="P152" i="9"/>
  <c r="N152" i="9"/>
  <c r="AI151" i="9"/>
  <c r="AH151" i="9"/>
  <c r="AF151" i="9"/>
  <c r="AE151" i="9"/>
  <c r="W151" i="9"/>
  <c r="V151" i="9"/>
  <c r="U151" i="9"/>
  <c r="T151" i="9"/>
  <c r="S151" i="9"/>
  <c r="R151" i="9"/>
  <c r="Q151" i="9"/>
  <c r="P151" i="9"/>
  <c r="N151" i="9"/>
  <c r="AI150" i="9"/>
  <c r="AH150" i="9"/>
  <c r="AF150" i="9"/>
  <c r="AE150" i="9"/>
  <c r="W150" i="9"/>
  <c r="V150" i="9"/>
  <c r="U150" i="9"/>
  <c r="T150" i="9"/>
  <c r="S150" i="9"/>
  <c r="R150" i="9"/>
  <c r="Q150" i="9"/>
  <c r="P150" i="9"/>
  <c r="N150" i="9"/>
  <c r="AI149" i="9"/>
  <c r="AH149" i="9"/>
  <c r="AF149" i="9"/>
  <c r="AE149" i="9"/>
  <c r="W149" i="9"/>
  <c r="V149" i="9"/>
  <c r="U149" i="9"/>
  <c r="T149" i="9"/>
  <c r="S149" i="9"/>
  <c r="R149" i="9"/>
  <c r="Q149" i="9"/>
  <c r="P149" i="9"/>
  <c r="N149" i="9"/>
  <c r="AI148" i="9"/>
  <c r="AH148" i="9"/>
  <c r="AF148" i="9"/>
  <c r="AE148" i="9"/>
  <c r="W148" i="9"/>
  <c r="V148" i="9"/>
  <c r="U148" i="9"/>
  <c r="T148" i="9"/>
  <c r="S148" i="9"/>
  <c r="R148" i="9"/>
  <c r="Q148" i="9"/>
  <c r="P148" i="9"/>
  <c r="N148" i="9"/>
  <c r="AI147" i="9"/>
  <c r="AH147" i="9"/>
  <c r="AF147" i="9"/>
  <c r="AE147" i="9"/>
  <c r="W147" i="9"/>
  <c r="V147" i="9"/>
  <c r="U147" i="9"/>
  <c r="T147" i="9"/>
  <c r="S147" i="9"/>
  <c r="R147" i="9"/>
  <c r="Q147" i="9"/>
  <c r="P147" i="9"/>
  <c r="N147" i="9"/>
  <c r="AI146" i="9"/>
  <c r="AH146" i="9"/>
  <c r="AF146" i="9"/>
  <c r="AE146" i="9"/>
  <c r="W146" i="9"/>
  <c r="V146" i="9"/>
  <c r="U146" i="9"/>
  <c r="T146" i="9"/>
  <c r="S146" i="9"/>
  <c r="R146" i="9"/>
  <c r="Q146" i="9"/>
  <c r="P146" i="9"/>
  <c r="N146" i="9"/>
  <c r="AI145" i="9"/>
  <c r="AH145" i="9"/>
  <c r="AF145" i="9"/>
  <c r="AE145" i="9"/>
  <c r="W145" i="9"/>
  <c r="V145" i="9"/>
  <c r="U145" i="9"/>
  <c r="T145" i="9"/>
  <c r="S145" i="9"/>
  <c r="R145" i="9"/>
  <c r="Q145" i="9"/>
  <c r="P145" i="9"/>
  <c r="N145" i="9"/>
  <c r="AI144" i="9"/>
  <c r="AH144" i="9"/>
  <c r="AF144" i="9"/>
  <c r="AE144" i="9"/>
  <c r="W144" i="9"/>
  <c r="V144" i="9"/>
  <c r="U144" i="9"/>
  <c r="T144" i="9"/>
  <c r="S144" i="9"/>
  <c r="R144" i="9"/>
  <c r="Q144" i="9"/>
  <c r="P144" i="9"/>
  <c r="N144" i="9"/>
  <c r="AI143" i="9"/>
  <c r="AH143" i="9"/>
  <c r="AF143" i="9"/>
  <c r="AE143" i="9"/>
  <c r="W143" i="9"/>
  <c r="V143" i="9"/>
  <c r="U143" i="9"/>
  <c r="T143" i="9"/>
  <c r="S143" i="9"/>
  <c r="R143" i="9"/>
  <c r="Q143" i="9"/>
  <c r="P143" i="9"/>
  <c r="N143" i="9"/>
  <c r="AI142" i="9"/>
  <c r="AH142" i="9"/>
  <c r="AF142" i="9"/>
  <c r="AE142" i="9"/>
  <c r="W142" i="9"/>
  <c r="V142" i="9"/>
  <c r="U142" i="9"/>
  <c r="T142" i="9"/>
  <c r="S142" i="9"/>
  <c r="R142" i="9"/>
  <c r="Q142" i="9"/>
  <c r="P142" i="9"/>
  <c r="N142" i="9"/>
  <c r="AI141" i="9"/>
  <c r="AH141" i="9"/>
  <c r="AF141" i="9"/>
  <c r="AE141" i="9"/>
  <c r="W141" i="9"/>
  <c r="V141" i="9"/>
  <c r="U141" i="9"/>
  <c r="T141" i="9"/>
  <c r="S141" i="9"/>
  <c r="R141" i="9"/>
  <c r="Q141" i="9"/>
  <c r="P141" i="9"/>
  <c r="N141" i="9"/>
  <c r="AI140" i="9"/>
  <c r="AH140" i="9"/>
  <c r="AF140" i="9"/>
  <c r="AE140" i="9"/>
  <c r="W140" i="9"/>
  <c r="V140" i="9"/>
  <c r="U140" i="9"/>
  <c r="T140" i="9"/>
  <c r="S140" i="9"/>
  <c r="R140" i="9"/>
  <c r="Q140" i="9"/>
  <c r="P140" i="9"/>
  <c r="N140" i="9"/>
  <c r="AI139" i="9"/>
  <c r="AH139" i="9"/>
  <c r="AF139" i="9"/>
  <c r="AE139" i="9"/>
  <c r="W139" i="9"/>
  <c r="V139" i="9"/>
  <c r="U139" i="9"/>
  <c r="T139" i="9"/>
  <c r="S139" i="9"/>
  <c r="R139" i="9"/>
  <c r="Q139" i="9"/>
  <c r="P139" i="9"/>
  <c r="N139" i="9"/>
  <c r="AI138" i="9"/>
  <c r="AH138" i="9"/>
  <c r="AF138" i="9"/>
  <c r="AE138" i="9"/>
  <c r="W138" i="9"/>
  <c r="V138" i="9"/>
  <c r="U138" i="9"/>
  <c r="T138" i="9"/>
  <c r="S138" i="9"/>
  <c r="R138" i="9"/>
  <c r="Q138" i="9"/>
  <c r="P138" i="9"/>
  <c r="N138" i="9"/>
  <c r="AI137" i="9"/>
  <c r="AH137" i="9"/>
  <c r="AF137" i="9"/>
  <c r="AE137" i="9"/>
  <c r="W137" i="9"/>
  <c r="V137" i="9"/>
  <c r="U137" i="9"/>
  <c r="T137" i="9"/>
  <c r="S137" i="9"/>
  <c r="R137" i="9"/>
  <c r="Q137" i="9"/>
  <c r="P137" i="9"/>
  <c r="N137" i="9"/>
  <c r="AI136" i="9"/>
  <c r="AH136" i="9"/>
  <c r="AF136" i="9"/>
  <c r="AE136" i="9"/>
  <c r="W136" i="9"/>
  <c r="V136" i="9"/>
  <c r="U136" i="9"/>
  <c r="T136" i="9"/>
  <c r="S136" i="9"/>
  <c r="R136" i="9"/>
  <c r="Q136" i="9"/>
  <c r="P136" i="9"/>
  <c r="N136" i="9"/>
  <c r="AI135" i="9"/>
  <c r="AH135" i="9"/>
  <c r="AF135" i="9"/>
  <c r="AE135" i="9"/>
  <c r="W135" i="9"/>
  <c r="V135" i="9"/>
  <c r="U135" i="9"/>
  <c r="T135" i="9"/>
  <c r="S135" i="9"/>
  <c r="R135" i="9"/>
  <c r="Q135" i="9"/>
  <c r="P135" i="9"/>
  <c r="N135" i="9"/>
  <c r="AI134" i="9"/>
  <c r="AH134" i="9"/>
  <c r="AF134" i="9"/>
  <c r="AE134" i="9"/>
  <c r="W134" i="9"/>
  <c r="V134" i="9"/>
  <c r="U134" i="9"/>
  <c r="T134" i="9"/>
  <c r="S134" i="9"/>
  <c r="R134" i="9"/>
  <c r="Q134" i="9"/>
  <c r="P134" i="9"/>
  <c r="N134" i="9"/>
  <c r="AI133" i="9"/>
  <c r="AH133" i="9"/>
  <c r="AF133" i="9"/>
  <c r="AE133" i="9"/>
  <c r="W133" i="9"/>
  <c r="V133" i="9"/>
  <c r="U133" i="9"/>
  <c r="T133" i="9"/>
  <c r="S133" i="9"/>
  <c r="R133" i="9"/>
  <c r="Q133" i="9"/>
  <c r="P133" i="9"/>
  <c r="N133" i="9"/>
  <c r="AI132" i="9"/>
  <c r="AH132" i="9"/>
  <c r="AF132" i="9"/>
  <c r="AE132" i="9"/>
  <c r="W132" i="9"/>
  <c r="V132" i="9"/>
  <c r="U132" i="9"/>
  <c r="T132" i="9"/>
  <c r="S132" i="9"/>
  <c r="R132" i="9"/>
  <c r="Q132" i="9"/>
  <c r="P132" i="9"/>
  <c r="N132" i="9"/>
  <c r="AI131" i="9"/>
  <c r="AH131" i="9"/>
  <c r="AF131" i="9"/>
  <c r="AE131" i="9"/>
  <c r="W131" i="9"/>
  <c r="V131" i="9"/>
  <c r="U131" i="9"/>
  <c r="T131" i="9"/>
  <c r="S131" i="9"/>
  <c r="R131" i="9"/>
  <c r="Q131" i="9"/>
  <c r="P131" i="9"/>
  <c r="N131" i="9"/>
  <c r="AI130" i="9"/>
  <c r="AH130" i="9"/>
  <c r="AF130" i="9"/>
  <c r="AE130" i="9"/>
  <c r="W130" i="9"/>
  <c r="V130" i="9"/>
  <c r="U130" i="9"/>
  <c r="T130" i="9"/>
  <c r="S130" i="9"/>
  <c r="R130" i="9"/>
  <c r="Q130" i="9"/>
  <c r="P130" i="9"/>
  <c r="N130" i="9"/>
  <c r="AI129" i="9"/>
  <c r="AH129" i="9"/>
  <c r="AF129" i="9"/>
  <c r="AE129" i="9"/>
  <c r="W129" i="9"/>
  <c r="V129" i="9"/>
  <c r="U129" i="9"/>
  <c r="T129" i="9"/>
  <c r="S129" i="9"/>
  <c r="R129" i="9"/>
  <c r="Q129" i="9"/>
  <c r="P129" i="9"/>
  <c r="N129" i="9"/>
  <c r="AI128" i="9"/>
  <c r="AH128" i="9"/>
  <c r="AF128" i="9"/>
  <c r="AE128" i="9"/>
  <c r="W128" i="9"/>
  <c r="V128" i="9"/>
  <c r="U128" i="9"/>
  <c r="T128" i="9"/>
  <c r="S128" i="9"/>
  <c r="R128" i="9"/>
  <c r="Q128" i="9"/>
  <c r="P128" i="9"/>
  <c r="N128" i="9"/>
  <c r="AI127" i="9"/>
  <c r="AH127" i="9"/>
  <c r="AF127" i="9"/>
  <c r="AE127" i="9"/>
  <c r="W127" i="9"/>
  <c r="V127" i="9"/>
  <c r="U127" i="9"/>
  <c r="T127" i="9"/>
  <c r="S127" i="9"/>
  <c r="R127" i="9"/>
  <c r="Q127" i="9"/>
  <c r="P127" i="9"/>
  <c r="N127" i="9"/>
  <c r="AI126" i="9"/>
  <c r="AH126" i="9"/>
  <c r="AF126" i="9"/>
  <c r="AE126" i="9"/>
  <c r="W126" i="9"/>
  <c r="V126" i="9"/>
  <c r="U126" i="9"/>
  <c r="T126" i="9"/>
  <c r="S126" i="9"/>
  <c r="R126" i="9"/>
  <c r="Q126" i="9"/>
  <c r="P126" i="9"/>
  <c r="N126" i="9"/>
  <c r="AI125" i="9"/>
  <c r="AH125" i="9"/>
  <c r="AF125" i="9"/>
  <c r="AE125" i="9"/>
  <c r="W125" i="9"/>
  <c r="V125" i="9"/>
  <c r="U125" i="9"/>
  <c r="T125" i="9"/>
  <c r="S125" i="9"/>
  <c r="R125" i="9"/>
  <c r="Q125" i="9"/>
  <c r="P125" i="9"/>
  <c r="N125" i="9"/>
  <c r="AI124" i="9"/>
  <c r="AH124" i="9"/>
  <c r="AF124" i="9"/>
  <c r="AE124" i="9"/>
  <c r="W124" i="9"/>
  <c r="V124" i="9"/>
  <c r="U124" i="9"/>
  <c r="T124" i="9"/>
  <c r="S124" i="9"/>
  <c r="R124" i="9"/>
  <c r="Q124" i="9"/>
  <c r="P124" i="9"/>
  <c r="N124" i="9"/>
  <c r="AI123" i="9"/>
  <c r="AH123" i="9"/>
  <c r="AF123" i="9"/>
  <c r="AE123" i="9"/>
  <c r="W123" i="9"/>
  <c r="V123" i="9"/>
  <c r="U123" i="9"/>
  <c r="T123" i="9"/>
  <c r="S123" i="9"/>
  <c r="R123" i="9"/>
  <c r="Q123" i="9"/>
  <c r="P123" i="9"/>
  <c r="N123" i="9"/>
  <c r="AI122" i="9"/>
  <c r="AH122" i="9"/>
  <c r="AF122" i="9"/>
  <c r="AE122" i="9"/>
  <c r="W122" i="9"/>
  <c r="V122" i="9"/>
  <c r="U122" i="9"/>
  <c r="T122" i="9"/>
  <c r="S122" i="9"/>
  <c r="R122" i="9"/>
  <c r="Q122" i="9"/>
  <c r="P122" i="9"/>
  <c r="N122" i="9"/>
  <c r="AI121" i="9"/>
  <c r="AH121" i="9"/>
  <c r="AF121" i="9"/>
  <c r="AE121" i="9"/>
  <c r="W121" i="9"/>
  <c r="V121" i="9"/>
  <c r="U121" i="9"/>
  <c r="T121" i="9"/>
  <c r="S121" i="9"/>
  <c r="R121" i="9"/>
  <c r="Q121" i="9"/>
  <c r="P121" i="9"/>
  <c r="N121" i="9"/>
  <c r="AI120" i="9"/>
  <c r="AH120" i="9"/>
  <c r="AF120" i="9"/>
  <c r="AE120" i="9"/>
  <c r="W120" i="9"/>
  <c r="V120" i="9"/>
  <c r="U120" i="9"/>
  <c r="T120" i="9"/>
  <c r="S120" i="9"/>
  <c r="R120" i="9"/>
  <c r="Q120" i="9"/>
  <c r="P120" i="9"/>
  <c r="N120" i="9"/>
  <c r="AI119" i="9"/>
  <c r="AH119" i="9"/>
  <c r="AF119" i="9"/>
  <c r="AE119" i="9"/>
  <c r="W119" i="9"/>
  <c r="V119" i="9"/>
  <c r="U119" i="9"/>
  <c r="T119" i="9"/>
  <c r="S119" i="9"/>
  <c r="R119" i="9"/>
  <c r="Q119" i="9"/>
  <c r="P119" i="9"/>
  <c r="N119" i="9"/>
  <c r="AI118" i="9"/>
  <c r="AH118" i="9"/>
  <c r="AF118" i="9"/>
  <c r="AE118" i="9"/>
  <c r="W118" i="9"/>
  <c r="V118" i="9"/>
  <c r="U118" i="9"/>
  <c r="T118" i="9"/>
  <c r="S118" i="9"/>
  <c r="R118" i="9"/>
  <c r="Q118" i="9"/>
  <c r="P118" i="9"/>
  <c r="N118" i="9"/>
  <c r="AI117" i="9"/>
  <c r="AH117" i="9"/>
  <c r="AF117" i="9"/>
  <c r="AE117" i="9"/>
  <c r="W117" i="9"/>
  <c r="V117" i="9"/>
  <c r="U117" i="9"/>
  <c r="T117" i="9"/>
  <c r="S117" i="9"/>
  <c r="R117" i="9"/>
  <c r="Q117" i="9"/>
  <c r="P117" i="9"/>
  <c r="N117" i="9"/>
  <c r="AI116" i="9"/>
  <c r="AH116" i="9"/>
  <c r="AF116" i="9"/>
  <c r="AE116" i="9"/>
  <c r="W116" i="9"/>
  <c r="V116" i="9"/>
  <c r="U116" i="9"/>
  <c r="T116" i="9"/>
  <c r="S116" i="9"/>
  <c r="R116" i="9"/>
  <c r="Q116" i="9"/>
  <c r="P116" i="9"/>
  <c r="N116" i="9"/>
  <c r="AI115" i="9"/>
  <c r="AH115" i="9"/>
  <c r="AF115" i="9"/>
  <c r="AE115" i="9"/>
  <c r="W115" i="9"/>
  <c r="V115" i="9"/>
  <c r="U115" i="9"/>
  <c r="T115" i="9"/>
  <c r="S115" i="9"/>
  <c r="R115" i="9"/>
  <c r="Q115" i="9"/>
  <c r="P115" i="9"/>
  <c r="N115" i="9"/>
  <c r="AI114" i="9"/>
  <c r="AH114" i="9"/>
  <c r="AF114" i="9"/>
  <c r="AE114" i="9"/>
  <c r="W114" i="9"/>
  <c r="V114" i="9"/>
  <c r="U114" i="9"/>
  <c r="T114" i="9"/>
  <c r="S114" i="9"/>
  <c r="R114" i="9"/>
  <c r="Q114" i="9"/>
  <c r="P114" i="9"/>
  <c r="N114" i="9"/>
  <c r="AI113" i="9"/>
  <c r="AH113" i="9"/>
  <c r="AF113" i="9"/>
  <c r="AE113" i="9"/>
  <c r="W113" i="9"/>
  <c r="V113" i="9"/>
  <c r="U113" i="9"/>
  <c r="T113" i="9"/>
  <c r="S113" i="9"/>
  <c r="R113" i="9"/>
  <c r="Q113" i="9"/>
  <c r="P113" i="9"/>
  <c r="N113" i="9"/>
  <c r="AI112" i="9"/>
  <c r="AH112" i="9"/>
  <c r="AF112" i="9"/>
  <c r="AE112" i="9"/>
  <c r="W112" i="9"/>
  <c r="V112" i="9"/>
  <c r="U112" i="9"/>
  <c r="T112" i="9"/>
  <c r="S112" i="9"/>
  <c r="R112" i="9"/>
  <c r="Q112" i="9"/>
  <c r="P112" i="9"/>
  <c r="N112" i="9"/>
  <c r="AI111" i="9"/>
  <c r="AH111" i="9"/>
  <c r="AF111" i="9"/>
  <c r="AE111" i="9"/>
  <c r="W111" i="9"/>
  <c r="V111" i="9"/>
  <c r="U111" i="9"/>
  <c r="T111" i="9"/>
  <c r="S111" i="9"/>
  <c r="R111" i="9"/>
  <c r="Q111" i="9"/>
  <c r="P111" i="9"/>
  <c r="N111" i="9"/>
  <c r="AI110" i="9"/>
  <c r="AH110" i="9"/>
  <c r="AF110" i="9"/>
  <c r="AE110" i="9"/>
  <c r="W110" i="9"/>
  <c r="V110" i="9"/>
  <c r="U110" i="9"/>
  <c r="T110" i="9"/>
  <c r="S110" i="9"/>
  <c r="R110" i="9"/>
  <c r="Q110" i="9"/>
  <c r="P110" i="9"/>
  <c r="N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AI109" i="9" l="1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8" i="9"/>
  <c r="AH67" i="9"/>
  <c r="AH66" i="9"/>
  <c r="AH65" i="9"/>
  <c r="AH64" i="9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R26" i="9" l="1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AF109" i="9"/>
  <c r="AF108" i="9"/>
  <c r="AF107" i="9"/>
  <c r="AF106" i="9"/>
  <c r="AF105" i="9"/>
  <c r="AF104" i="9"/>
  <c r="AF103" i="9"/>
  <c r="AF102" i="9"/>
  <c r="AF101" i="9"/>
  <c r="AF100" i="9"/>
  <c r="AF99" i="9"/>
  <c r="AF98" i="9"/>
  <c r="AF97" i="9"/>
  <c r="AF96" i="9"/>
  <c r="AF95" i="9"/>
  <c r="AF94" i="9"/>
  <c r="AF93" i="9"/>
  <c r="AF92" i="9"/>
  <c r="AF91" i="9"/>
  <c r="AF90" i="9"/>
  <c r="AF89" i="9"/>
  <c r="AF88" i="9"/>
  <c r="AF87" i="9"/>
  <c r="AF86" i="9"/>
  <c r="AF85" i="9"/>
  <c r="AF84" i="9"/>
  <c r="AF83" i="9"/>
  <c r="AF82" i="9"/>
  <c r="AF81" i="9"/>
  <c r="AF80" i="9"/>
  <c r="AF79" i="9"/>
  <c r="AF78" i="9"/>
  <c r="AF77" i="9"/>
  <c r="AF76" i="9"/>
  <c r="AF75" i="9"/>
  <c r="AF74" i="9"/>
  <c r="AF73" i="9"/>
  <c r="AF72" i="9"/>
  <c r="AF71" i="9"/>
  <c r="AF70" i="9"/>
  <c r="AF69" i="9"/>
  <c r="AF68" i="9"/>
  <c r="AF67" i="9"/>
  <c r="AF66" i="9"/>
  <c r="AF65" i="9"/>
  <c r="AF64" i="9"/>
  <c r="AF63" i="9"/>
  <c r="AF62" i="9"/>
  <c r="AF61" i="9"/>
  <c r="AF60" i="9"/>
  <c r="AF59" i="9"/>
  <c r="AF58" i="9"/>
  <c r="AF57" i="9"/>
  <c r="AF56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F26" i="9" s="1"/>
  <c r="AE25" i="9"/>
  <c r="AF25" i="9" s="1"/>
  <c r="AE24" i="9"/>
  <c r="AF24" i="9" s="1"/>
  <c r="AE23" i="9"/>
  <c r="AF23" i="9" s="1"/>
  <c r="AE22" i="9"/>
  <c r="AF22" i="9" s="1"/>
  <c r="AE21" i="9"/>
  <c r="AF21" i="9" s="1"/>
  <c r="AE20" i="9"/>
  <c r="AF20" i="9" s="1"/>
  <c r="AE19" i="9"/>
  <c r="AF19" i="9" s="1"/>
  <c r="AE18" i="9"/>
  <c r="AF18" i="9" s="1"/>
  <c r="AE17" i="9"/>
  <c r="AF17" i="9" s="1"/>
  <c r="AE16" i="9"/>
  <c r="AF16" i="9" s="1"/>
  <c r="AE15" i="9"/>
  <c r="AF15" i="9" s="1"/>
  <c r="AE14" i="9"/>
  <c r="AF14" i="9" s="1"/>
  <c r="AE13" i="9"/>
  <c r="AF13" i="9" s="1"/>
  <c r="AE12" i="9"/>
  <c r="AF12" i="9" s="1"/>
  <c r="AE11" i="9"/>
  <c r="AF11" i="9" s="1"/>
  <c r="AE10" i="9"/>
  <c r="AF10" i="9" s="1"/>
  <c r="AE1" i="9" l="1"/>
  <c r="D1" i="8"/>
  <c r="E1" i="8" s="1"/>
  <c r="F1" i="8" s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AG1" i="8" s="1"/>
  <c r="AH1" i="8" s="1"/>
  <c r="AI1" i="8" s="1"/>
  <c r="AJ1" i="8" s="1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W1" i="8" s="1"/>
  <c r="AX1" i="8" s="1"/>
  <c r="AY1" i="8" s="1"/>
  <c r="AZ1" i="8" s="1"/>
  <c r="BA1" i="8" s="1"/>
  <c r="BB1" i="8" s="1"/>
  <c r="BC1" i="8" s="1"/>
  <c r="BD1" i="8" s="1"/>
  <c r="BE1" i="8" s="1"/>
  <c r="BF1" i="8" s="1"/>
  <c r="BG1" i="8" s="1"/>
  <c r="BH1" i="8" s="1"/>
  <c r="BI1" i="8" s="1"/>
  <c r="BJ1" i="8" s="1"/>
  <c r="BK1" i="8" s="1"/>
  <c r="BL1" i="8" s="1"/>
  <c r="BM1" i="8" s="1"/>
  <c r="BN1" i="8" s="1"/>
  <c r="BO1" i="8" s="1"/>
  <c r="BP1" i="8" s="1"/>
  <c r="BQ1" i="8" s="1"/>
  <c r="BR1" i="8" s="1"/>
  <c r="BS1" i="8" s="1"/>
  <c r="BT1" i="8" s="1"/>
  <c r="BU1" i="8" s="1"/>
  <c r="BV1" i="8" s="1"/>
  <c r="BW1" i="8" s="1"/>
  <c r="BX1" i="8" s="1"/>
  <c r="BY1" i="8" s="1"/>
  <c r="BZ1" i="8" s="1"/>
  <c r="C1" i="8"/>
  <c r="W109" i="9"/>
  <c r="V109" i="9"/>
  <c r="U109" i="9"/>
  <c r="T109" i="9"/>
  <c r="S109" i="9"/>
  <c r="Q109" i="9"/>
  <c r="N109" i="9"/>
  <c r="W108" i="9"/>
  <c r="V108" i="9"/>
  <c r="U108" i="9"/>
  <c r="T108" i="9"/>
  <c r="S108" i="9"/>
  <c r="Q108" i="9"/>
  <c r="N108" i="9"/>
  <c r="W107" i="9"/>
  <c r="V107" i="9"/>
  <c r="U107" i="9"/>
  <c r="T107" i="9"/>
  <c r="S107" i="9"/>
  <c r="Q107" i="9"/>
  <c r="N107" i="9"/>
  <c r="W106" i="9"/>
  <c r="V106" i="9"/>
  <c r="U106" i="9"/>
  <c r="T106" i="9"/>
  <c r="S106" i="9"/>
  <c r="Q106" i="9"/>
  <c r="N106" i="9"/>
  <c r="W105" i="9"/>
  <c r="V105" i="9"/>
  <c r="U105" i="9"/>
  <c r="T105" i="9"/>
  <c r="S105" i="9"/>
  <c r="Q105" i="9"/>
  <c r="N105" i="9"/>
  <c r="W104" i="9"/>
  <c r="V104" i="9"/>
  <c r="U104" i="9"/>
  <c r="T104" i="9"/>
  <c r="S104" i="9"/>
  <c r="Q104" i="9"/>
  <c r="N104" i="9"/>
  <c r="W103" i="9"/>
  <c r="V103" i="9"/>
  <c r="U103" i="9"/>
  <c r="T103" i="9"/>
  <c r="S103" i="9"/>
  <c r="Q103" i="9"/>
  <c r="N103" i="9"/>
  <c r="W102" i="9"/>
  <c r="V102" i="9"/>
  <c r="U102" i="9"/>
  <c r="T102" i="9"/>
  <c r="S102" i="9"/>
  <c r="Q102" i="9"/>
  <c r="N102" i="9"/>
  <c r="W101" i="9"/>
  <c r="V101" i="9"/>
  <c r="U101" i="9"/>
  <c r="T101" i="9"/>
  <c r="S101" i="9"/>
  <c r="Q101" i="9"/>
  <c r="N101" i="9"/>
  <c r="W100" i="9"/>
  <c r="V100" i="9"/>
  <c r="U100" i="9"/>
  <c r="T100" i="9"/>
  <c r="S100" i="9"/>
  <c r="Q100" i="9"/>
  <c r="N100" i="9"/>
  <c r="W99" i="9"/>
  <c r="V99" i="9"/>
  <c r="U99" i="9"/>
  <c r="T99" i="9"/>
  <c r="S99" i="9"/>
  <c r="Q99" i="9"/>
  <c r="N99" i="9"/>
  <c r="W98" i="9"/>
  <c r="V98" i="9"/>
  <c r="U98" i="9"/>
  <c r="T98" i="9"/>
  <c r="S98" i="9"/>
  <c r="Q98" i="9"/>
  <c r="N98" i="9"/>
  <c r="W97" i="9"/>
  <c r="V97" i="9"/>
  <c r="U97" i="9"/>
  <c r="T97" i="9"/>
  <c r="S97" i="9"/>
  <c r="Q97" i="9"/>
  <c r="N97" i="9"/>
  <c r="W96" i="9"/>
  <c r="V96" i="9"/>
  <c r="U96" i="9"/>
  <c r="T96" i="9"/>
  <c r="S96" i="9"/>
  <c r="Q96" i="9"/>
  <c r="N96" i="9"/>
  <c r="W95" i="9"/>
  <c r="V95" i="9"/>
  <c r="U95" i="9"/>
  <c r="T95" i="9"/>
  <c r="S95" i="9"/>
  <c r="Q95" i="9"/>
  <c r="N95" i="9"/>
  <c r="W94" i="9"/>
  <c r="V94" i="9"/>
  <c r="U94" i="9"/>
  <c r="T94" i="9"/>
  <c r="S94" i="9"/>
  <c r="Q94" i="9"/>
  <c r="N94" i="9"/>
  <c r="W93" i="9"/>
  <c r="V93" i="9"/>
  <c r="U93" i="9"/>
  <c r="T93" i="9"/>
  <c r="S93" i="9"/>
  <c r="Q93" i="9"/>
  <c r="N93" i="9"/>
  <c r="W92" i="9"/>
  <c r="V92" i="9"/>
  <c r="U92" i="9"/>
  <c r="T92" i="9"/>
  <c r="S92" i="9"/>
  <c r="Q92" i="9"/>
  <c r="N92" i="9"/>
  <c r="W91" i="9"/>
  <c r="V91" i="9"/>
  <c r="U91" i="9"/>
  <c r="T91" i="9"/>
  <c r="S91" i="9"/>
  <c r="Q91" i="9"/>
  <c r="N91" i="9"/>
  <c r="W90" i="9"/>
  <c r="V90" i="9"/>
  <c r="U90" i="9"/>
  <c r="T90" i="9"/>
  <c r="S90" i="9"/>
  <c r="Q90" i="9"/>
  <c r="N90" i="9"/>
  <c r="W89" i="9"/>
  <c r="V89" i="9"/>
  <c r="U89" i="9"/>
  <c r="T89" i="9"/>
  <c r="S89" i="9"/>
  <c r="Q89" i="9"/>
  <c r="N89" i="9"/>
  <c r="W88" i="9"/>
  <c r="V88" i="9"/>
  <c r="U88" i="9"/>
  <c r="T88" i="9"/>
  <c r="S88" i="9"/>
  <c r="Q88" i="9"/>
  <c r="N88" i="9"/>
  <c r="W87" i="9"/>
  <c r="V87" i="9"/>
  <c r="U87" i="9"/>
  <c r="T87" i="9"/>
  <c r="S87" i="9"/>
  <c r="Q87" i="9"/>
  <c r="N87" i="9"/>
  <c r="W86" i="9"/>
  <c r="V86" i="9"/>
  <c r="U86" i="9"/>
  <c r="T86" i="9"/>
  <c r="S86" i="9"/>
  <c r="Q86" i="9"/>
  <c r="N86" i="9"/>
  <c r="W85" i="9"/>
  <c r="V85" i="9"/>
  <c r="U85" i="9"/>
  <c r="T85" i="9"/>
  <c r="S85" i="9"/>
  <c r="Q85" i="9"/>
  <c r="N85" i="9"/>
  <c r="W84" i="9"/>
  <c r="V84" i="9"/>
  <c r="U84" i="9"/>
  <c r="T84" i="9"/>
  <c r="S84" i="9"/>
  <c r="Q84" i="9"/>
  <c r="N84" i="9"/>
  <c r="W83" i="9"/>
  <c r="V83" i="9"/>
  <c r="U83" i="9"/>
  <c r="T83" i="9"/>
  <c r="S83" i="9"/>
  <c r="Q83" i="9"/>
  <c r="N83" i="9"/>
  <c r="W82" i="9"/>
  <c r="V82" i="9"/>
  <c r="U82" i="9"/>
  <c r="T82" i="9"/>
  <c r="S82" i="9"/>
  <c r="Q82" i="9"/>
  <c r="N82" i="9"/>
  <c r="W81" i="9"/>
  <c r="V81" i="9"/>
  <c r="U81" i="9"/>
  <c r="T81" i="9"/>
  <c r="S81" i="9"/>
  <c r="Q81" i="9"/>
  <c r="N81" i="9"/>
  <c r="W80" i="9"/>
  <c r="V80" i="9"/>
  <c r="U80" i="9"/>
  <c r="T80" i="9"/>
  <c r="S80" i="9"/>
  <c r="Q80" i="9"/>
  <c r="N80" i="9"/>
  <c r="W79" i="9"/>
  <c r="V79" i="9"/>
  <c r="U79" i="9"/>
  <c r="T79" i="9"/>
  <c r="S79" i="9"/>
  <c r="Q79" i="9"/>
  <c r="N79" i="9"/>
  <c r="W78" i="9"/>
  <c r="V78" i="9"/>
  <c r="U78" i="9"/>
  <c r="T78" i="9"/>
  <c r="S78" i="9"/>
  <c r="Q78" i="9"/>
  <c r="N78" i="9"/>
  <c r="W77" i="9"/>
  <c r="V77" i="9"/>
  <c r="U77" i="9"/>
  <c r="T77" i="9"/>
  <c r="S77" i="9"/>
  <c r="Q77" i="9"/>
  <c r="N77" i="9"/>
  <c r="W76" i="9"/>
  <c r="V76" i="9"/>
  <c r="U76" i="9"/>
  <c r="T76" i="9"/>
  <c r="S76" i="9"/>
  <c r="Q76" i="9"/>
  <c r="N76" i="9"/>
  <c r="W75" i="9"/>
  <c r="V75" i="9"/>
  <c r="U75" i="9"/>
  <c r="T75" i="9"/>
  <c r="S75" i="9"/>
  <c r="Q75" i="9"/>
  <c r="N75" i="9"/>
  <c r="W74" i="9"/>
  <c r="V74" i="9"/>
  <c r="U74" i="9"/>
  <c r="T74" i="9"/>
  <c r="S74" i="9"/>
  <c r="Q74" i="9"/>
  <c r="N74" i="9"/>
  <c r="W73" i="9"/>
  <c r="V73" i="9"/>
  <c r="U73" i="9"/>
  <c r="T73" i="9"/>
  <c r="S73" i="9"/>
  <c r="Q73" i="9"/>
  <c r="N73" i="9"/>
  <c r="W72" i="9"/>
  <c r="V72" i="9"/>
  <c r="U72" i="9"/>
  <c r="T72" i="9"/>
  <c r="S72" i="9"/>
  <c r="Q72" i="9"/>
  <c r="N72" i="9"/>
  <c r="W71" i="9"/>
  <c r="V71" i="9"/>
  <c r="U71" i="9"/>
  <c r="T71" i="9"/>
  <c r="S71" i="9"/>
  <c r="Q71" i="9"/>
  <c r="N71" i="9"/>
  <c r="W70" i="9"/>
  <c r="V70" i="9"/>
  <c r="U70" i="9"/>
  <c r="T70" i="9"/>
  <c r="S70" i="9"/>
  <c r="Q70" i="9"/>
  <c r="N70" i="9"/>
  <c r="W69" i="9"/>
  <c r="V69" i="9"/>
  <c r="U69" i="9"/>
  <c r="T69" i="9"/>
  <c r="S69" i="9"/>
  <c r="Q69" i="9"/>
  <c r="N69" i="9"/>
  <c r="W68" i="9"/>
  <c r="V68" i="9"/>
  <c r="U68" i="9"/>
  <c r="T68" i="9"/>
  <c r="S68" i="9"/>
  <c r="Q68" i="9"/>
  <c r="N68" i="9"/>
  <c r="W67" i="9"/>
  <c r="V67" i="9"/>
  <c r="U67" i="9"/>
  <c r="T67" i="9"/>
  <c r="S67" i="9"/>
  <c r="Q67" i="9"/>
  <c r="N67" i="9"/>
  <c r="W66" i="9"/>
  <c r="V66" i="9"/>
  <c r="U66" i="9"/>
  <c r="T66" i="9"/>
  <c r="S66" i="9"/>
  <c r="Q66" i="9"/>
  <c r="N66" i="9"/>
  <c r="W65" i="9"/>
  <c r="V65" i="9"/>
  <c r="U65" i="9"/>
  <c r="T65" i="9"/>
  <c r="S65" i="9"/>
  <c r="Q65" i="9"/>
  <c r="N65" i="9"/>
  <c r="W64" i="9"/>
  <c r="V64" i="9"/>
  <c r="U64" i="9"/>
  <c r="T64" i="9"/>
  <c r="S64" i="9"/>
  <c r="Q64" i="9"/>
  <c r="N64" i="9"/>
  <c r="W63" i="9"/>
  <c r="V63" i="9"/>
  <c r="U63" i="9"/>
  <c r="T63" i="9"/>
  <c r="S63" i="9"/>
  <c r="Q63" i="9"/>
  <c r="N63" i="9"/>
  <c r="W62" i="9"/>
  <c r="V62" i="9"/>
  <c r="U62" i="9"/>
  <c r="T62" i="9"/>
  <c r="S62" i="9"/>
  <c r="Q62" i="9"/>
  <c r="N62" i="9"/>
  <c r="W61" i="9"/>
  <c r="V61" i="9"/>
  <c r="U61" i="9"/>
  <c r="T61" i="9"/>
  <c r="S61" i="9"/>
  <c r="Q61" i="9"/>
  <c r="N61" i="9"/>
  <c r="W60" i="9"/>
  <c r="V60" i="9"/>
  <c r="U60" i="9"/>
  <c r="T60" i="9"/>
  <c r="S60" i="9"/>
  <c r="Q60" i="9"/>
  <c r="N60" i="9"/>
  <c r="W59" i="9"/>
  <c r="V59" i="9"/>
  <c r="U59" i="9"/>
  <c r="T59" i="9"/>
  <c r="S59" i="9"/>
  <c r="Q59" i="9"/>
  <c r="N59" i="9"/>
  <c r="W58" i="9"/>
  <c r="V58" i="9"/>
  <c r="U58" i="9"/>
  <c r="T58" i="9"/>
  <c r="S58" i="9"/>
  <c r="Q58" i="9"/>
  <c r="N58" i="9"/>
  <c r="W57" i="9"/>
  <c r="V57" i="9"/>
  <c r="U57" i="9"/>
  <c r="T57" i="9"/>
  <c r="S57" i="9"/>
  <c r="Q57" i="9"/>
  <c r="N57" i="9"/>
  <c r="W56" i="9"/>
  <c r="V56" i="9"/>
  <c r="U56" i="9"/>
  <c r="T56" i="9"/>
  <c r="S56" i="9"/>
  <c r="Q56" i="9"/>
  <c r="N56" i="9"/>
  <c r="W55" i="9"/>
  <c r="V55" i="9"/>
  <c r="U55" i="9"/>
  <c r="T55" i="9"/>
  <c r="S55" i="9"/>
  <c r="Q55" i="9"/>
  <c r="N55" i="9"/>
  <c r="W54" i="9"/>
  <c r="V54" i="9"/>
  <c r="U54" i="9"/>
  <c r="T54" i="9"/>
  <c r="S54" i="9"/>
  <c r="Q54" i="9"/>
  <c r="N54" i="9"/>
  <c r="W53" i="9"/>
  <c r="V53" i="9"/>
  <c r="U53" i="9"/>
  <c r="T53" i="9"/>
  <c r="S53" i="9"/>
  <c r="Q53" i="9"/>
  <c r="N53" i="9"/>
  <c r="W52" i="9"/>
  <c r="V52" i="9"/>
  <c r="U52" i="9"/>
  <c r="T52" i="9"/>
  <c r="S52" i="9"/>
  <c r="Q52" i="9"/>
  <c r="N52" i="9"/>
  <c r="W51" i="9"/>
  <c r="V51" i="9"/>
  <c r="U51" i="9"/>
  <c r="T51" i="9"/>
  <c r="S51" i="9"/>
  <c r="Q51" i="9"/>
  <c r="N51" i="9"/>
  <c r="W50" i="9"/>
  <c r="V50" i="9"/>
  <c r="U50" i="9"/>
  <c r="T50" i="9"/>
  <c r="S50" i="9"/>
  <c r="Q50" i="9"/>
  <c r="N50" i="9"/>
  <c r="W49" i="9"/>
  <c r="V49" i="9"/>
  <c r="U49" i="9"/>
  <c r="T49" i="9"/>
  <c r="S49" i="9"/>
  <c r="Q49" i="9"/>
  <c r="N49" i="9"/>
  <c r="W48" i="9"/>
  <c r="V48" i="9"/>
  <c r="U48" i="9"/>
  <c r="T48" i="9"/>
  <c r="S48" i="9"/>
  <c r="Q48" i="9"/>
  <c r="N48" i="9"/>
  <c r="W47" i="9"/>
  <c r="V47" i="9"/>
  <c r="U47" i="9"/>
  <c r="T47" i="9"/>
  <c r="S47" i="9"/>
  <c r="Q47" i="9"/>
  <c r="N47" i="9"/>
  <c r="W46" i="9"/>
  <c r="V46" i="9"/>
  <c r="U46" i="9"/>
  <c r="T46" i="9"/>
  <c r="S46" i="9"/>
  <c r="Q46" i="9"/>
  <c r="N46" i="9"/>
  <c r="W45" i="9"/>
  <c r="V45" i="9"/>
  <c r="U45" i="9"/>
  <c r="T45" i="9"/>
  <c r="S45" i="9"/>
  <c r="Q45" i="9"/>
  <c r="N45" i="9"/>
  <c r="W44" i="9"/>
  <c r="V44" i="9"/>
  <c r="U44" i="9"/>
  <c r="T44" i="9"/>
  <c r="S44" i="9"/>
  <c r="Q44" i="9"/>
  <c r="N44" i="9"/>
  <c r="W43" i="9"/>
  <c r="V43" i="9"/>
  <c r="U43" i="9"/>
  <c r="T43" i="9"/>
  <c r="S43" i="9"/>
  <c r="Q43" i="9"/>
  <c r="N43" i="9"/>
  <c r="W42" i="9"/>
  <c r="V42" i="9"/>
  <c r="U42" i="9"/>
  <c r="T42" i="9"/>
  <c r="S42" i="9"/>
  <c r="Q42" i="9"/>
  <c r="N42" i="9"/>
  <c r="W41" i="9"/>
  <c r="V41" i="9"/>
  <c r="U41" i="9"/>
  <c r="T41" i="9"/>
  <c r="S41" i="9"/>
  <c r="Q41" i="9"/>
  <c r="N41" i="9"/>
  <c r="W40" i="9"/>
  <c r="V40" i="9"/>
  <c r="U40" i="9"/>
  <c r="T40" i="9"/>
  <c r="S40" i="9"/>
  <c r="Q40" i="9"/>
  <c r="N40" i="9"/>
  <c r="W39" i="9"/>
  <c r="V39" i="9"/>
  <c r="U39" i="9"/>
  <c r="T39" i="9"/>
  <c r="S39" i="9"/>
  <c r="Q39" i="9"/>
  <c r="N39" i="9"/>
  <c r="W38" i="9"/>
  <c r="V38" i="9"/>
  <c r="U38" i="9"/>
  <c r="T38" i="9"/>
  <c r="S38" i="9"/>
  <c r="Q38" i="9"/>
  <c r="N38" i="9"/>
  <c r="W37" i="9"/>
  <c r="V37" i="9"/>
  <c r="U37" i="9"/>
  <c r="T37" i="9"/>
  <c r="S37" i="9"/>
  <c r="Q37" i="9"/>
  <c r="N37" i="9"/>
  <c r="W36" i="9"/>
  <c r="V36" i="9"/>
  <c r="U36" i="9"/>
  <c r="T36" i="9"/>
  <c r="S36" i="9"/>
  <c r="Q36" i="9"/>
  <c r="N36" i="9"/>
  <c r="W35" i="9"/>
  <c r="V35" i="9"/>
  <c r="U35" i="9"/>
  <c r="T35" i="9"/>
  <c r="S35" i="9"/>
  <c r="Q35" i="9"/>
  <c r="N35" i="9"/>
  <c r="W34" i="9"/>
  <c r="V34" i="9"/>
  <c r="U34" i="9"/>
  <c r="T34" i="9"/>
  <c r="S34" i="9"/>
  <c r="Q34" i="9"/>
  <c r="N34" i="9"/>
  <c r="W33" i="9"/>
  <c r="V33" i="9"/>
  <c r="U33" i="9"/>
  <c r="T33" i="9"/>
  <c r="S33" i="9"/>
  <c r="Q33" i="9"/>
  <c r="N33" i="9"/>
  <c r="W32" i="9"/>
  <c r="V32" i="9"/>
  <c r="U32" i="9"/>
  <c r="T32" i="9"/>
  <c r="S32" i="9"/>
  <c r="Q32" i="9"/>
  <c r="N32" i="9"/>
  <c r="W31" i="9"/>
  <c r="V31" i="9"/>
  <c r="U31" i="9"/>
  <c r="T31" i="9"/>
  <c r="S31" i="9"/>
  <c r="Q31" i="9"/>
  <c r="N31" i="9"/>
  <c r="W30" i="9"/>
  <c r="V30" i="9"/>
  <c r="U30" i="9"/>
  <c r="T30" i="9"/>
  <c r="S30" i="9"/>
  <c r="Q30" i="9"/>
  <c r="N30" i="9"/>
  <c r="W29" i="9"/>
  <c r="V29" i="9"/>
  <c r="U29" i="9"/>
  <c r="T29" i="9"/>
  <c r="S29" i="9"/>
  <c r="Q29" i="9"/>
  <c r="N29" i="9"/>
  <c r="W28" i="9"/>
  <c r="V28" i="9"/>
  <c r="U28" i="9"/>
  <c r="T28" i="9"/>
  <c r="S28" i="9"/>
  <c r="Q28" i="9"/>
  <c r="N28" i="9"/>
  <c r="W27" i="9"/>
  <c r="V27" i="9"/>
  <c r="U27" i="9"/>
  <c r="T27" i="9"/>
  <c r="S27" i="9"/>
  <c r="Q27" i="9"/>
  <c r="N27" i="9"/>
  <c r="V26" i="9"/>
  <c r="U26" i="9"/>
  <c r="T26" i="9"/>
  <c r="S26" i="9"/>
  <c r="Q26" i="9"/>
  <c r="N26" i="9"/>
  <c r="V25" i="9"/>
  <c r="U25" i="9"/>
  <c r="T25" i="9"/>
  <c r="S25" i="9"/>
  <c r="Q25" i="9"/>
  <c r="N25" i="9"/>
  <c r="V24" i="9"/>
  <c r="W24" i="9" s="1"/>
  <c r="U24" i="9"/>
  <c r="T24" i="9"/>
  <c r="S24" i="9"/>
  <c r="Q24" i="9"/>
  <c r="N24" i="9"/>
  <c r="V23" i="9"/>
  <c r="U23" i="9"/>
  <c r="T23" i="9"/>
  <c r="S23" i="9"/>
  <c r="Q23" i="9"/>
  <c r="N23" i="9"/>
  <c r="R23" i="9" s="1"/>
  <c r="V22" i="9"/>
  <c r="U22" i="9"/>
  <c r="T22" i="9"/>
  <c r="S22" i="9"/>
  <c r="Q22" i="9"/>
  <c r="N22" i="9"/>
  <c r="V21" i="9"/>
  <c r="U21" i="9"/>
  <c r="T21" i="9"/>
  <c r="S21" i="9"/>
  <c r="Q21" i="9"/>
  <c r="N21" i="9"/>
  <c r="R21" i="9" s="1"/>
  <c r="V20" i="9"/>
  <c r="U20" i="9"/>
  <c r="T20" i="9"/>
  <c r="S20" i="9"/>
  <c r="Q20" i="9"/>
  <c r="N20" i="9"/>
  <c r="V19" i="9"/>
  <c r="U19" i="9"/>
  <c r="T19" i="9"/>
  <c r="S19" i="9"/>
  <c r="Q19" i="9"/>
  <c r="N19" i="9"/>
  <c r="R19" i="9" s="1"/>
  <c r="V18" i="9"/>
  <c r="U18" i="9"/>
  <c r="T18" i="9"/>
  <c r="S18" i="9"/>
  <c r="Q18" i="9"/>
  <c r="N18" i="9"/>
  <c r="V17" i="9"/>
  <c r="U17" i="9"/>
  <c r="T17" i="9"/>
  <c r="S17" i="9"/>
  <c r="Q17" i="9"/>
  <c r="N17" i="9"/>
  <c r="R17" i="9" s="1"/>
  <c r="V16" i="9"/>
  <c r="W16" i="9" s="1"/>
  <c r="U16" i="9"/>
  <c r="T16" i="9"/>
  <c r="S16" i="9"/>
  <c r="Q16" i="9"/>
  <c r="N16" i="9"/>
  <c r="R16" i="9" s="1"/>
  <c r="V15" i="9"/>
  <c r="U15" i="9"/>
  <c r="T15" i="9"/>
  <c r="S15" i="9"/>
  <c r="Q15" i="9"/>
  <c r="N15" i="9"/>
  <c r="R15" i="9" s="1"/>
  <c r="V14" i="9"/>
  <c r="U14" i="9"/>
  <c r="T14" i="9"/>
  <c r="S14" i="9"/>
  <c r="Q14" i="9"/>
  <c r="N14" i="9"/>
  <c r="V13" i="9"/>
  <c r="U13" i="9"/>
  <c r="T13" i="9"/>
  <c r="S13" i="9"/>
  <c r="Q13" i="9"/>
  <c r="N13" i="9"/>
  <c r="R13" i="9" s="1"/>
  <c r="V12" i="9"/>
  <c r="W12" i="9" s="1"/>
  <c r="U12" i="9"/>
  <c r="T12" i="9"/>
  <c r="S12" i="9"/>
  <c r="AC12" i="9" s="1"/>
  <c r="Q12" i="9"/>
  <c r="AB12" i="9" s="1"/>
  <c r="N12" i="9"/>
  <c r="V11" i="9"/>
  <c r="U11" i="9"/>
  <c r="T11" i="9"/>
  <c r="S11" i="9"/>
  <c r="AC11" i="9" s="1"/>
  <c r="Q11" i="9"/>
  <c r="AB11" i="9" s="1"/>
  <c r="N11" i="9"/>
  <c r="R11" i="9" s="1"/>
  <c r="V10" i="9"/>
  <c r="U10" i="9"/>
  <c r="T10" i="9"/>
  <c r="S10" i="9"/>
  <c r="AC10" i="9" s="1"/>
  <c r="Q10" i="9"/>
  <c r="AB10" i="9" s="1"/>
  <c r="N10" i="9"/>
  <c r="X12" i="9" l="1"/>
  <c r="Z12" i="9" s="1"/>
  <c r="AH8" i="9"/>
  <c r="AI8" i="9" s="1"/>
  <c r="AH7" i="9"/>
  <c r="AI7" i="9" s="1"/>
  <c r="AH6" i="9"/>
  <c r="AI6" i="9" s="1"/>
  <c r="AH5" i="9"/>
  <c r="AI5" i="9" s="1"/>
  <c r="AE5" i="9"/>
  <c r="AF5" i="9" s="1"/>
  <c r="AE8" i="9"/>
  <c r="AF8" i="9" s="1"/>
  <c r="AE7" i="9"/>
  <c r="AF7" i="9" s="1"/>
  <c r="AE6" i="9"/>
  <c r="AF6" i="9" s="1"/>
  <c r="R25" i="9"/>
  <c r="R14" i="9"/>
  <c r="R22" i="9"/>
  <c r="R12" i="9"/>
  <c r="R20" i="9"/>
  <c r="W25" i="9"/>
  <c r="AH25" i="9" s="1"/>
  <c r="AI25" i="9" s="1"/>
  <c r="R24" i="9"/>
  <c r="W17" i="9"/>
  <c r="AH17" i="9" s="1"/>
  <c r="AI17" i="9" s="1"/>
  <c r="R10" i="9"/>
  <c r="R18" i="9"/>
  <c r="R2" i="9"/>
  <c r="W13" i="9"/>
  <c r="W21" i="9"/>
  <c r="W26" i="9"/>
  <c r="W10" i="9"/>
  <c r="X10" i="9" s="1"/>
  <c r="Z10" i="9" s="1"/>
  <c r="W18" i="9"/>
  <c r="M3" i="9"/>
  <c r="O3" i="9"/>
  <c r="E6" i="10" s="1"/>
  <c r="W20" i="9"/>
  <c r="W19" i="9"/>
  <c r="W11" i="9"/>
  <c r="X11" i="9" s="1"/>
  <c r="Z11" i="9" s="1"/>
  <c r="W15" i="9"/>
  <c r="W23" i="9"/>
  <c r="W14" i="9"/>
  <c r="W22" i="9"/>
  <c r="BZ2" i="8"/>
  <c r="F15" i="10" s="1"/>
  <c r="BV2" i="8"/>
  <c r="F17" i="10" s="1"/>
  <c r="BQ2" i="8"/>
  <c r="F14" i="10" s="1"/>
  <c r="BE2" i="8"/>
  <c r="AB2" i="8"/>
  <c r="AA2" i="8"/>
  <c r="F10" i="10" s="1"/>
  <c r="Z2" i="8"/>
  <c r="F9" i="10" s="1"/>
  <c r="Y2" i="8"/>
  <c r="F8" i="10" s="1"/>
  <c r="X2" i="8"/>
  <c r="W2" i="8"/>
  <c r="V2" i="8"/>
  <c r="F7" i="10" s="1"/>
  <c r="U2" i="8"/>
  <c r="F6" i="10" s="1"/>
  <c r="T2" i="8"/>
  <c r="F5" i="10" s="1"/>
  <c r="S2" i="8"/>
  <c r="F4" i="10" s="1"/>
  <c r="R2" i="8"/>
  <c r="F3" i="10" s="1"/>
  <c r="Q2" i="8"/>
  <c r="AA12" i="9" l="1"/>
  <c r="AH12" i="9" s="1"/>
  <c r="AI12" i="9" s="1"/>
  <c r="AH13" i="9"/>
  <c r="AI13" i="9" s="1"/>
  <c r="AH21" i="9"/>
  <c r="AI21" i="9" s="1"/>
  <c r="G6" i="10"/>
  <c r="F20" i="10"/>
  <c r="AA10" i="9"/>
  <c r="AH18" i="9"/>
  <c r="AI18" i="9" s="1"/>
  <c r="AH23" i="9"/>
  <c r="AI23" i="9" s="1"/>
  <c r="AH15" i="9"/>
  <c r="AI15" i="9" s="1"/>
  <c r="AH16" i="9"/>
  <c r="AI16" i="9" s="1"/>
  <c r="AH24" i="9"/>
  <c r="AI24" i="9" s="1"/>
  <c r="AH22" i="9"/>
  <c r="AI22" i="9" s="1"/>
  <c r="AH19" i="9"/>
  <c r="AI19" i="9" s="1"/>
  <c r="AH14" i="9"/>
  <c r="AI14" i="9" s="1"/>
  <c r="E7" i="10"/>
  <c r="G7" i="10" s="1"/>
  <c r="E3" i="10"/>
  <c r="G3" i="10" s="1"/>
  <c r="B2" i="10"/>
  <c r="AH20" i="9"/>
  <c r="AI20" i="9" s="1"/>
  <c r="P3" i="9"/>
  <c r="E8" i="10" s="1"/>
  <c r="G8" i="10" s="1"/>
  <c r="R3" i="9"/>
  <c r="AH10" i="9" l="1"/>
  <c r="AI10" i="9" s="1"/>
  <c r="AA11" i="9"/>
  <c r="AH11" i="9" s="1"/>
  <c r="AI11" i="9" s="1"/>
  <c r="E10" i="10"/>
  <c r="G10" i="10" s="1"/>
  <c r="N3" i="9"/>
  <c r="Q3" i="9"/>
  <c r="E9" i="10" s="1"/>
  <c r="G9" i="10" s="1"/>
  <c r="AB3" i="9"/>
  <c r="E18" i="10" s="1"/>
  <c r="E5" i="10" l="1"/>
  <c r="G5" i="10" s="1"/>
  <c r="E4" i="10"/>
  <c r="G4" i="10" s="1"/>
  <c r="G18" i="10"/>
  <c r="AC3" i="9"/>
  <c r="E19" i="10" s="1"/>
  <c r="G19" i="10" s="1"/>
  <c r="AI3" i="9" l="1"/>
  <c r="AH3" i="9"/>
  <c r="Y3" i="9"/>
  <c r="E17" i="10" s="1"/>
  <c r="G17" i="10" s="1"/>
  <c r="Z3" i="9"/>
  <c r="E14" i="10" s="1"/>
  <c r="X3" i="9"/>
  <c r="E15" i="10" s="1"/>
  <c r="G15" i="10" s="1"/>
  <c r="AA3" i="9"/>
  <c r="E16" i="10" l="1"/>
  <c r="G16" i="10" s="1"/>
  <c r="G14" i="10"/>
  <c r="A6" i="8"/>
  <c r="A5" i="8"/>
  <c r="A4" i="8"/>
  <c r="E20" i="10" l="1"/>
  <c r="G20" i="10" s="1"/>
  <c r="B3" i="10"/>
</calcChain>
</file>

<file path=xl/comments1.xml><?xml version="1.0" encoding="utf-8"?>
<comments xmlns="http://schemas.openxmlformats.org/spreadsheetml/2006/main">
  <authors>
    <author>lugezz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>Tota R2l empleados sin detracción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Sólo jornada parcial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Incremento a Remuneraciones 4 y 8</t>
        </r>
      </text>
    </comment>
  </commentList>
</comments>
</file>

<file path=xl/sharedStrings.xml><?xml version="1.0" encoding="utf-8"?>
<sst xmlns="http://schemas.openxmlformats.org/spreadsheetml/2006/main" count="229" uniqueCount="159">
  <si>
    <t>CUIL</t>
  </si>
  <si>
    <t>ART</t>
  </si>
  <si>
    <t>Situación</t>
  </si>
  <si>
    <t>Remuneración 1</t>
  </si>
  <si>
    <t>Remuneración 2</t>
  </si>
  <si>
    <t>Remuneración 4</t>
  </si>
  <si>
    <t>Remuneración 8</t>
  </si>
  <si>
    <t>Remuneración 9</t>
  </si>
  <si>
    <t>Remuneración 5</t>
  </si>
  <si>
    <t>Apellido y Nombre</t>
  </si>
  <si>
    <t>Obra Social</t>
  </si>
  <si>
    <t>Condición</t>
  </si>
  <si>
    <t>Actividad</t>
  </si>
  <si>
    <t>Localidad</t>
  </si>
  <si>
    <t>Cónyuge</t>
  </si>
  <si>
    <t>Hijos</t>
  </si>
  <si>
    <t>Remuneración Total</t>
  </si>
  <si>
    <t>Remuneración 3</t>
  </si>
  <si>
    <t>Remuneración 6</t>
  </si>
  <si>
    <t>Remuneración 7</t>
  </si>
  <si>
    <t>Remuneración 10</t>
  </si>
  <si>
    <t>Importe a detraer</t>
  </si>
  <si>
    <t>Asig. Familiares Pagadas</t>
  </si>
  <si>
    <t>Contribución Previsional</t>
  </si>
  <si>
    <t>Contribución PAMI</t>
  </si>
  <si>
    <t>Contrib. Tarea Dif. (*)</t>
  </si>
  <si>
    <t>INSSJP Dto 1273-2641/02</t>
  </si>
  <si>
    <t>Fondo Nac. de Empleo</t>
  </si>
  <si>
    <t>Contribución ANSSAL</t>
  </si>
  <si>
    <t>Contribución Asig. Familiares</t>
  </si>
  <si>
    <t>Total Contribuciones SS</t>
  </si>
  <si>
    <t>* porcentaje aplicado</t>
  </si>
  <si>
    <t>Contribución RENATEA</t>
  </si>
  <si>
    <t>Aportes RENATEA</t>
  </si>
  <si>
    <t>Aporte Previsional</t>
  </si>
  <si>
    <t>Aporte PAMI</t>
  </si>
  <si>
    <t>Aporte Adicional SS (*)</t>
  </si>
  <si>
    <t>Aporte ANSSAL</t>
  </si>
  <si>
    <t>Decreto 788/05</t>
  </si>
  <si>
    <t>Ap. personal Reg. esp.</t>
  </si>
  <si>
    <t>Excedentes Aportes SS</t>
  </si>
  <si>
    <t>Aporte Diferencial Prev</t>
  </si>
  <si>
    <t>Total Aportes SS</t>
  </si>
  <si>
    <t>Contribución OS</t>
  </si>
  <si>
    <t>Contribución Adicional OS</t>
  </si>
  <si>
    <t>Dto. 1273-2641/02</t>
  </si>
  <si>
    <t>Total Contribuciones OS</t>
  </si>
  <si>
    <t>Aporte OS</t>
  </si>
  <si>
    <t>Aporte Adicional de OS</t>
  </si>
  <si>
    <t>Excedentes Aportes OS</t>
  </si>
  <si>
    <t>Total Aportes OS</t>
  </si>
  <si>
    <t>No</t>
  </si>
  <si>
    <t>Si</t>
  </si>
  <si>
    <t>Sueldo</t>
  </si>
  <si>
    <t>Adicionales</t>
  </si>
  <si>
    <t>Importe Horas Extras</t>
  </si>
  <si>
    <t>SAC</t>
  </si>
  <si>
    <t>Vacaciones</t>
  </si>
  <si>
    <t>Premios</t>
  </si>
  <si>
    <t>Incremento Salarial</t>
  </si>
  <si>
    <t>Rectificación remuneración</t>
  </si>
  <si>
    <t>Ap. SS</t>
  </si>
  <si>
    <t>Ap. OS</t>
  </si>
  <si>
    <t>Nombre y Apellido</t>
  </si>
  <si>
    <t>Leg</t>
  </si>
  <si>
    <t>Sueldo Bruto</t>
  </si>
  <si>
    <t>Detracción</t>
  </si>
  <si>
    <t>No Liq?</t>
  </si>
  <si>
    <t>% FSR</t>
  </si>
  <si>
    <t>Contr. OS</t>
  </si>
  <si>
    <t>Contr. SS</t>
  </si>
  <si>
    <t>SVO</t>
  </si>
  <si>
    <t>Mod Cont</t>
  </si>
  <si>
    <t>OS</t>
  </si>
  <si>
    <t>Cond</t>
  </si>
  <si>
    <t>Seguro Vida</t>
  </si>
  <si>
    <t>Alícuota ART</t>
  </si>
  <si>
    <t>Rem 4</t>
  </si>
  <si>
    <t>Rem 8</t>
  </si>
  <si>
    <t>NR p/OS</t>
  </si>
  <si>
    <t>Rem 2 y 3</t>
  </si>
  <si>
    <t>Rem 1 y 5</t>
  </si>
  <si>
    <t>Otros NR</t>
  </si>
  <si>
    <t>Rem 9</t>
  </si>
  <si>
    <t>Rem 10</t>
  </si>
  <si>
    <t>Tope min SICOSS</t>
  </si>
  <si>
    <t>Tope max SICOSS</t>
  </si>
  <si>
    <t>Detracción Real</t>
  </si>
  <si>
    <t>Empleados No Declarados en F.931</t>
  </si>
  <si>
    <t>Empleados en F.931 no observado en Liq.</t>
  </si>
  <si>
    <t>Adher.</t>
  </si>
  <si>
    <t>Ap. Ad. OS</t>
  </si>
  <si>
    <t>Cont. Ad. OS</t>
  </si>
  <si>
    <t>Art.b)</t>
  </si>
  <si>
    <t>Art.a)</t>
  </si>
  <si>
    <t>Total</t>
  </si>
  <si>
    <t>Jubilación</t>
  </si>
  <si>
    <t>INSJJP</t>
  </si>
  <si>
    <t>FNE</t>
  </si>
  <si>
    <t>FSR</t>
  </si>
  <si>
    <t>Tipo de empleador</t>
  </si>
  <si>
    <t>Considerada</t>
  </si>
  <si>
    <t>Fijo ART</t>
  </si>
  <si>
    <t>Rem. Tot. Declar</t>
  </si>
  <si>
    <t>Control Rem</t>
  </si>
  <si>
    <t>Indemn.</t>
  </si>
  <si>
    <t>Remuneración</t>
  </si>
  <si>
    <t>Liquidación</t>
  </si>
  <si>
    <t>Diferencia</t>
  </si>
  <si>
    <t>Observaciones</t>
  </si>
  <si>
    <t>Ap. y Contrib.</t>
  </si>
  <si>
    <t>301. APORTE S.S.</t>
  </si>
  <si>
    <t>302. APORTE O.S.</t>
  </si>
  <si>
    <t>351. CONTRIB.S.S.</t>
  </si>
  <si>
    <t>352. CONTRIB.O.S.</t>
  </si>
  <si>
    <t>312. CONTRIB.ART.</t>
  </si>
  <si>
    <t>028. SEGURO DE VIDA</t>
  </si>
  <si>
    <t>Corresponde Reducción?</t>
  </si>
  <si>
    <t>Con Cobertura S.C.V.O.?</t>
  </si>
  <si>
    <t>Modalidad de Contrato</t>
  </si>
  <si>
    <t>Código de siniestrado</t>
  </si>
  <si>
    <t>% de Reducción</t>
  </si>
  <si>
    <t>Adherentes</t>
  </si>
  <si>
    <t>Situación de revista del período 1</t>
  </si>
  <si>
    <t>Día de inicio situación de revista 1</t>
  </si>
  <si>
    <t>Situación de revista del período 2</t>
  </si>
  <si>
    <t>Día de inicio situación de revista 2</t>
  </si>
  <si>
    <t>Situación de revista del período 3</t>
  </si>
  <si>
    <t>Día de inicio situación de revista 3</t>
  </si>
  <si>
    <t>Cantidad de días trabajados</t>
  </si>
  <si>
    <t>Horas trabajadas</t>
  </si>
  <si>
    <t>Cantidad Horas Extras</t>
  </si>
  <si>
    <t>Plus por zona desfavorable</t>
  </si>
  <si>
    <t>Conceptos no remun.</t>
  </si>
  <si>
    <t>Maternidad / Art 13 - Ley 27.674</t>
  </si>
  <si>
    <t>Contribuciones</t>
  </si>
  <si>
    <t>Costo Laboral</t>
  </si>
  <si>
    <t>1- Decreto Nº 814/01 art 2 inc. b)</t>
  </si>
  <si>
    <t>% Jornada</t>
  </si>
  <si>
    <t>https://contadoresenred.forumjuridicofiscal.com.ar/</t>
  </si>
  <si>
    <t>Autoría: Cr. Eugenio Vázquez</t>
  </si>
  <si>
    <t>https://elconta.com.ar/</t>
  </si>
  <si>
    <t>https://www.youtube.com/@el_conta</t>
  </si>
  <si>
    <t>Control Nominativo F.931</t>
  </si>
  <si>
    <t>Subido 2023-11</t>
  </si>
  <si>
    <t>Control R4</t>
  </si>
  <si>
    <t>Sin Ap SS</t>
  </si>
  <si>
    <t>Sin Ap OS</t>
  </si>
  <si>
    <t>Sin Cont SS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</si>
  <si>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</si>
  <si>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</si>
  <si>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</si>
  <si>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</si>
  <si>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</si>
  <si>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</si>
  <si>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</si>
  <si>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</si>
  <si>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Detracción art. 23 Ley 27.541</t>
  </si>
  <si>
    <t>Sin Cont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</si>
</sst>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0_ ;\-0\ "/>
    <numFmt numFmtId="166" formatCode="0.000%"/>
    <numFmt numFmtId="167" formatCode="yyyy\-mm"/>
  </numFmts>
  <fonts count="2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0" tint="-0.499984740745262"/>
      <name val="Arial Narrow"/>
      <family val="2"/>
    </font>
    <font>
      <u/>
      <sz val="8"/>
      <color theme="1"/>
      <name val="Arial"/>
      <family val="2"/>
    </font>
    <font>
      <b/>
      <i/>
      <sz val="8"/>
      <color theme="0" tint="-0.499984740745262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9"/>
      <color indexed="81"/>
      <name val="Tahoma"/>
      <family val="2"/>
    </font>
    <font>
      <sz val="8"/>
      <color rgb="FF002060"/>
      <name val="Arial"/>
      <family val="2"/>
    </font>
    <font>
      <i/>
      <sz val="8"/>
      <color rgb="FFFF0000"/>
      <name val="Arial"/>
      <family val="2"/>
    </font>
    <font>
      <i/>
      <sz val="8"/>
      <color theme="9" tint="-0.249977111117893"/>
      <name val="Arial"/>
      <family val="2"/>
    </font>
    <font>
      <b/>
      <sz val="8"/>
      <color rgb="FF002060"/>
      <name val="Arial"/>
      <family val="2"/>
    </font>
    <font>
      <b/>
      <i/>
      <sz val="8"/>
      <color rgb="FF002060"/>
      <name val="Arial"/>
      <family val="2"/>
    </font>
    <font>
      <sz val="10"/>
      <name val="Courier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indexed="30"/>
      <name val="Verdana"/>
      <family val="2"/>
    </font>
    <font>
      <b/>
      <sz val="12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0" fontId="2" fillId="4" borderId="0" xfId="0" applyNumberFormat="1" applyFont="1" applyFill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0" fontId="0" fillId="0" borderId="0" xfId="2" applyNumberFormat="1" applyFont="1" applyAlignment="1" applyProtection="1">
      <alignment horizontal="center"/>
      <protection hidden="1"/>
    </xf>
    <xf numFmtId="164" fontId="0" fillId="0" borderId="0" xfId="1" applyFont="1" applyProtection="1">
      <protection hidden="1"/>
    </xf>
    <xf numFmtId="164" fontId="3" fillId="0" borderId="0" xfId="1" applyFont="1" applyAlignment="1" applyProtection="1">
      <alignment horizontal="center"/>
      <protection hidden="1"/>
    </xf>
    <xf numFmtId="1" fontId="3" fillId="0" borderId="0" xfId="1" applyNumberFormat="1" applyFont="1" applyAlignment="1" applyProtection="1">
      <alignment horizontal="center"/>
      <protection hidden="1"/>
    </xf>
    <xf numFmtId="165" fontId="12" fillId="0" borderId="0" xfId="1" applyNumberFormat="1" applyFont="1" applyAlignment="1" applyProtection="1">
      <alignment horizontal="center"/>
      <protection hidden="1"/>
    </xf>
    <xf numFmtId="9" fontId="12" fillId="0" borderId="0" xfId="2" applyFont="1" applyAlignment="1" applyProtection="1">
      <alignment horizontal="center"/>
      <protection hidden="1"/>
    </xf>
    <xf numFmtId="10" fontId="12" fillId="0" borderId="0" xfId="2" applyNumberFormat="1" applyFont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165" fontId="10" fillId="0" borderId="0" xfId="1" applyNumberFormat="1" applyFont="1" applyAlignment="1" applyProtection="1">
      <alignment horizontal="center"/>
      <protection hidden="1"/>
    </xf>
    <xf numFmtId="165" fontId="21" fillId="0" borderId="0" xfId="1" applyNumberFormat="1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64" fontId="12" fillId="0" borderId="0" xfId="1" applyFont="1" applyAlignment="1" applyProtection="1">
      <alignment horizontal="center"/>
      <protection hidden="1"/>
    </xf>
    <xf numFmtId="164" fontId="19" fillId="0" borderId="0" xfId="1" applyFont="1" applyAlignment="1" applyProtection="1">
      <alignment horizontal="center"/>
      <protection hidden="1"/>
    </xf>
    <xf numFmtId="1" fontId="12" fillId="0" borderId="0" xfId="2" applyNumberFormat="1" applyFont="1" applyAlignment="1" applyProtection="1">
      <alignment horizontal="center"/>
      <protection hidden="1"/>
    </xf>
    <xf numFmtId="164" fontId="12" fillId="0" borderId="0" xfId="2" applyNumberFormat="1" applyFont="1" applyAlignment="1" applyProtection="1">
      <alignment horizontal="center"/>
      <protection hidden="1"/>
    </xf>
    <xf numFmtId="164" fontId="10" fillId="0" borderId="0" xfId="2" applyNumberFormat="1" applyFont="1" applyAlignment="1" applyProtection="1">
      <alignment horizontal="center"/>
      <protection hidden="1"/>
    </xf>
    <xf numFmtId="164" fontId="21" fillId="0" borderId="0" xfId="2" applyNumberFormat="1" applyFont="1" applyAlignment="1" applyProtection="1">
      <alignment horizontal="center"/>
      <protection hidden="1"/>
    </xf>
    <xf numFmtId="9" fontId="0" fillId="0" borderId="0" xfId="2" applyFont="1" applyAlignment="1" applyProtection="1">
      <alignment horizontal="center"/>
      <protection hidden="1"/>
    </xf>
    <xf numFmtId="164" fontId="14" fillId="3" borderId="0" xfId="1" applyFont="1" applyFill="1" applyProtection="1">
      <protection hidden="1"/>
    </xf>
    <xf numFmtId="9" fontId="0" fillId="5" borderId="0" xfId="2" applyFont="1" applyFill="1" applyAlignment="1" applyProtection="1">
      <alignment horizontal="center"/>
      <protection hidden="1"/>
    </xf>
    <xf numFmtId="164" fontId="7" fillId="3" borderId="0" xfId="1" applyFont="1" applyFill="1" applyProtection="1">
      <protection hidden="1"/>
    </xf>
    <xf numFmtId="164" fontId="20" fillId="3" borderId="0" xfId="1" applyFont="1" applyFill="1" applyProtection="1">
      <protection hidden="1"/>
    </xf>
    <xf numFmtId="9" fontId="8" fillId="0" borderId="0" xfId="2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0" fontId="2" fillId="0" borderId="0" xfId="2" applyNumberFormat="1" applyFont="1" applyAlignment="1" applyProtection="1">
      <alignment horizontal="center"/>
      <protection hidden="1"/>
    </xf>
    <xf numFmtId="164" fontId="2" fillId="0" borderId="0" xfId="1" applyFont="1" applyAlignment="1" applyProtection="1">
      <alignment horizontal="center"/>
      <protection hidden="1"/>
    </xf>
    <xf numFmtId="164" fontId="14" fillId="0" borderId="0" xfId="1" applyFont="1" applyAlignment="1" applyProtection="1">
      <alignment horizontal="center"/>
      <protection hidden="1"/>
    </xf>
    <xf numFmtId="1" fontId="14" fillId="0" borderId="0" xfId="1" applyNumberFormat="1" applyFont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164" fontId="7" fillId="0" borderId="0" xfId="1" applyFont="1" applyAlignment="1" applyProtection="1">
      <alignment horizontal="center"/>
      <protection hidden="1"/>
    </xf>
    <xf numFmtId="164" fontId="20" fillId="0" borderId="0" xfId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15" fillId="0" borderId="0" xfId="1" applyFont="1" applyAlignment="1" applyProtection="1">
      <alignment horizontal="center"/>
      <protection hidden="1"/>
    </xf>
    <xf numFmtId="1" fontId="15" fillId="0" borderId="0" xfId="2" applyNumberFormat="1" applyFont="1" applyAlignment="1" applyProtection="1">
      <alignment horizontal="center"/>
      <protection hidden="1"/>
    </xf>
    <xf numFmtId="9" fontId="15" fillId="0" borderId="0" xfId="2" applyFont="1" applyAlignment="1" applyProtection="1">
      <alignment horizontal="center"/>
      <protection hidden="1"/>
    </xf>
    <xf numFmtId="164" fontId="15" fillId="0" borderId="0" xfId="1" applyFont="1" applyProtection="1">
      <protection hidden="1"/>
    </xf>
    <xf numFmtId="164" fontId="18" fillId="0" borderId="0" xfId="1" applyFont="1" applyAlignment="1" applyProtection="1">
      <alignment horizontal="center"/>
      <protection hidden="1"/>
    </xf>
    <xf numFmtId="164" fontId="8" fillId="0" borderId="0" xfId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2" xfId="5" applyFont="1" applyBorder="1" applyProtection="1">
      <protection hidden="1"/>
    </xf>
    <xf numFmtId="0" fontId="22" fillId="0" borderId="0" xfId="5" applyProtection="1">
      <protection hidden="1"/>
    </xf>
    <xf numFmtId="0" fontId="24" fillId="0" borderId="2" xfId="6" applyBorder="1" applyAlignment="1" applyProtection="1">
      <alignment horizontal="center"/>
      <protection hidden="1"/>
    </xf>
    <xf numFmtId="0" fontId="23" fillId="0" borderId="2" xfId="5" applyFont="1" applyBorder="1" applyAlignment="1" applyProtection="1">
      <alignment horizontal="center"/>
      <protection hidden="1"/>
    </xf>
    <xf numFmtId="0" fontId="25" fillId="0" borderId="2" xfId="5" applyFont="1" applyBorder="1" applyAlignment="1" applyProtection="1">
      <alignment horizontal="center"/>
      <protection hidden="1"/>
    </xf>
    <xf numFmtId="167" fontId="23" fillId="0" borderId="2" xfId="5" applyNumberFormat="1" applyFont="1" applyBorder="1" applyAlignment="1" applyProtection="1">
      <alignment horizontal="center"/>
      <protection hidden="1"/>
    </xf>
    <xf numFmtId="167" fontId="26" fillId="0" borderId="2" xfId="5" applyNumberFormat="1" applyFont="1" applyBorder="1" applyAlignment="1" applyProtection="1">
      <alignment horizontal="center"/>
      <protection hidden="1"/>
    </xf>
    <xf numFmtId="0" fontId="27" fillId="0" borderId="2" xfId="5" applyFont="1" applyBorder="1" applyAlignment="1" applyProtection="1">
      <alignment horizontal="center"/>
      <protection hidden="1"/>
    </xf>
    <xf numFmtId="0" fontId="28" fillId="0" borderId="2" xfId="5" applyFont="1" applyBorder="1" applyAlignment="1" applyProtection="1">
      <alignment horizontal="center"/>
      <protection hidden="1"/>
    </xf>
    <xf numFmtId="0" fontId="23" fillId="0" borderId="0" xfId="5" applyFont="1" applyProtection="1">
      <protection hidden="1"/>
    </xf>
    <xf numFmtId="164" fontId="0" fillId="2" borderId="0" xfId="1" applyFont="1" applyFill="1" applyProtection="1">
      <protection locked="0"/>
    </xf>
    <xf numFmtId="166" fontId="0" fillId="2" borderId="0" xfId="2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hidden="1"/>
    </xf>
    <xf numFmtId="0" fontId="7" fillId="6" borderId="1" xfId="3" applyFont="1" applyFill="1" applyBorder="1" applyAlignment="1" applyProtection="1">
      <alignment horizontal="center" vertical="center"/>
      <protection hidden="1"/>
    </xf>
    <xf numFmtId="0" fontId="5" fillId="6" borderId="1" xfId="3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164" fontId="8" fillId="0" borderId="1" xfId="4" applyFont="1" applyFill="1" applyBorder="1" applyAlignment="1" applyProtection="1">
      <alignment horizontal="center"/>
      <protection hidden="1"/>
    </xf>
    <xf numFmtId="164" fontId="1" fillId="4" borderId="1" xfId="4" applyFont="1" applyFill="1" applyBorder="1" applyProtection="1">
      <protection hidden="1"/>
    </xf>
    <xf numFmtId="164" fontId="3" fillId="0" borderId="1" xfId="4" applyFont="1" applyFill="1" applyBorder="1" applyAlignment="1" applyProtection="1">
      <alignment horizontal="left"/>
      <protection hidden="1"/>
    </xf>
    <xf numFmtId="44" fontId="0" fillId="0" borderId="0" xfId="0" applyNumberFormat="1" applyProtection="1">
      <protection hidden="1"/>
    </xf>
    <xf numFmtId="164" fontId="8" fillId="2" borderId="1" xfId="4" applyFont="1" applyFill="1" applyBorder="1" applyAlignment="1" applyProtection="1">
      <alignment horizontal="center"/>
      <protection locked="0" hidden="1"/>
    </xf>
    <xf numFmtId="164" fontId="7" fillId="0" borderId="1" xfId="4" applyFont="1" applyFill="1" applyBorder="1" applyAlignment="1" applyProtection="1">
      <alignment horizontal="center"/>
      <protection hidden="1"/>
    </xf>
    <xf numFmtId="164" fontId="2" fillId="4" borderId="1" xfId="4" applyFont="1" applyFill="1" applyBorder="1" applyProtection="1">
      <protection hidden="1"/>
    </xf>
    <xf numFmtId="0" fontId="0" fillId="2" borderId="0" xfId="0" applyNumberFormat="1" applyFill="1" applyProtection="1"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164" fontId="9" fillId="0" borderId="0" xfId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center"/>
      <protection hidden="1"/>
    </xf>
    <xf numFmtId="0" fontId="0" fillId="2" borderId="0" xfId="0" applyNumberFormat="1" applyFill="1" applyAlignment="1" applyProtection="1">
      <alignment horizontal="center"/>
      <protection locked="0"/>
    </xf>
    <xf numFmtId="9" fontId="0" fillId="2" borderId="0" xfId="2" applyNumberFormat="1" applyFont="1" applyFill="1" applyAlignment="1" applyProtection="1">
      <alignment horizontal="center"/>
      <protection locked="0"/>
    </xf>
    <xf numFmtId="10" fontId="0" fillId="2" borderId="0" xfId="2" applyNumberFormat="1" applyFont="1" applyFill="1" applyAlignment="1" applyProtection="1">
      <alignment horizontal="center"/>
      <protection locked="0"/>
    </xf>
  </cellXfs>
  <cellStyles count="7">
    <cellStyle name="Hipervínculo 2" xfId="6"/>
    <cellStyle name="Moneda" xfId="1" builtinId="4"/>
    <cellStyle name="Moneda 2" xfId="4"/>
    <cellStyle name="Normal" xfId="0" builtinId="0"/>
    <cellStyle name="Normal 2 2" xfId="3"/>
    <cellStyle name="Normal 2 3" xfId="5"/>
    <cellStyle name="Porcentaje" xfId="2" builtinId="5"/>
  </cellStyles>
  <dxfs count="3">
    <dxf>
      <font>
        <b val="0"/>
        <i val="0"/>
        <color auto="1"/>
      </font>
      <fill>
        <patternFill>
          <bgColor theme="6" tint="0.79998168889431442"/>
        </patternFill>
      </fill>
    </dxf>
    <dxf>
      <font>
        <b val="0"/>
        <i val="0"/>
        <color auto="1"/>
      </font>
      <fill>
        <patternFill>
          <bgColor theme="6" tint="0.79998168889431442"/>
        </patternFill>
      </fill>
    </dxf>
    <dxf>
      <font>
        <b val="0"/>
        <i val="0"/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1839419</xdr:colOff>
      <xdr:row>0</xdr:row>
      <xdr:rowOff>65038</xdr:rowOff>
    </xdr:from>
    <xdr:to>
      <xdr:col>0</xdr:col>
      <xdr:colOff>7071819</xdr:colOff>
      <xdr:row>2</xdr:row>
      <xdr:rowOff>71388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A9B18A04-03F9-CE46-8BD8-B368C71C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419" y="65038"/>
          <a:ext cx="52324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4693285</xdr:colOff>
      <xdr:row>8</xdr:row>
      <xdr:rowOff>104775</xdr:rowOff>
    </xdr:from>
    <xdr:to>
      <xdr:col>0</xdr:col>
      <xdr:colOff>5255662</xdr:colOff>
      <xdr:row>8</xdr:row>
      <xdr:rowOff>729596</xdr:rowOff>
    </xdr:to>
    <xdr:pic>
      <xdr:nvPicPr>
        <xdr:cNvPr id="3" name="1 Imagen" descr="channels4_profile.jpg">
          <a:extLst>
            <a:ext uri="{FF2B5EF4-FFF2-40B4-BE49-F238E27FC236}">
              <a16:creationId xmlns:a16="http://schemas.microsoft.com/office/drawing/2014/main" id="{594BE9B6-3431-EF4E-8830-0675A31AE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3285" y="2466975"/>
          <a:ext cx="562377" cy="624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rera\Planillas\AFIP\Genera_txt_Nuevas_Percepciones_SICORE_2023%20(lib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Generador txt"/>
      <sheetName val="Lector txt"/>
      <sheetName val="Tablas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Factura / Tique Factura / Tique</v>
          </cell>
          <cell r="H2" t="str">
            <v>D.N.I.</v>
          </cell>
          <cell r="K2" t="str">
            <v>Ninguna</v>
          </cell>
          <cell r="AF2" t="str">
            <v>IIGG</v>
          </cell>
        </row>
        <row r="3">
          <cell r="E3" t="str">
            <v>Recibo</v>
          </cell>
          <cell r="H3" t="str">
            <v>Pasaporte</v>
          </cell>
          <cell r="K3" t="str">
            <v>Inscripto</v>
          </cell>
          <cell r="AF3" t="str">
            <v>IVA</v>
          </cell>
        </row>
        <row r="4">
          <cell r="E4" t="str">
            <v>Nota de Crédito</v>
          </cell>
          <cell r="H4" t="str">
            <v>Libreta Cívica</v>
          </cell>
          <cell r="K4" t="str">
            <v>No inscripto</v>
          </cell>
        </row>
        <row r="5">
          <cell r="E5" t="str">
            <v>Nota de Débito</v>
          </cell>
          <cell r="H5" t="str">
            <v>Libreta de Enrolamiento</v>
          </cell>
          <cell r="K5" t="str">
            <v>No categorizado</v>
          </cell>
        </row>
        <row r="6">
          <cell r="E6" t="str">
            <v>Otro comprobante</v>
          </cell>
          <cell r="H6" t="str">
            <v>C.D.I.</v>
          </cell>
          <cell r="K6" t="str">
            <v>Contratación Hora Dia Estadía</v>
          </cell>
        </row>
        <row r="7">
          <cell r="E7" t="str">
            <v>Orden de Pago</v>
          </cell>
          <cell r="H7" t="str">
            <v>C.U.I.L.</v>
          </cell>
          <cell r="K7" t="str">
            <v>Contratación Mensual</v>
          </cell>
        </row>
        <row r="8">
          <cell r="E8" t="str">
            <v>Recibo de Sueldo</v>
          </cell>
          <cell r="H8" t="str">
            <v>Nro. DNRP</v>
          </cell>
          <cell r="K8" t="str">
            <v>Incluido en el Registro Fiscal de Granos</v>
          </cell>
        </row>
        <row r="9">
          <cell r="E9" t="str">
            <v>Recibo de Sueldo-Devolución</v>
          </cell>
          <cell r="H9" t="str">
            <v>Documento del Exterior</v>
          </cell>
          <cell r="K9" t="str">
            <v>No incluido en el Registro Fiscal de Granos</v>
          </cell>
        </row>
        <row r="10">
          <cell r="E10" t="str">
            <v>Escritura Pública</v>
          </cell>
          <cell r="H10" t="str">
            <v>Ident.Tributaria del Exterior</v>
          </cell>
          <cell r="K10" t="str">
            <v>Inscripto demás sujetos</v>
          </cell>
        </row>
        <row r="11">
          <cell r="E11" t="str">
            <v>C.1116</v>
          </cell>
          <cell r="H11" t="str">
            <v>C.U.I.T.</v>
          </cell>
          <cell r="K11" t="str">
            <v>Inscripto retenciones IVA Estaciones de Servicio</v>
          </cell>
        </row>
        <row r="12">
          <cell r="E12" t="str">
            <v>Factura (16 Dígitos)</v>
          </cell>
          <cell r="H12" t="str">
            <v>CI Tierra del Fuego</v>
          </cell>
          <cell r="K12" t="str">
            <v>Servicios públicos</v>
          </cell>
        </row>
        <row r="13">
          <cell r="E13" t="str">
            <v>Recibo de Haberes</v>
          </cell>
          <cell r="H13" t="str">
            <v>CI Santa Cruz</v>
          </cell>
          <cell r="K13" t="str">
            <v>Venta de cosas muebles y locación - Alícuota general</v>
          </cell>
        </row>
        <row r="14">
          <cell r="E14" t="str">
            <v>Recibo de Haberes Devolución</v>
          </cell>
          <cell r="H14" t="str">
            <v>CI Río Negro</v>
          </cell>
          <cell r="K14" t="str">
            <v>Venta de cosas muebles y locación - Alícuota reducida</v>
          </cell>
        </row>
        <row r="15">
          <cell r="E15" t="str">
            <v>Liq.de Serv.Públicos - Clase A</v>
          </cell>
          <cell r="H15" t="str">
            <v>CI La Pampa</v>
          </cell>
          <cell r="K15" t="str">
            <v>Retención sustitutiva 16 Sujetos suspendidos según artículo 40 inc. A)</v>
          </cell>
        </row>
        <row r="16">
          <cell r="E16" t="str">
            <v>Liq.de Serv.Públicos - Clase B</v>
          </cell>
          <cell r="H16" t="str">
            <v>CI Neuquén</v>
          </cell>
          <cell r="K16" t="str">
            <v>Sujetos suspendidos según artículo 40 inc. B)</v>
          </cell>
        </row>
        <row r="17">
          <cell r="E17" t="str">
            <v>Liq.de Serv.Públicos - Clase A - c/valor negativo</v>
          </cell>
          <cell r="H17" t="str">
            <v>CI Misiones</v>
          </cell>
          <cell r="K17" t="str">
            <v>Aplica Convenio de Doble Imposición</v>
          </cell>
        </row>
        <row r="18">
          <cell r="E18" t="str">
            <v>Liq.de Serv.Públicos - Clase B - c/valor negativo</v>
          </cell>
          <cell r="H18" t="str">
            <v>CI Formosa</v>
          </cell>
          <cell r="K18" t="str">
            <v>No Aplica Convenio de Doble Imposición</v>
          </cell>
        </row>
        <row r="19">
          <cell r="E19" t="str">
            <v>Comprob."A" de Cpra.Primaria p/el sector pesquero marítimo</v>
          </cell>
          <cell r="H19" t="str">
            <v>CI Chubut</v>
          </cell>
        </row>
        <row r="20">
          <cell r="E20" t="str">
            <v>Comprob."A" de Consig.Primaria p/el sector pesquero marítimo</v>
          </cell>
          <cell r="H20" t="str">
            <v>CI Chaco</v>
          </cell>
        </row>
        <row r="21">
          <cell r="E21" t="str">
            <v>Comprob."B" de Cpra.Primaria p/el sector pesquero marítimo</v>
          </cell>
          <cell r="H21" t="str">
            <v>CI Tucumán</v>
          </cell>
        </row>
        <row r="22">
          <cell r="E22" t="str">
            <v>Comprob."B" de Consig.Primaria p/el sector pesquero marítimo</v>
          </cell>
          <cell r="H22" t="str">
            <v>CI Santiago del Estero</v>
          </cell>
        </row>
        <row r="23">
          <cell r="E23" t="str">
            <v>Cuenta de Venta y Líquido Producto A - Sector Pecuario</v>
          </cell>
          <cell r="H23" t="str">
            <v>CI Santa Fe</v>
          </cell>
        </row>
        <row r="24">
          <cell r="E24" t="str">
            <v>Cuenta de Venta y Líquido Producto A - Sector Pecuario - c/valor negativo</v>
          </cell>
          <cell r="H24" t="str">
            <v>CI San Luis</v>
          </cell>
        </row>
        <row r="25">
          <cell r="E25" t="str">
            <v>Cuenta de Venta y Líquido Producto B - Sector Pecuario</v>
          </cell>
          <cell r="H25" t="str">
            <v>CI San Juan</v>
          </cell>
        </row>
        <row r="26">
          <cell r="E26" t="str">
            <v>Cuenta de Venta y Líquido Producto B - Sector Pecuario - c/valor negativo</v>
          </cell>
          <cell r="H26" t="str">
            <v>CI Salta</v>
          </cell>
        </row>
        <row r="27">
          <cell r="E27" t="str">
            <v>Liq.de Compra A - Sector Pecuario</v>
          </cell>
          <cell r="H27" t="str">
            <v>CI La Rioja</v>
          </cell>
        </row>
        <row r="28">
          <cell r="E28" t="str">
            <v>Liq.de Compra A - Sector Pecuario - c/valor negativo</v>
          </cell>
          <cell r="H28" t="str">
            <v>CI Mendoza</v>
          </cell>
        </row>
        <row r="29">
          <cell r="E29" t="str">
            <v>Liq.de Compra B - Sector Pecuario</v>
          </cell>
          <cell r="H29" t="str">
            <v>CI Jujuy</v>
          </cell>
        </row>
        <row r="30">
          <cell r="E30" t="str">
            <v>Liq.de Compra B - Sector Pecuario - c/valor negativo</v>
          </cell>
          <cell r="H30" t="str">
            <v>CI Entre Ríos</v>
          </cell>
        </row>
        <row r="31">
          <cell r="E31" t="str">
            <v>Liq.de Compra Directa A - Sector Pecuario</v>
          </cell>
          <cell r="H31" t="str">
            <v>CI Corrientes</v>
          </cell>
        </row>
        <row r="32">
          <cell r="E32" t="str">
            <v>Liq.de Compra Directa A - Sector Pecuario - c/valor negativo</v>
          </cell>
          <cell r="H32" t="str">
            <v>CI Córdoba</v>
          </cell>
        </row>
        <row r="33">
          <cell r="E33" t="str">
            <v>Liq.de Compra Directa B - Sector Pecuario</v>
          </cell>
          <cell r="H33" t="str">
            <v>CI Catamarca</v>
          </cell>
        </row>
        <row r="34">
          <cell r="E34" t="str">
            <v>Liq.de Compra Directa B - Sector Pecuario - c/valor negativo</v>
          </cell>
          <cell r="H34" t="str">
            <v>CI Buenos Aires</v>
          </cell>
        </row>
        <row r="35">
          <cell r="E35" t="str">
            <v>Liq.de Compra Directa C - Sector Pecuario</v>
          </cell>
          <cell r="H35" t="str">
            <v>CI Policía Federal</v>
          </cell>
        </row>
        <row r="36">
          <cell r="E36" t="str">
            <v>Liq.de Compra Directa C - Sector Pecuario - c/valor negativo</v>
          </cell>
        </row>
        <row r="37">
          <cell r="E37" t="str">
            <v>Liq.de Venta Directa A - Sector Pecuario</v>
          </cell>
        </row>
        <row r="38">
          <cell r="E38" t="str">
            <v>Liq.de Venta Directa A - Sector Pecuario - c/valor negativo</v>
          </cell>
        </row>
        <row r="39">
          <cell r="E39" t="str">
            <v>Liq.de Venta Directa B - Sector Pecuario</v>
          </cell>
        </row>
        <row r="40">
          <cell r="E40" t="str">
            <v>Liq.de Venta Directa B - Sector Pecuario - c/valor negativo</v>
          </cell>
        </row>
        <row r="41">
          <cell r="E41" t="str">
            <v>Liquidación de compra de Caña de Azúcar "A"</v>
          </cell>
        </row>
        <row r="42">
          <cell r="E42" t="str">
            <v>Liquidación de compra de Caña de Azúcar "A" (con valor negativo)</v>
          </cell>
        </row>
        <row r="43">
          <cell r="E43" t="str">
            <v>Cuenta de Venta y Líquido Producto B - Sector Avícola</v>
          </cell>
        </row>
        <row r="44">
          <cell r="E44" t="str">
            <v>Cuenta de Venta y Líquido Producto B - Sector Avícola (ajustes negativos)</v>
          </cell>
        </row>
        <row r="45">
          <cell r="E45" t="str">
            <v>Liquidación de Compra B - Sector Avícola</v>
          </cell>
        </row>
        <row r="46">
          <cell r="E46" t="str">
            <v>Liquidacion de Compra B - Sector Avícola (ajustes negativos)</v>
          </cell>
        </row>
        <row r="47">
          <cell r="E47" t="str">
            <v>Liquidación de Compra Directa B - Sector Avícola</v>
          </cell>
        </row>
        <row r="48">
          <cell r="E48" t="str">
            <v>Liquidacion de Compra Directa B - Sector Avícola (ajustes negativos)</v>
          </cell>
        </row>
        <row r="49">
          <cell r="E49" t="str">
            <v>Liquidación de Venta Directa B - Sector Avícola</v>
          </cell>
        </row>
        <row r="50">
          <cell r="E50" t="str">
            <v>Liquidacion de Venta Directa B - Sector Avícola (ajustes negativos)</v>
          </cell>
        </row>
        <row r="51">
          <cell r="E51" t="str">
            <v>Liquidación de Contratac.Crianza Pollos Parrilleros B - Sector Avícola</v>
          </cell>
        </row>
        <row r="52">
          <cell r="E52" t="str">
            <v>Liquidación de Contratac.Crianza Pollos Parrilleros B-Sector Avícola (aj.neg.)</v>
          </cell>
        </row>
        <row r="53">
          <cell r="E53" t="str">
            <v>Liquidación de Crianza Pollos Parrilleros B - Sector Avícola</v>
          </cell>
        </row>
        <row r="54">
          <cell r="E54" t="str">
            <v>Liquidación de Crianza Pollos Parrilleros B - Sector Avícola (ajustes negativos)</v>
          </cell>
        </row>
        <row r="55">
          <cell r="E55" t="str">
            <v>Imp. 787 - Ajuste Liquidación Anual</v>
          </cell>
        </row>
        <row r="56">
          <cell r="E56" t="str">
            <v>Imp. 787 - Ajuste Liquidación Anual - Devolución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@el_conta" TargetMode="External"/><Relationship Id="rId2" Type="http://schemas.openxmlformats.org/officeDocument/2006/relationships/hyperlink" Target="https://elconta.com.ar/" TargetMode="External"/><Relationship Id="rId1" Type="http://schemas.openxmlformats.org/officeDocument/2006/relationships/hyperlink" Target="https://contadoresenred.forumjuridicofiscal.com.a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"/>
  <sheetViews>
    <sheetView workbookViewId="0">
      <selection activeCell="A9" sqref="A9"/>
    </sheetView>
  </sheetViews>
  <sheetFormatPr baseColWidth="10" defaultColWidth="0" defaultRowHeight="15.95" customHeight="1" zeroHeight="1" x14ac:dyDescent="0.2"/>
  <cols>
    <col min="1" max="1" width="177.1640625" style="61" customWidth="1"/>
    <col min="2" max="254" width="16.1640625" style="53" hidden="1"/>
    <col min="255" max="255" width="21.1640625" style="53" hidden="1" customWidth="1"/>
    <col min="256" max="256" width="177.1640625" style="53" hidden="1" customWidth="1"/>
    <col min="257" max="257" width="21.1640625" style="53" hidden="1" customWidth="1"/>
    <col min="258" max="510" width="16.1640625" style="53" hidden="1"/>
    <col min="511" max="511" width="21.1640625" style="53" hidden="1" customWidth="1"/>
    <col min="512" max="512" width="177.1640625" style="53" hidden="1" customWidth="1"/>
    <col min="513" max="513" width="21.1640625" style="53" hidden="1" customWidth="1"/>
    <col min="514" max="766" width="16.1640625" style="53" hidden="1"/>
    <col min="767" max="767" width="21.1640625" style="53" hidden="1" customWidth="1"/>
    <col min="768" max="768" width="177.1640625" style="53" hidden="1" customWidth="1"/>
    <col min="769" max="769" width="21.1640625" style="53" hidden="1" customWidth="1"/>
    <col min="770" max="1022" width="16.1640625" style="53" hidden="1"/>
    <col min="1023" max="1023" width="21.1640625" style="53" hidden="1" customWidth="1"/>
    <col min="1024" max="1024" width="177.1640625" style="53" hidden="1" customWidth="1"/>
    <col min="1025" max="1025" width="21.1640625" style="53" hidden="1" customWidth="1"/>
    <col min="1026" max="1278" width="16.1640625" style="53" hidden="1"/>
    <col min="1279" max="1279" width="21.1640625" style="53" hidden="1" customWidth="1"/>
    <col min="1280" max="1280" width="177.1640625" style="53" hidden="1" customWidth="1"/>
    <col min="1281" max="1281" width="21.1640625" style="53" hidden="1" customWidth="1"/>
    <col min="1282" max="1534" width="16.1640625" style="53" hidden="1"/>
    <col min="1535" max="1535" width="21.1640625" style="53" hidden="1" customWidth="1"/>
    <col min="1536" max="1536" width="177.1640625" style="53" hidden="1" customWidth="1"/>
    <col min="1537" max="1537" width="21.1640625" style="53" hidden="1" customWidth="1"/>
    <col min="1538" max="1790" width="16.1640625" style="53" hidden="1"/>
    <col min="1791" max="1791" width="21.1640625" style="53" hidden="1" customWidth="1"/>
    <col min="1792" max="1792" width="177.1640625" style="53" hidden="1" customWidth="1"/>
    <col min="1793" max="1793" width="21.1640625" style="53" hidden="1" customWidth="1"/>
    <col min="1794" max="2046" width="16.1640625" style="53" hidden="1"/>
    <col min="2047" max="2047" width="21.1640625" style="53" hidden="1" customWidth="1"/>
    <col min="2048" max="2048" width="177.1640625" style="53" hidden="1" customWidth="1"/>
    <col min="2049" max="2049" width="21.1640625" style="53" hidden="1" customWidth="1"/>
    <col min="2050" max="2302" width="16.1640625" style="53" hidden="1"/>
    <col min="2303" max="2303" width="21.1640625" style="53" hidden="1" customWidth="1"/>
    <col min="2304" max="2304" width="177.1640625" style="53" hidden="1" customWidth="1"/>
    <col min="2305" max="2305" width="21.1640625" style="53" hidden="1" customWidth="1"/>
    <col min="2306" max="2558" width="16.1640625" style="53" hidden="1"/>
    <col min="2559" max="2559" width="21.1640625" style="53" hidden="1" customWidth="1"/>
    <col min="2560" max="2560" width="177.1640625" style="53" hidden="1" customWidth="1"/>
    <col min="2561" max="2561" width="21.1640625" style="53" hidden="1" customWidth="1"/>
    <col min="2562" max="2814" width="16.1640625" style="53" hidden="1"/>
    <col min="2815" max="2815" width="21.1640625" style="53" hidden="1" customWidth="1"/>
    <col min="2816" max="2816" width="177.1640625" style="53" hidden="1" customWidth="1"/>
    <col min="2817" max="2817" width="21.1640625" style="53" hidden="1" customWidth="1"/>
    <col min="2818" max="3070" width="16.1640625" style="53" hidden="1"/>
    <col min="3071" max="3071" width="21.1640625" style="53" hidden="1" customWidth="1"/>
    <col min="3072" max="3072" width="177.1640625" style="53" hidden="1" customWidth="1"/>
    <col min="3073" max="3073" width="21.1640625" style="53" hidden="1" customWidth="1"/>
    <col min="3074" max="3326" width="16.1640625" style="53" hidden="1"/>
    <col min="3327" max="3327" width="21.1640625" style="53" hidden="1" customWidth="1"/>
    <col min="3328" max="3328" width="177.1640625" style="53" hidden="1" customWidth="1"/>
    <col min="3329" max="3329" width="21.1640625" style="53" hidden="1" customWidth="1"/>
    <col min="3330" max="3582" width="16.1640625" style="53" hidden="1"/>
    <col min="3583" max="3583" width="21.1640625" style="53" hidden="1" customWidth="1"/>
    <col min="3584" max="3584" width="177.1640625" style="53" hidden="1" customWidth="1"/>
    <col min="3585" max="3585" width="21.1640625" style="53" hidden="1" customWidth="1"/>
    <col min="3586" max="3838" width="16.1640625" style="53" hidden="1"/>
    <col min="3839" max="3839" width="21.1640625" style="53" hidden="1" customWidth="1"/>
    <col min="3840" max="3840" width="177.1640625" style="53" hidden="1" customWidth="1"/>
    <col min="3841" max="3841" width="21.1640625" style="53" hidden="1" customWidth="1"/>
    <col min="3842" max="4094" width="16.1640625" style="53" hidden="1"/>
    <col min="4095" max="4095" width="21.1640625" style="53" hidden="1" customWidth="1"/>
    <col min="4096" max="4096" width="177.1640625" style="53" hidden="1" customWidth="1"/>
    <col min="4097" max="4097" width="21.1640625" style="53" hidden="1" customWidth="1"/>
    <col min="4098" max="4350" width="16.1640625" style="53" hidden="1"/>
    <col min="4351" max="4351" width="21.1640625" style="53" hidden="1" customWidth="1"/>
    <col min="4352" max="4352" width="177.1640625" style="53" hidden="1" customWidth="1"/>
    <col min="4353" max="4353" width="21.1640625" style="53" hidden="1" customWidth="1"/>
    <col min="4354" max="4606" width="16.1640625" style="53" hidden="1"/>
    <col min="4607" max="4607" width="21.1640625" style="53" hidden="1" customWidth="1"/>
    <col min="4608" max="4608" width="177.1640625" style="53" hidden="1" customWidth="1"/>
    <col min="4609" max="4609" width="21.1640625" style="53" hidden="1" customWidth="1"/>
    <col min="4610" max="4862" width="16.1640625" style="53" hidden="1"/>
    <col min="4863" max="4863" width="21.1640625" style="53" hidden="1" customWidth="1"/>
    <col min="4864" max="4864" width="177.1640625" style="53" hidden="1" customWidth="1"/>
    <col min="4865" max="4865" width="21.1640625" style="53" hidden="1" customWidth="1"/>
    <col min="4866" max="5118" width="16.1640625" style="53" hidden="1"/>
    <col min="5119" max="5119" width="21.1640625" style="53" hidden="1" customWidth="1"/>
    <col min="5120" max="5120" width="177.1640625" style="53" hidden="1" customWidth="1"/>
    <col min="5121" max="5121" width="21.1640625" style="53" hidden="1" customWidth="1"/>
    <col min="5122" max="5374" width="16.1640625" style="53" hidden="1"/>
    <col min="5375" max="5375" width="21.1640625" style="53" hidden="1" customWidth="1"/>
    <col min="5376" max="5376" width="177.1640625" style="53" hidden="1" customWidth="1"/>
    <col min="5377" max="5377" width="21.1640625" style="53" hidden="1" customWidth="1"/>
    <col min="5378" max="5630" width="16.1640625" style="53" hidden="1"/>
    <col min="5631" max="5631" width="21.1640625" style="53" hidden="1" customWidth="1"/>
    <col min="5632" max="5632" width="177.1640625" style="53" hidden="1" customWidth="1"/>
    <col min="5633" max="5633" width="21.1640625" style="53" hidden="1" customWidth="1"/>
    <col min="5634" max="5886" width="16.1640625" style="53" hidden="1"/>
    <col min="5887" max="5887" width="21.1640625" style="53" hidden="1" customWidth="1"/>
    <col min="5888" max="5888" width="177.1640625" style="53" hidden="1" customWidth="1"/>
    <col min="5889" max="5889" width="21.1640625" style="53" hidden="1" customWidth="1"/>
    <col min="5890" max="6142" width="16.1640625" style="53" hidden="1"/>
    <col min="6143" max="6143" width="21.1640625" style="53" hidden="1" customWidth="1"/>
    <col min="6144" max="6144" width="177.1640625" style="53" hidden="1" customWidth="1"/>
    <col min="6145" max="6145" width="21.1640625" style="53" hidden="1" customWidth="1"/>
    <col min="6146" max="6398" width="16.1640625" style="53" hidden="1"/>
    <col min="6399" max="6399" width="21.1640625" style="53" hidden="1" customWidth="1"/>
    <col min="6400" max="6400" width="177.1640625" style="53" hidden="1" customWidth="1"/>
    <col min="6401" max="6401" width="21.1640625" style="53" hidden="1" customWidth="1"/>
    <col min="6402" max="6654" width="16.1640625" style="53" hidden="1"/>
    <col min="6655" max="6655" width="21.1640625" style="53" hidden="1" customWidth="1"/>
    <col min="6656" max="6656" width="177.1640625" style="53" hidden="1" customWidth="1"/>
    <col min="6657" max="6657" width="21.1640625" style="53" hidden="1" customWidth="1"/>
    <col min="6658" max="6910" width="16.1640625" style="53" hidden="1"/>
    <col min="6911" max="6911" width="21.1640625" style="53" hidden="1" customWidth="1"/>
    <col min="6912" max="6912" width="177.1640625" style="53" hidden="1" customWidth="1"/>
    <col min="6913" max="6913" width="21.1640625" style="53" hidden="1" customWidth="1"/>
    <col min="6914" max="7166" width="16.1640625" style="53" hidden="1"/>
    <col min="7167" max="7167" width="21.1640625" style="53" hidden="1" customWidth="1"/>
    <col min="7168" max="7168" width="177.1640625" style="53" hidden="1" customWidth="1"/>
    <col min="7169" max="7169" width="21.1640625" style="53" hidden="1" customWidth="1"/>
    <col min="7170" max="7422" width="16.1640625" style="53" hidden="1"/>
    <col min="7423" max="7423" width="21.1640625" style="53" hidden="1" customWidth="1"/>
    <col min="7424" max="7424" width="177.1640625" style="53" hidden="1" customWidth="1"/>
    <col min="7425" max="7425" width="21.1640625" style="53" hidden="1" customWidth="1"/>
    <col min="7426" max="7678" width="16.1640625" style="53" hidden="1"/>
    <col min="7679" max="7679" width="21.1640625" style="53" hidden="1" customWidth="1"/>
    <col min="7680" max="7680" width="177.1640625" style="53" hidden="1" customWidth="1"/>
    <col min="7681" max="7681" width="21.1640625" style="53" hidden="1" customWidth="1"/>
    <col min="7682" max="7934" width="16.1640625" style="53" hidden="1"/>
    <col min="7935" max="7935" width="21.1640625" style="53" hidden="1" customWidth="1"/>
    <col min="7936" max="7936" width="177.1640625" style="53" hidden="1" customWidth="1"/>
    <col min="7937" max="7937" width="21.1640625" style="53" hidden="1" customWidth="1"/>
    <col min="7938" max="8190" width="16.1640625" style="53" hidden="1"/>
    <col min="8191" max="8191" width="21.1640625" style="53" hidden="1" customWidth="1"/>
    <col min="8192" max="8192" width="177.1640625" style="53" hidden="1" customWidth="1"/>
    <col min="8193" max="8193" width="21.1640625" style="53" hidden="1" customWidth="1"/>
    <col min="8194" max="8446" width="16.1640625" style="53" hidden="1"/>
    <col min="8447" max="8447" width="21.1640625" style="53" hidden="1" customWidth="1"/>
    <col min="8448" max="8448" width="177.1640625" style="53" hidden="1" customWidth="1"/>
    <col min="8449" max="8449" width="21.1640625" style="53" hidden="1" customWidth="1"/>
    <col min="8450" max="8702" width="16.1640625" style="53" hidden="1"/>
    <col min="8703" max="8703" width="21.1640625" style="53" hidden="1" customWidth="1"/>
    <col min="8704" max="8704" width="177.1640625" style="53" hidden="1" customWidth="1"/>
    <col min="8705" max="8705" width="21.1640625" style="53" hidden="1" customWidth="1"/>
    <col min="8706" max="8958" width="16.1640625" style="53" hidden="1"/>
    <col min="8959" max="8959" width="21.1640625" style="53" hidden="1" customWidth="1"/>
    <col min="8960" max="8960" width="177.1640625" style="53" hidden="1" customWidth="1"/>
    <col min="8961" max="8961" width="21.1640625" style="53" hidden="1" customWidth="1"/>
    <col min="8962" max="9214" width="16.1640625" style="53" hidden="1"/>
    <col min="9215" max="9215" width="21.1640625" style="53" hidden="1" customWidth="1"/>
    <col min="9216" max="9216" width="177.1640625" style="53" hidden="1" customWidth="1"/>
    <col min="9217" max="9217" width="21.1640625" style="53" hidden="1" customWidth="1"/>
    <col min="9218" max="9470" width="16.1640625" style="53" hidden="1"/>
    <col min="9471" max="9471" width="21.1640625" style="53" hidden="1" customWidth="1"/>
    <col min="9472" max="9472" width="177.1640625" style="53" hidden="1" customWidth="1"/>
    <col min="9473" max="9473" width="21.1640625" style="53" hidden="1" customWidth="1"/>
    <col min="9474" max="9726" width="16.1640625" style="53" hidden="1"/>
    <col min="9727" max="9727" width="21.1640625" style="53" hidden="1" customWidth="1"/>
    <col min="9728" max="9728" width="177.1640625" style="53" hidden="1" customWidth="1"/>
    <col min="9729" max="9729" width="21.1640625" style="53" hidden="1" customWidth="1"/>
    <col min="9730" max="9982" width="16.1640625" style="53" hidden="1"/>
    <col min="9983" max="9983" width="21.1640625" style="53" hidden="1" customWidth="1"/>
    <col min="9984" max="9984" width="177.1640625" style="53" hidden="1" customWidth="1"/>
    <col min="9985" max="9985" width="21.1640625" style="53" hidden="1" customWidth="1"/>
    <col min="9986" max="10238" width="16.1640625" style="53" hidden="1"/>
    <col min="10239" max="10239" width="21.1640625" style="53" hidden="1" customWidth="1"/>
    <col min="10240" max="10240" width="177.1640625" style="53" hidden="1" customWidth="1"/>
    <col min="10241" max="10241" width="21.1640625" style="53" hidden="1" customWidth="1"/>
    <col min="10242" max="10494" width="16.1640625" style="53" hidden="1"/>
    <col min="10495" max="10495" width="21.1640625" style="53" hidden="1" customWidth="1"/>
    <col min="10496" max="10496" width="177.1640625" style="53" hidden="1" customWidth="1"/>
    <col min="10497" max="10497" width="21.1640625" style="53" hidden="1" customWidth="1"/>
    <col min="10498" max="10750" width="16.1640625" style="53" hidden="1"/>
    <col min="10751" max="10751" width="21.1640625" style="53" hidden="1" customWidth="1"/>
    <col min="10752" max="10752" width="177.1640625" style="53" hidden="1" customWidth="1"/>
    <col min="10753" max="10753" width="21.1640625" style="53" hidden="1" customWidth="1"/>
    <col min="10754" max="11006" width="16.1640625" style="53" hidden="1"/>
    <col min="11007" max="11007" width="21.1640625" style="53" hidden="1" customWidth="1"/>
    <col min="11008" max="11008" width="177.1640625" style="53" hidden="1" customWidth="1"/>
    <col min="11009" max="11009" width="21.1640625" style="53" hidden="1" customWidth="1"/>
    <col min="11010" max="11262" width="16.1640625" style="53" hidden="1"/>
    <col min="11263" max="11263" width="21.1640625" style="53" hidden="1" customWidth="1"/>
    <col min="11264" max="11264" width="177.1640625" style="53" hidden="1" customWidth="1"/>
    <col min="11265" max="11265" width="21.1640625" style="53" hidden="1" customWidth="1"/>
    <col min="11266" max="11518" width="16.1640625" style="53" hidden="1"/>
    <col min="11519" max="11519" width="21.1640625" style="53" hidden="1" customWidth="1"/>
    <col min="11520" max="11520" width="177.1640625" style="53" hidden="1" customWidth="1"/>
    <col min="11521" max="11521" width="21.1640625" style="53" hidden="1" customWidth="1"/>
    <col min="11522" max="11774" width="16.1640625" style="53" hidden="1"/>
    <col min="11775" max="11775" width="21.1640625" style="53" hidden="1" customWidth="1"/>
    <col min="11776" max="11776" width="177.1640625" style="53" hidden="1" customWidth="1"/>
    <col min="11777" max="11777" width="21.1640625" style="53" hidden="1" customWidth="1"/>
    <col min="11778" max="12030" width="16.1640625" style="53" hidden="1"/>
    <col min="12031" max="12031" width="21.1640625" style="53" hidden="1" customWidth="1"/>
    <col min="12032" max="12032" width="177.1640625" style="53" hidden="1" customWidth="1"/>
    <col min="12033" max="12033" width="21.1640625" style="53" hidden="1" customWidth="1"/>
    <col min="12034" max="12286" width="16.1640625" style="53" hidden="1"/>
    <col min="12287" max="12287" width="21.1640625" style="53" hidden="1" customWidth="1"/>
    <col min="12288" max="12288" width="177.1640625" style="53" hidden="1" customWidth="1"/>
    <col min="12289" max="12289" width="21.1640625" style="53" hidden="1" customWidth="1"/>
    <col min="12290" max="12542" width="16.1640625" style="53" hidden="1"/>
    <col min="12543" max="12543" width="21.1640625" style="53" hidden="1" customWidth="1"/>
    <col min="12544" max="12544" width="177.1640625" style="53" hidden="1" customWidth="1"/>
    <col min="12545" max="12545" width="21.1640625" style="53" hidden="1" customWidth="1"/>
    <col min="12546" max="12798" width="16.1640625" style="53" hidden="1"/>
    <col min="12799" max="12799" width="21.1640625" style="53" hidden="1" customWidth="1"/>
    <col min="12800" max="12800" width="177.1640625" style="53" hidden="1" customWidth="1"/>
    <col min="12801" max="12801" width="21.1640625" style="53" hidden="1" customWidth="1"/>
    <col min="12802" max="13054" width="16.1640625" style="53" hidden="1"/>
    <col min="13055" max="13055" width="21.1640625" style="53" hidden="1" customWidth="1"/>
    <col min="13056" max="13056" width="177.1640625" style="53" hidden="1" customWidth="1"/>
    <col min="13057" max="13057" width="21.1640625" style="53" hidden="1" customWidth="1"/>
    <col min="13058" max="13310" width="16.1640625" style="53" hidden="1"/>
    <col min="13311" max="13311" width="21.1640625" style="53" hidden="1" customWidth="1"/>
    <col min="13312" max="13312" width="177.1640625" style="53" hidden="1" customWidth="1"/>
    <col min="13313" max="13313" width="21.1640625" style="53" hidden="1" customWidth="1"/>
    <col min="13314" max="13566" width="16.1640625" style="53" hidden="1"/>
    <col min="13567" max="13567" width="21.1640625" style="53" hidden="1" customWidth="1"/>
    <col min="13568" max="13568" width="177.1640625" style="53" hidden="1" customWidth="1"/>
    <col min="13569" max="13569" width="21.1640625" style="53" hidden="1" customWidth="1"/>
    <col min="13570" max="13822" width="16.1640625" style="53" hidden="1"/>
    <col min="13823" max="13823" width="21.1640625" style="53" hidden="1" customWidth="1"/>
    <col min="13824" max="13824" width="177.1640625" style="53" hidden="1" customWidth="1"/>
    <col min="13825" max="13825" width="21.1640625" style="53" hidden="1" customWidth="1"/>
    <col min="13826" max="14078" width="16.1640625" style="53" hidden="1"/>
    <col min="14079" max="14079" width="21.1640625" style="53" hidden="1" customWidth="1"/>
    <col min="14080" max="14080" width="177.1640625" style="53" hidden="1" customWidth="1"/>
    <col min="14081" max="14081" width="21.1640625" style="53" hidden="1" customWidth="1"/>
    <col min="14082" max="14334" width="16.1640625" style="53" hidden="1"/>
    <col min="14335" max="14335" width="21.1640625" style="53" hidden="1" customWidth="1"/>
    <col min="14336" max="14336" width="177.1640625" style="53" hidden="1" customWidth="1"/>
    <col min="14337" max="14337" width="21.1640625" style="53" hidden="1" customWidth="1"/>
    <col min="14338" max="14590" width="16.1640625" style="53" hidden="1"/>
    <col min="14591" max="14591" width="21.1640625" style="53" hidden="1" customWidth="1"/>
    <col min="14592" max="14592" width="177.1640625" style="53" hidden="1" customWidth="1"/>
    <col min="14593" max="14593" width="21.1640625" style="53" hidden="1" customWidth="1"/>
    <col min="14594" max="14846" width="16.1640625" style="53" hidden="1"/>
    <col min="14847" max="14847" width="21.1640625" style="53" hidden="1" customWidth="1"/>
    <col min="14848" max="14848" width="177.1640625" style="53" hidden="1" customWidth="1"/>
    <col min="14849" max="14849" width="21.1640625" style="53" hidden="1" customWidth="1"/>
    <col min="14850" max="15102" width="16.1640625" style="53" hidden="1"/>
    <col min="15103" max="15103" width="21.1640625" style="53" hidden="1" customWidth="1"/>
    <col min="15104" max="15104" width="177.1640625" style="53" hidden="1" customWidth="1"/>
    <col min="15105" max="15105" width="21.1640625" style="53" hidden="1" customWidth="1"/>
    <col min="15106" max="15358" width="16.1640625" style="53" hidden="1"/>
    <col min="15359" max="15359" width="21.1640625" style="53" hidden="1" customWidth="1"/>
    <col min="15360" max="15360" width="177.1640625" style="53" hidden="1" customWidth="1"/>
    <col min="15361" max="15361" width="21.1640625" style="53" hidden="1" customWidth="1"/>
    <col min="15362" max="15614" width="16.1640625" style="53" hidden="1"/>
    <col min="15615" max="15615" width="21.1640625" style="53" hidden="1" customWidth="1"/>
    <col min="15616" max="15616" width="177.1640625" style="53" hidden="1" customWidth="1"/>
    <col min="15617" max="15617" width="21.1640625" style="53" hidden="1" customWidth="1"/>
    <col min="15618" max="15870" width="16.1640625" style="53" hidden="1"/>
    <col min="15871" max="15871" width="21.1640625" style="53" hidden="1" customWidth="1"/>
    <col min="15872" max="15872" width="177.1640625" style="53" hidden="1" customWidth="1"/>
    <col min="15873" max="15873" width="21.1640625" style="53" hidden="1" customWidth="1"/>
    <col min="15874" max="16126" width="16.1640625" style="53" hidden="1"/>
    <col min="16127" max="16127" width="21.1640625" style="53" hidden="1" customWidth="1"/>
    <col min="16128" max="16128" width="177.1640625" style="53" hidden="1" customWidth="1"/>
    <col min="16129" max="16129" width="21.1640625" style="53" hidden="1" customWidth="1"/>
    <col min="16130" max="16131" width="21.1640625" style="53" hidden="1"/>
    <col min="16132" max="16384" width="16.1640625" style="53" hidden="1"/>
  </cols>
  <sheetData>
    <row r="1" spans="1:1" ht="12.75" x14ac:dyDescent="0.2">
      <c r="A1" s="52"/>
    </row>
    <row r="2" spans="1:1" ht="87.75" customHeight="1" x14ac:dyDescent="0.2">
      <c r="A2" s="52"/>
    </row>
    <row r="3" spans="1:1" ht="15.75" x14ac:dyDescent="0.25">
      <c r="A3" s="54" t="s">
        <v>139</v>
      </c>
    </row>
    <row r="4" spans="1:1" ht="12.75" x14ac:dyDescent="0.2">
      <c r="A4" s="55"/>
    </row>
    <row r="5" spans="1:1" ht="15.75" x14ac:dyDescent="0.25">
      <c r="A5" s="56" t="s">
        <v>143</v>
      </c>
    </row>
    <row r="6" spans="1:1" ht="12.75" x14ac:dyDescent="0.2">
      <c r="A6" s="57" t="s">
        <v>144</v>
      </c>
    </row>
    <row r="7" spans="1:1" ht="12.75" x14ac:dyDescent="0.2">
      <c r="A7" s="57"/>
    </row>
    <row r="8" spans="1:1" ht="15.75" x14ac:dyDescent="0.25">
      <c r="A8" s="58"/>
    </row>
    <row r="9" spans="1:1" ht="62.1" customHeight="1" x14ac:dyDescent="0.2">
      <c r="A9" s="59"/>
    </row>
    <row r="10" spans="1:1" ht="15" x14ac:dyDescent="0.2">
      <c r="A10" s="60" t="s">
        <v>140</v>
      </c>
    </row>
    <row r="11" spans="1:1" ht="15.95" customHeight="1" x14ac:dyDescent="0.2">
      <c r="A11" s="60" t="s">
        <v>141</v>
      </c>
    </row>
    <row r="12" spans="1:1" ht="15.95" customHeight="1" x14ac:dyDescent="0.2">
      <c r="A12" s="60" t="s">
        <v>142</v>
      </c>
    </row>
  </sheetData>
  <hyperlinks>
    <hyperlink ref="A3" r:id="rId1"/>
    <hyperlink ref="A11" r:id="rId2"/>
    <hyperlink ref="A1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6" sqref="K6"/>
    </sheetView>
  </sheetViews>
  <sheetFormatPr baseColWidth="10" defaultRowHeight="11.25" x14ac:dyDescent="0.2"/>
  <cols>
    <col min="1" max="1" width="20.83203125" customWidth="1"/>
    <col min="2" max="2" width="28.33203125" bestFit="1" customWidth="1"/>
    <col min="3" max="3" width="3.33203125" customWidth="1"/>
    <col min="4" max="4" width="13" bestFit="1" customWidth="1"/>
    <col min="8" max="8" width="4.5" customWidth="1"/>
  </cols>
  <sheetData>
    <row r="1" spans="1:12" x14ac:dyDescent="0.2">
      <c r="A1" t="s">
        <v>75</v>
      </c>
      <c r="B1" s="62">
        <v>78.36</v>
      </c>
      <c r="D1" s="3"/>
      <c r="E1" s="3" t="s">
        <v>93</v>
      </c>
      <c r="F1" s="3" t="s">
        <v>94</v>
      </c>
      <c r="G1" s="7" t="s">
        <v>101</v>
      </c>
      <c r="I1" s="1" t="s">
        <v>146</v>
      </c>
      <c r="J1" s="1" t="s">
        <v>147</v>
      </c>
      <c r="K1" s="1" t="s">
        <v>148</v>
      </c>
      <c r="L1" s="1" t="s">
        <v>158</v>
      </c>
    </row>
    <row r="2" spans="1:12" x14ac:dyDescent="0.2">
      <c r="A2" t="s">
        <v>102</v>
      </c>
      <c r="B2" s="62">
        <v>342</v>
      </c>
      <c r="D2" s="2" t="s">
        <v>95</v>
      </c>
      <c r="E2" s="4">
        <f>SUM(E3:E8)</f>
        <v>0.18</v>
      </c>
      <c r="F2" s="4">
        <f t="shared" ref="F2:G2" si="0">SUM(F3:F8)</f>
        <v>0.20399999999999999</v>
      </c>
      <c r="G2" s="4">
        <f t="shared" si="0"/>
        <v>0.18</v>
      </c>
      <c r="I2" s="65">
        <v>27</v>
      </c>
      <c r="J2" s="65">
        <v>27</v>
      </c>
      <c r="K2" s="65">
        <v>27</v>
      </c>
      <c r="L2" s="65">
        <v>48</v>
      </c>
    </row>
    <row r="3" spans="1:12" x14ac:dyDescent="0.2">
      <c r="A3" t="s">
        <v>76</v>
      </c>
      <c r="B3" s="63">
        <v>4.2000000000000003E-2</v>
      </c>
      <c r="D3" s="5" t="s">
        <v>96</v>
      </c>
      <c r="E3" s="6">
        <v>0.1077</v>
      </c>
      <c r="F3" s="6">
        <v>0.1235</v>
      </c>
      <c r="G3" s="7">
        <f>IF(LEFT($B$6,1)="1",E3,F3)</f>
        <v>0.1077</v>
      </c>
      <c r="I3" s="65">
        <v>48</v>
      </c>
      <c r="J3" s="65">
        <v>48</v>
      </c>
      <c r="K3" s="65">
        <v>48</v>
      </c>
      <c r="L3" s="65">
        <v>99</v>
      </c>
    </row>
    <row r="4" spans="1:12" x14ac:dyDescent="0.2">
      <c r="A4" t="s">
        <v>86</v>
      </c>
      <c r="B4" s="62">
        <v>957320.12072800007</v>
      </c>
      <c r="D4" s="5" t="s">
        <v>97</v>
      </c>
      <c r="E4" s="6">
        <v>1.5900000000000001E-2</v>
      </c>
      <c r="F4" s="6">
        <v>1.5699999999999999E-2</v>
      </c>
      <c r="G4" s="7">
        <f t="shared" ref="G4:G6" si="1">IF(LEFT($B$6,1)="1",E4,F4)</f>
        <v>1.5900000000000001E-2</v>
      </c>
      <c r="I4" s="65">
        <v>99</v>
      </c>
      <c r="J4" s="65">
        <v>99</v>
      </c>
      <c r="K4" s="65">
        <v>99</v>
      </c>
      <c r="L4" s="64"/>
    </row>
    <row r="5" spans="1:12" x14ac:dyDescent="0.2">
      <c r="A5" t="s">
        <v>85</v>
      </c>
      <c r="B5" s="62">
        <v>29456.43467713863</v>
      </c>
      <c r="D5" s="5" t="s">
        <v>98</v>
      </c>
      <c r="E5" s="6">
        <v>9.4000000000000004E-3</v>
      </c>
      <c r="F5" s="6">
        <v>1.0800000000000001E-2</v>
      </c>
      <c r="G5" s="7">
        <f t="shared" si="1"/>
        <v>9.4000000000000004E-3</v>
      </c>
      <c r="I5" s="64"/>
      <c r="J5" s="64"/>
      <c r="K5" s="64"/>
      <c r="L5" s="64"/>
    </row>
    <row r="6" spans="1:12" x14ac:dyDescent="0.2">
      <c r="A6" t="s">
        <v>100</v>
      </c>
      <c r="B6" s="64" t="s">
        <v>137</v>
      </c>
      <c r="D6" s="5" t="s">
        <v>99</v>
      </c>
      <c r="E6" s="6">
        <v>4.7E-2</v>
      </c>
      <c r="F6" s="6">
        <v>5.3999999999999999E-2</v>
      </c>
      <c r="G6" s="7">
        <f t="shared" si="1"/>
        <v>4.7E-2</v>
      </c>
      <c r="I6" s="64"/>
      <c r="J6" s="64"/>
      <c r="K6" s="64"/>
      <c r="L6" s="64"/>
    </row>
    <row r="7" spans="1:12" x14ac:dyDescent="0.2">
      <c r="I7" s="64"/>
      <c r="J7" s="64"/>
      <c r="K7" s="64"/>
      <c r="L7" s="64"/>
    </row>
    <row r="8" spans="1:12" x14ac:dyDescent="0.2">
      <c r="I8" s="64"/>
      <c r="J8" s="64"/>
      <c r="K8" s="64"/>
      <c r="L8" s="64"/>
    </row>
    <row r="9" spans="1:12" x14ac:dyDescent="0.2">
      <c r="I9" s="64"/>
      <c r="J9" s="64"/>
      <c r="K9" s="64"/>
      <c r="L9" s="64"/>
    </row>
    <row r="10" spans="1:12" x14ac:dyDescent="0.2">
      <c r="D10" s="8"/>
      <c r="I10" s="64"/>
      <c r="J10" s="64"/>
      <c r="K10" s="64"/>
      <c r="L10" s="64"/>
    </row>
    <row r="11" spans="1:12" x14ac:dyDescent="0.2">
      <c r="I11" s="64"/>
      <c r="J11" s="64"/>
      <c r="K11" s="64"/>
      <c r="L11" s="64"/>
    </row>
    <row r="12" spans="1:12" x14ac:dyDescent="0.2">
      <c r="I12" s="64"/>
      <c r="J12" s="64"/>
      <c r="K12" s="64"/>
      <c r="L12" s="64"/>
    </row>
    <row r="13" spans="1:12" x14ac:dyDescent="0.2">
      <c r="I13" s="64"/>
      <c r="J13" s="64"/>
      <c r="K13" s="64"/>
      <c r="L13" s="64"/>
    </row>
    <row r="14" spans="1:12" x14ac:dyDescent="0.2">
      <c r="I14" s="64"/>
      <c r="J14" s="64"/>
      <c r="K14" s="64"/>
      <c r="L14" s="64"/>
    </row>
    <row r="15" spans="1:12" x14ac:dyDescent="0.2">
      <c r="I15" s="64"/>
      <c r="J15" s="64"/>
      <c r="K15" s="64"/>
      <c r="L15" s="64"/>
    </row>
    <row r="16" spans="1:12" x14ac:dyDescent="0.2">
      <c r="I16" s="64"/>
      <c r="J16" s="64"/>
      <c r="K16" s="64"/>
      <c r="L16" s="64"/>
    </row>
    <row r="17" spans="9:12" x14ac:dyDescent="0.2">
      <c r="I17" s="64"/>
      <c r="J17" s="64"/>
      <c r="K17" s="64"/>
      <c r="L17" s="64"/>
    </row>
  </sheetData>
  <sheetProtection algorithmName="SHA-512" hashValue="e1uUO8ITPMVnfm9Wqc4tLSVDqnZsu8GDtkm2c/zKnNcqgOIOw6ObPgQ05dG3jKFdyCEAsmA3/mM/iHlUE796Eg==" saltValue="To6vMxCI54hq4gXavD0FPA==" spinCount="100000" sheet="1" objects="1" scenarios="1" formatCells="0" formatColumns="0" formatRows="0" insertColumns="0" insertRows="0" insertHyperlinks="0" deleteColumns="0" deleteRows="0" sort="0"/>
  <dataValidations count="1">
    <dataValidation type="list" showInputMessage="1" showErrorMessage="1" sqref="B6">
      <formula1>"1- Decreto Nº 814/01 art 2 inc. b),4- Decreto 814/01 art 2 inc. a)"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0"/>
  <sheetViews>
    <sheetView tabSelected="1" workbookViewId="0">
      <pane xSplit="2" ySplit="4" topLeftCell="C5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baseColWidth="10" defaultRowHeight="11.25" x14ac:dyDescent="0.2"/>
  <cols>
    <col min="1" max="1" width="9.5" style="9" customWidth="1"/>
    <col min="2" max="2" width="26.1640625" style="10" bestFit="1" customWidth="1"/>
    <col min="3" max="3" width="12.6640625" style="9" customWidth="1"/>
    <col min="4" max="4" width="12.6640625" style="11" customWidth="1"/>
    <col min="5" max="11" width="13.6640625" style="12" customWidth="1"/>
    <col min="12" max="13" width="14.83203125" style="12" hidden="1" customWidth="1"/>
    <col min="14" max="15" width="13.83203125" style="12" hidden="1" customWidth="1"/>
    <col min="16" max="18" width="14.1640625" style="12" hidden="1" customWidth="1"/>
    <col min="19" max="22" width="12" style="49" hidden="1" customWidth="1"/>
    <col min="23" max="24" width="12" style="12" hidden="1" customWidth="1"/>
    <col min="25" max="25" width="14" style="10" hidden="1" customWidth="1"/>
    <col min="26" max="26" width="14.33203125" style="10" hidden="1" customWidth="1"/>
    <col min="27" max="28" width="12.6640625" style="10" hidden="1" customWidth="1"/>
    <col min="29" max="29" width="12" style="10" hidden="1" customWidth="1"/>
    <col min="30" max="30" width="1.83203125" style="18" customWidth="1"/>
    <col min="31" max="31" width="16.33203125" style="9" hidden="1" customWidth="1"/>
    <col min="32" max="34" width="16.33203125" style="50" bestFit="1" customWidth="1"/>
    <col min="35" max="35" width="16.33203125" style="51" bestFit="1" customWidth="1"/>
    <col min="36" max="36" width="12" style="21"/>
    <col min="37" max="16384" width="12" style="10"/>
  </cols>
  <sheetData>
    <row r="1" spans="1:36" ht="12.75" x14ac:dyDescent="0.25"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3"/>
      <c r="X1" s="13">
        <v>2400</v>
      </c>
      <c r="Y1" s="15"/>
      <c r="Z1" s="16">
        <v>0.03</v>
      </c>
      <c r="AA1" s="17">
        <f>Parámetros!$G$3</f>
        <v>0.1077</v>
      </c>
      <c r="AB1" s="17"/>
      <c r="AC1" s="15"/>
      <c r="AE1" s="15">
        <f>SUMIFS(F.931!$B$1:$BZ$1,F.931!$B$3:$BZ$3,"Remuneración Total")</f>
        <v>16</v>
      </c>
      <c r="AF1" s="19"/>
      <c r="AG1" s="19"/>
      <c r="AH1" s="19"/>
      <c r="AI1" s="20"/>
    </row>
    <row r="2" spans="1:36" x14ac:dyDescent="0.2">
      <c r="L2" s="22"/>
      <c r="M2" s="22"/>
      <c r="N2" s="22"/>
      <c r="O2" s="22"/>
      <c r="P2" s="22"/>
      <c r="Q2" s="22"/>
      <c r="R2" s="23">
        <f>SUMIFS(N5:N6000,L5:L6000,0)</f>
        <v>0</v>
      </c>
      <c r="S2" s="24"/>
      <c r="T2" s="24"/>
      <c r="U2" s="24"/>
      <c r="V2" s="24"/>
      <c r="W2" s="16"/>
      <c r="X2" s="16">
        <v>0.03</v>
      </c>
      <c r="Y2" s="16">
        <v>0.06</v>
      </c>
      <c r="Z2" s="16">
        <v>0.11</v>
      </c>
      <c r="AA2" s="17">
        <f>Parámetros!$G$2</f>
        <v>0.18</v>
      </c>
      <c r="AB2" s="16"/>
      <c r="AC2" s="25"/>
      <c r="AE2" s="25"/>
      <c r="AF2" s="26"/>
      <c r="AG2" s="26"/>
      <c r="AH2" s="26"/>
      <c r="AI2" s="27"/>
    </row>
    <row r="3" spans="1:36" s="28" customFormat="1" x14ac:dyDescent="0.2">
      <c r="D3" s="11"/>
      <c r="L3" s="22"/>
      <c r="M3" s="29">
        <f t="shared" ref="M3:Q3" si="0">SUM(M5:M500)</f>
        <v>2017808.1599999997</v>
      </c>
      <c r="N3" s="29">
        <f t="shared" si="0"/>
        <v>2017808.1599999997</v>
      </c>
      <c r="O3" s="29">
        <f t="shared" si="0"/>
        <v>2963104.3200000003</v>
      </c>
      <c r="P3" s="29">
        <f t="shared" si="0"/>
        <v>2963104.3200000003</v>
      </c>
      <c r="Q3" s="29">
        <f t="shared" si="0"/>
        <v>2236853.2800000003</v>
      </c>
      <c r="R3" s="29">
        <f>SUM(R5:R500)-R2</f>
        <v>1975786.08</v>
      </c>
      <c r="S3" s="24"/>
      <c r="T3" s="24"/>
      <c r="U3" s="24"/>
      <c r="V3" s="24"/>
      <c r="W3" s="16"/>
      <c r="X3" s="29">
        <f t="shared" ref="X3:AC3" si="1">SUM(X5:X500)</f>
        <v>76069.160159999999</v>
      </c>
      <c r="Y3" s="29">
        <f t="shared" si="1"/>
        <v>151118.32032</v>
      </c>
      <c r="Z3" s="29">
        <f t="shared" si="1"/>
        <v>295917.11184000003</v>
      </c>
      <c r="AA3" s="29">
        <f t="shared" si="1"/>
        <v>382309.43328</v>
      </c>
      <c r="AB3" s="29">
        <f t="shared" si="1"/>
        <v>96683.837760000009</v>
      </c>
      <c r="AC3" s="29">
        <f t="shared" si="1"/>
        <v>626.88</v>
      </c>
      <c r="AD3" s="30"/>
      <c r="AE3" s="25"/>
      <c r="AF3" s="26"/>
      <c r="AG3" s="26"/>
      <c r="AH3" s="31">
        <f t="shared" ref="AH3:AI3" si="2">SUM(AH5:AH500)</f>
        <v>630738.47136000008</v>
      </c>
      <c r="AI3" s="32">
        <f t="shared" si="2"/>
        <v>2867591.7513600001</v>
      </c>
      <c r="AJ3" s="33"/>
    </row>
    <row r="4" spans="1:36" s="34" customFormat="1" x14ac:dyDescent="0.2">
      <c r="A4" s="34" t="s">
        <v>64</v>
      </c>
      <c r="B4" s="34" t="s">
        <v>63</v>
      </c>
      <c r="C4" s="34" t="s">
        <v>0</v>
      </c>
      <c r="D4" s="35" t="s">
        <v>138</v>
      </c>
      <c r="E4" s="36" t="s">
        <v>65</v>
      </c>
      <c r="F4" s="36" t="s">
        <v>79</v>
      </c>
      <c r="G4" s="36" t="s">
        <v>82</v>
      </c>
      <c r="H4" s="36" t="s">
        <v>105</v>
      </c>
      <c r="I4" s="36" t="s">
        <v>66</v>
      </c>
      <c r="J4" s="36" t="s">
        <v>91</v>
      </c>
      <c r="K4" s="36" t="s">
        <v>92</v>
      </c>
      <c r="L4" s="37" t="s">
        <v>87</v>
      </c>
      <c r="M4" s="37" t="s">
        <v>81</v>
      </c>
      <c r="N4" s="37" t="s">
        <v>80</v>
      </c>
      <c r="O4" s="37" t="s">
        <v>77</v>
      </c>
      <c r="P4" s="37" t="s">
        <v>78</v>
      </c>
      <c r="Q4" s="37" t="s">
        <v>83</v>
      </c>
      <c r="R4" s="37" t="s">
        <v>84</v>
      </c>
      <c r="S4" s="38" t="s">
        <v>72</v>
      </c>
      <c r="T4" s="38" t="s">
        <v>74</v>
      </c>
      <c r="U4" s="38" t="s">
        <v>90</v>
      </c>
      <c r="V4" s="38" t="s">
        <v>73</v>
      </c>
      <c r="W4" s="37" t="s">
        <v>68</v>
      </c>
      <c r="X4" s="37" t="s">
        <v>62</v>
      </c>
      <c r="Y4" s="37" t="s">
        <v>69</v>
      </c>
      <c r="Z4" s="37" t="s">
        <v>61</v>
      </c>
      <c r="AA4" s="37" t="s">
        <v>70</v>
      </c>
      <c r="AB4" s="37" t="s">
        <v>1</v>
      </c>
      <c r="AC4" s="37" t="s">
        <v>71</v>
      </c>
      <c r="AD4" s="39"/>
      <c r="AE4" s="37" t="s">
        <v>103</v>
      </c>
      <c r="AF4" s="40" t="s">
        <v>104</v>
      </c>
      <c r="AG4" s="40" t="s">
        <v>145</v>
      </c>
      <c r="AH4" s="40" t="s">
        <v>135</v>
      </c>
      <c r="AI4" s="41" t="s">
        <v>136</v>
      </c>
      <c r="AJ4" s="42"/>
    </row>
    <row r="5" spans="1:36" x14ac:dyDescent="0.2">
      <c r="A5" s="65">
        <v>1</v>
      </c>
      <c r="B5" s="64" t="s">
        <v>149</v>
      </c>
      <c r="C5" s="86">
        <v>20202020123</v>
      </c>
      <c r="D5" s="87"/>
      <c r="E5" s="62">
        <v>350495.9</v>
      </c>
      <c r="F5" s="62">
        <v>38048.429999999993</v>
      </c>
      <c r="G5" s="62">
        <v>0</v>
      </c>
      <c r="H5" s="62">
        <v>0</v>
      </c>
      <c r="I5" s="62">
        <v>7003.68</v>
      </c>
      <c r="J5" s="62">
        <v>0</v>
      </c>
      <c r="K5" s="62">
        <v>0</v>
      </c>
      <c r="L5" s="43">
        <f>IF($B5="","",MAX(0,$E5-MAX($E5-$I5,Parámetros!$B$5)))</f>
        <v>7003.679999999993</v>
      </c>
      <c r="M5" s="43">
        <f>IF($B5="","",MIN($E5,Parámetros!$B$4))</f>
        <v>350495.9</v>
      </c>
      <c r="N5" s="43">
        <f t="shared" ref="N5:N69" si="3">IF($B5="","",$E5)</f>
        <v>350495.9</v>
      </c>
      <c r="O5" s="43">
        <f>IF($B5="","",MIN(($E5+$F5)/IF($D5="",1,$D5),Parámetros!$B$4))</f>
        <v>388544.33</v>
      </c>
      <c r="P5" s="43">
        <f>IF($B5="","",SUM($E5:$F5)/IF($D5="",1,$D5))</f>
        <v>388544.33</v>
      </c>
      <c r="Q5" s="43">
        <f>IF($B5="","",SUM($E5:$G5))</f>
        <v>388544.33</v>
      </c>
      <c r="R5" s="43">
        <f>IF($B5="","",IF($L5=0,0,$N5-$L5))</f>
        <v>343492.22000000003</v>
      </c>
      <c r="S5" s="44">
        <f>IF($B5="","",IFERROR(VLOOKUP($C5,F.931!$B:$R,9,0),8))</f>
        <v>8</v>
      </c>
      <c r="T5" s="44">
        <f>IF($B5="","",IFERROR(VLOOKUP($C5,F.931!$B:$R,7,0),1))</f>
        <v>1</v>
      </c>
      <c r="U5" s="44">
        <f>IF($B5="","",IFERROR(VLOOKUP($C5,F.931!$B:$AR,15,0),0))</f>
        <v>0</v>
      </c>
      <c r="V5" s="44">
        <f>IF($B5="","",IFERROR(VLOOKUP($C5,F.931!$B:$R,3,0),1))</f>
        <v>3009</v>
      </c>
      <c r="W5" s="45">
        <f t="shared" ref="W5:W36" si="4">IF($B5="","",1-(IF($O5&gt;$X$1,0.15,0.1)+IF(LEFT(TEXT(V5,"000000"),1)="4",0.05,0)))</f>
        <v>0.85</v>
      </c>
      <c r="X5" s="46">
        <f>IF($B5="","",$W5*(X$2+$U5*0.015) *$O5*IF(COUNTIF(Parámetros!$J:$J, $S5)&gt;0,0,1)*IF($T5=2,0,1) +$J5*$W5)</f>
        <v>9907.8804149999996</v>
      </c>
      <c r="Y5" s="46">
        <f>IF($B5="","",$W5*Y$2*P5*IF(COUNTIF(Parámetros!$L:$L,$S5)&gt;0,0,1)*IF($T5=2,0,1) +$K5*$W5)</f>
        <v>19815.760829999999</v>
      </c>
      <c r="Z5" s="46">
        <f>IF($B5="","",($M5*Z$2+IF($T5=2,0, $M5*Z$1+$X5/$W5*(1-$W5)))*IF(COUNTIF(Parámetros!$I:$I, $S5)&gt;0,0,1))</f>
        <v>50817.875485000011</v>
      </c>
      <c r="AA5" s="46">
        <f>IF($B5="","",$R5*IF($T5=2,AA$1,AA$2) *IF(COUNTIF(Parámetros!$K:$K, $S5)&gt;0,0,1)+$Y5/$W5*(1-$W5))</f>
        <v>65325.498570000003</v>
      </c>
      <c r="AB5" s="46">
        <f>IF($B5="","",$Q5*Parámetros!$B$3+Parámetros!$B$2)</f>
        <v>16660.861860000001</v>
      </c>
      <c r="AC5" s="46">
        <f>IF($B5="","",Parámetros!$B$1*IF(OR($S5=27,$S5=102),0,1))</f>
        <v>78.36</v>
      </c>
      <c r="AE5" s="43">
        <f>IF($B5="","",IF($C5="","No declarado",IFERROR(VLOOKUP($C5,F.931!$B:$BZ,$AE$1,0),"No declarado")))</f>
        <v>388544.31</v>
      </c>
      <c r="AF5" s="47">
        <f t="shared" ref="AF5:AF68" si="5">IF($B5="","",IFERROR(AE5-SUM(E5:H5),""))</f>
        <v>-2.0000000018626451E-2</v>
      </c>
      <c r="AG5" s="47">
        <f>IF($B5="","",IFERROR(O5-VLOOKUP(C5,F.931!B:BZ,SUMIFS(F.931!$1:$1,F.931!$3:$3,"Remuneración 4"),0),""))</f>
        <v>0</v>
      </c>
      <c r="AH5" s="48">
        <f>IF($B5="","",SUM(Y5:Y5,AA5:AC5))</f>
        <v>101880.48126000002</v>
      </c>
      <c r="AI5" s="41">
        <f>IF($B5="","",SUM(E5:H5)+AH5)</f>
        <v>490424.81126000005</v>
      </c>
    </row>
    <row r="6" spans="1:36" x14ac:dyDescent="0.2">
      <c r="A6" s="65">
        <v>2</v>
      </c>
      <c r="B6" s="64" t="s">
        <v>150</v>
      </c>
      <c r="C6" s="86">
        <v>20202020124</v>
      </c>
      <c r="D6" s="87"/>
      <c r="E6" s="62">
        <v>330841.92</v>
      </c>
      <c r="F6" s="62">
        <v>35914.869999999995</v>
      </c>
      <c r="G6" s="62">
        <v>0</v>
      </c>
      <c r="H6" s="62">
        <v>0</v>
      </c>
      <c r="I6" s="62">
        <v>7003.68</v>
      </c>
      <c r="J6" s="62">
        <v>100</v>
      </c>
      <c r="K6" s="62">
        <v>0</v>
      </c>
      <c r="L6" s="43">
        <f>IF($B6="","",MAX(0,$E6-MAX($E6-$I6,Parámetros!$B$5)))</f>
        <v>7003.679999999993</v>
      </c>
      <c r="M6" s="43">
        <f>IF($B6="","",MIN($E6,Parámetros!$B$4))</f>
        <v>330841.92</v>
      </c>
      <c r="N6" s="43">
        <f t="shared" si="3"/>
        <v>330841.92</v>
      </c>
      <c r="O6" s="43">
        <f>IF($B6="","",MIN(($E6+$F6)/IF($D6="",1,$D6),Parámetros!$B$4))</f>
        <v>366756.79</v>
      </c>
      <c r="P6" s="43">
        <f t="shared" ref="P6:P69" si="6">IF($B6="","",SUM($E6:$F6)/IF($D6="",1,$D6))</f>
        <v>366756.79</v>
      </c>
      <c r="Q6" s="43">
        <f t="shared" ref="Q6:Q69" si="7">IF($B6="","",SUM($E6:$G6))</f>
        <v>366756.79</v>
      </c>
      <c r="R6" s="43">
        <f t="shared" ref="R6:R36" si="8">IF($B6="","",$N6-$L6)</f>
        <v>323838.24</v>
      </c>
      <c r="S6" s="44">
        <f>IF($B6="","",IFERROR(VLOOKUP($C6,F.931!$B:$R,9,0),8))</f>
        <v>8</v>
      </c>
      <c r="T6" s="44">
        <f>IF($B6="","",IFERROR(VLOOKUP($C6,F.931!$B:$R,7,0),1))</f>
        <v>1</v>
      </c>
      <c r="U6" s="44">
        <f>IF($B6="","",IFERROR(VLOOKUP($C6,F.931!$B:$AR,15,0),0))</f>
        <v>0</v>
      </c>
      <c r="V6" s="44">
        <f>IF($B6="","",IFERROR(VLOOKUP($C6,F.931!$B:$R,3,0),1))</f>
        <v>126205</v>
      </c>
      <c r="W6" s="45">
        <f t="shared" si="4"/>
        <v>0.85</v>
      </c>
      <c r="X6" s="46">
        <f>IF($B6="","",$W6*(X$2+$U6*0.015) *$O6*IF(COUNTIF(Parámetros!$J:$J, $S6)&gt;0,0,1)*IF($T6=2,0,1) +$J6*$W6)</f>
        <v>9437.2981449999988</v>
      </c>
      <c r="Y6" s="46">
        <f>IF($B6="","",$W6*Y$2*P6*IF(COUNTIF(Parámetros!$L:$L,$S6)&gt;0,0,1)*IF($T6=2,0,1) +$K6*$W6)</f>
        <v>18704.596289999998</v>
      </c>
      <c r="Z6" s="46">
        <f>IF($B6="","",($M6*Z$2+IF($T6=2,0, $M6*Z$1+$X6/$W6*(1-$W6)))*IF(COUNTIF(Parámetros!$I:$I, $S6)&gt;0,0,1))</f>
        <v>47983.274355000001</v>
      </c>
      <c r="AA6" s="46">
        <f>IF($B6="","",$R6*IF($T6=2,AA$1,AA$2) *IF(COUNTIF(Parámetros!$K:$K, $S6)&gt;0,0,1)+$Y6/$W6*(1-$W6))</f>
        <v>61591.694309999999</v>
      </c>
      <c r="AB6" s="46">
        <f>IF($B6="","",$Q6*Parámetros!$B$3+Parámetros!$B$2)</f>
        <v>15745.785180000001</v>
      </c>
      <c r="AC6" s="46">
        <f>IF($B6="","",Parámetros!$B$1*IF(OR($S6=27,$S6=102),0,1))</f>
        <v>78.36</v>
      </c>
      <c r="AE6" s="43">
        <f>IF($B6="","",IF($C6="","No declarado",IFERROR(VLOOKUP($C6,F.931!$B:$BZ,$AE$1,0),"No declarado")))</f>
        <v>366756.78</v>
      </c>
      <c r="AF6" s="47">
        <f t="shared" si="5"/>
        <v>-9.9999999511055648E-3</v>
      </c>
      <c r="AG6" s="47">
        <f>IF($B6="","",IFERROR(O6-VLOOKUP(C6,F.931!B:BZ,SUMIFS(F.931!$1:$1,F.931!$3:$3,"Remuneración 4"),0),""))</f>
        <v>0</v>
      </c>
      <c r="AH6" s="48">
        <f t="shared" ref="AH6:AH69" si="9">IF($B6="","",SUM(Y6:Y6,AA6:AC6))</f>
        <v>96120.43578</v>
      </c>
      <c r="AI6" s="41">
        <f t="shared" ref="AI6:AI69" si="10">IF($B6="","",SUM(E6:H6)+AH6)</f>
        <v>462877.22577999998</v>
      </c>
    </row>
    <row r="7" spans="1:36" x14ac:dyDescent="0.2">
      <c r="A7" s="65">
        <v>3</v>
      </c>
      <c r="B7" s="64" t="s">
        <v>151</v>
      </c>
      <c r="C7" s="86">
        <v>20202020125</v>
      </c>
      <c r="D7" s="87">
        <v>0.5</v>
      </c>
      <c r="E7" s="62">
        <v>163783.13</v>
      </c>
      <c r="F7" s="62">
        <v>17779.630000000005</v>
      </c>
      <c r="G7" s="62">
        <v>0</v>
      </c>
      <c r="H7" s="62">
        <v>0</v>
      </c>
      <c r="I7" s="62">
        <v>3501.84</v>
      </c>
      <c r="J7" s="62">
        <v>100</v>
      </c>
      <c r="K7" s="62">
        <v>0</v>
      </c>
      <c r="L7" s="43">
        <f>IF($B7="","",MAX(0,$E7-MAX($E7-$I7,Parámetros!$B$5)))</f>
        <v>3501.8399999999965</v>
      </c>
      <c r="M7" s="43">
        <f>IF($B7="","",MIN($E7,Parámetros!$B$4))</f>
        <v>163783.13</v>
      </c>
      <c r="N7" s="43">
        <f t="shared" si="3"/>
        <v>163783.13</v>
      </c>
      <c r="O7" s="43">
        <f>IF($B7="","",MIN(($E7+$F7)/IF($D7="",1,$D7),Parámetros!$B$4))</f>
        <v>363125.52</v>
      </c>
      <c r="P7" s="43">
        <f t="shared" si="6"/>
        <v>363125.52</v>
      </c>
      <c r="Q7" s="43">
        <f t="shared" si="7"/>
        <v>181562.76</v>
      </c>
      <c r="R7" s="43">
        <f t="shared" si="8"/>
        <v>160281.29</v>
      </c>
      <c r="S7" s="44">
        <f>IF($B7="","",IFERROR(VLOOKUP($C7,F.931!$B:$R,9,0),8))</f>
        <v>1</v>
      </c>
      <c r="T7" s="44">
        <f>IF($B7="","",IFERROR(VLOOKUP($C7,F.931!$B:$R,7,0),1))</f>
        <v>1</v>
      </c>
      <c r="U7" s="44">
        <f>IF($B7="","",IFERROR(VLOOKUP($C7,F.931!$B:$AR,15,0),0))</f>
        <v>0</v>
      </c>
      <c r="V7" s="44">
        <f>IF($B7="","",IFERROR(VLOOKUP($C7,F.931!$B:$R,3,0),1))</f>
        <v>126205</v>
      </c>
      <c r="W7" s="45">
        <f t="shared" si="4"/>
        <v>0.85</v>
      </c>
      <c r="X7" s="46">
        <f>IF($B7="","",$W7*(X$2+$U7*0.015) *$O7*IF(COUNTIF(Parámetros!$J:$J, $S7)&gt;0,0,1)*IF($T7=2,0,1) +$J7*$W7)</f>
        <v>9344.7007599999997</v>
      </c>
      <c r="Y7" s="46">
        <f>IF($B7="","",$W7*Y$2*P7*IF(COUNTIF(Parámetros!$L:$L,$S7)&gt;0,0,1)*IF($T7=2,0,1) +$K7*$W7)</f>
        <v>18519.401519999999</v>
      </c>
      <c r="Z7" s="46">
        <f>IF($B7="","",($M7*Z$2+IF($T7=2,0, $M7*Z$1+$X7/$W7*(1-$W7)))*IF(COUNTIF(Parámetros!$I:$I, $S7)&gt;0,0,1))</f>
        <v>24578.70304</v>
      </c>
      <c r="AA7" s="46">
        <f>IF($B7="","",$R7*IF($T7=2,AA$1,AA$2) *IF(COUNTIF(Parámetros!$K:$K, $S7)&gt;0,0,1)+$Y7/$W7*(1-$W7))</f>
        <v>32118.761880000002</v>
      </c>
      <c r="AB7" s="46">
        <f>IF($B7="","",$Q7*Parámetros!$B$3+Parámetros!$B$2)</f>
        <v>7967.6359200000006</v>
      </c>
      <c r="AC7" s="46">
        <f>IF($B7="","",Parámetros!$B$1*IF(OR($S7=27,$S7=102),0,1))</f>
        <v>78.36</v>
      </c>
      <c r="AE7" s="43">
        <f>IF($B7="","",IF($C7="","No declarado",IFERROR(VLOOKUP($C7,F.931!$B:$BZ,$AE$1,0),"No declarado")))</f>
        <v>181562.76</v>
      </c>
      <c r="AF7" s="47">
        <f t="shared" si="5"/>
        <v>0</v>
      </c>
      <c r="AG7" s="47">
        <f>IF($B7="","",IFERROR(O7-VLOOKUP(C7,F.931!B:BZ,SUMIFS(F.931!$1:$1,F.931!$3:$3,"Remuneración 4"),0),""))</f>
        <v>0</v>
      </c>
      <c r="AH7" s="48">
        <f t="shared" si="9"/>
        <v>58684.159320000006</v>
      </c>
      <c r="AI7" s="41">
        <f t="shared" si="10"/>
        <v>240246.91932000002</v>
      </c>
    </row>
    <row r="8" spans="1:36" x14ac:dyDescent="0.2">
      <c r="A8" s="65">
        <v>4</v>
      </c>
      <c r="B8" s="64" t="s">
        <v>152</v>
      </c>
      <c r="C8" s="86">
        <v>20202020126</v>
      </c>
      <c r="D8" s="87">
        <v>0.5</v>
      </c>
      <c r="E8" s="62">
        <v>163783.13</v>
      </c>
      <c r="F8" s="62">
        <v>17779.630000000005</v>
      </c>
      <c r="G8" s="62">
        <v>0</v>
      </c>
      <c r="H8" s="62">
        <v>0</v>
      </c>
      <c r="I8" s="62">
        <v>3501.84</v>
      </c>
      <c r="J8" s="62">
        <v>100</v>
      </c>
      <c r="K8" s="62">
        <v>0</v>
      </c>
      <c r="L8" s="43">
        <f>IF($B8="","",MAX(0,$E8-MAX($E8-$I8,Parámetros!$B$5)))</f>
        <v>3501.8399999999965</v>
      </c>
      <c r="M8" s="43">
        <f>IF($B8="","",MIN($E8,Parámetros!$B$4))</f>
        <v>163783.13</v>
      </c>
      <c r="N8" s="43">
        <f t="shared" si="3"/>
        <v>163783.13</v>
      </c>
      <c r="O8" s="43">
        <f>IF($B8="","",MIN(($E8+$F8)/IF($D8="",1,$D8),Parámetros!$B$4))</f>
        <v>363125.52</v>
      </c>
      <c r="P8" s="43">
        <f t="shared" si="6"/>
        <v>363125.52</v>
      </c>
      <c r="Q8" s="43">
        <f t="shared" si="7"/>
        <v>181562.76</v>
      </c>
      <c r="R8" s="43">
        <f t="shared" si="8"/>
        <v>160281.29</v>
      </c>
      <c r="S8" s="44">
        <f>IF($B8="","",IFERROR(VLOOKUP($C8,F.931!$B:$R,9,0),8))</f>
        <v>1</v>
      </c>
      <c r="T8" s="44">
        <f>IF($B8="","",IFERROR(VLOOKUP($C8,F.931!$B:$R,7,0),1))</f>
        <v>1</v>
      </c>
      <c r="U8" s="44">
        <f>IF($B8="","",IFERROR(VLOOKUP($C8,F.931!$B:$AR,15,0),0))</f>
        <v>0</v>
      </c>
      <c r="V8" s="44">
        <f>IF($B8="","",IFERROR(VLOOKUP($C8,F.931!$B:$R,3,0),1))</f>
        <v>126205</v>
      </c>
      <c r="W8" s="45">
        <f t="shared" si="4"/>
        <v>0.85</v>
      </c>
      <c r="X8" s="46">
        <f>IF($B8="","",$W8*(X$2+$U8*0.015) *$O8*IF(COUNTIF(Parámetros!$J:$J, $S8)&gt;0,0,1)*IF($T8=2,0,1) +$J8*$W8)</f>
        <v>9344.7007599999997</v>
      </c>
      <c r="Y8" s="46">
        <f>IF($B8="","",$W8*Y$2*P8*IF(COUNTIF(Parámetros!$L:$L,$S8)&gt;0,0,1)*IF($T8=2,0,1) +$K8*$W8)</f>
        <v>18519.401519999999</v>
      </c>
      <c r="Z8" s="46">
        <f>IF($B8="","",($M8*Z$2+IF($T8=2,0, $M8*Z$1+$X8/$W8*(1-$W8)))*IF(COUNTIF(Parámetros!$I:$I, $S8)&gt;0,0,1))</f>
        <v>24578.70304</v>
      </c>
      <c r="AA8" s="46">
        <f>IF($B8="","",$R8*IF($T8=2,AA$1,AA$2) *IF(COUNTIF(Parámetros!$K:$K, $S8)&gt;0,0,1)+$Y8/$W8*(1-$W8))</f>
        <v>32118.761880000002</v>
      </c>
      <c r="AB8" s="46">
        <f>IF($B8="","",$Q8*Parámetros!$B$3+Parámetros!$B$2)</f>
        <v>7967.6359200000006</v>
      </c>
      <c r="AC8" s="46">
        <f>IF($B8="","",Parámetros!$B$1*IF(OR($S8=27,$S8=102),0,1))</f>
        <v>78.36</v>
      </c>
      <c r="AE8" s="43">
        <f>IF($B8="","",IF($C8="","No declarado",IFERROR(VLOOKUP($C8,F.931!$B:$BZ,$AE$1,0),"No declarado")))</f>
        <v>181562.76</v>
      </c>
      <c r="AF8" s="47">
        <f t="shared" si="5"/>
        <v>0</v>
      </c>
      <c r="AG8" s="47">
        <f>IF($B8="","",IFERROR(O8-VLOOKUP(C8,F.931!B:BZ,SUMIFS(F.931!$1:$1,F.931!$3:$3,"Remuneración 4"),0),""))</f>
        <v>0</v>
      </c>
      <c r="AH8" s="48">
        <f t="shared" si="9"/>
        <v>58684.159320000006</v>
      </c>
      <c r="AI8" s="41">
        <f t="shared" si="10"/>
        <v>240246.91932000002</v>
      </c>
    </row>
    <row r="9" spans="1:36" x14ac:dyDescent="0.2">
      <c r="A9" s="65">
        <v>5</v>
      </c>
      <c r="B9" s="64" t="s">
        <v>153</v>
      </c>
      <c r="C9" s="86">
        <v>20202020127</v>
      </c>
      <c r="D9" s="87"/>
      <c r="E9" s="62">
        <v>350495.9</v>
      </c>
      <c r="F9" s="62">
        <v>38048.429999999993</v>
      </c>
      <c r="G9" s="62">
        <v>0</v>
      </c>
      <c r="H9" s="62">
        <v>0</v>
      </c>
      <c r="I9" s="62">
        <v>7003.68</v>
      </c>
      <c r="J9" s="62">
        <v>0</v>
      </c>
      <c r="K9" s="62">
        <v>0</v>
      </c>
      <c r="L9" s="43">
        <f>IF($B9="","",MAX(0,$E9-MAX($E9-$I9,Parámetros!$B$5)))</f>
        <v>7003.679999999993</v>
      </c>
      <c r="M9" s="43">
        <f>IF($B9="","",MIN($E9,Parámetros!$B$4))</f>
        <v>350495.9</v>
      </c>
      <c r="N9" s="43">
        <f t="shared" si="3"/>
        <v>350495.9</v>
      </c>
      <c r="O9" s="43">
        <f>IF($B9="","",MIN(($E9+$F9)/IF($D9="",1,$D9),Parámetros!$B$4))</f>
        <v>388544.33</v>
      </c>
      <c r="P9" s="43">
        <f t="shared" si="6"/>
        <v>388544.33</v>
      </c>
      <c r="Q9" s="43">
        <f t="shared" si="7"/>
        <v>388544.33</v>
      </c>
      <c r="R9" s="43">
        <f t="shared" si="8"/>
        <v>343492.22000000003</v>
      </c>
      <c r="S9" s="44">
        <f>IF($B9="","",IFERROR(VLOOKUP($C9,F.931!$B:$R,9,0),8))</f>
        <v>8</v>
      </c>
      <c r="T9" s="44">
        <f>IF($B9="","",IFERROR(VLOOKUP($C9,F.931!$B:$R,7,0),1))</f>
        <v>1</v>
      </c>
      <c r="U9" s="44">
        <f>IF($B9="","",IFERROR(VLOOKUP($C9,F.931!$B:$AR,15,0),0))</f>
        <v>0</v>
      </c>
      <c r="V9" s="44">
        <f>IF($B9="","",IFERROR(VLOOKUP($C9,F.931!$B:$R,3,0),1))</f>
        <v>3009</v>
      </c>
      <c r="W9" s="45">
        <f t="shared" si="4"/>
        <v>0.85</v>
      </c>
      <c r="X9" s="46">
        <f>IF($B9="","",$W9*(X$2+$U9*0.015) *$O9*IF(COUNTIF(Parámetros!$J:$J, $S9)&gt;0,0,1)*IF($T9=2,0,1) +$J9*$W9)</f>
        <v>9907.8804149999996</v>
      </c>
      <c r="Y9" s="46">
        <f>IF($B9="","",$W9*Y$2*P9*IF(COUNTIF(Parámetros!$L:$L,$S9)&gt;0,0,1)*IF($T9=2,0,1) +$K9*$W9)</f>
        <v>19815.760829999999</v>
      </c>
      <c r="Z9" s="46">
        <f>IF($B9="","",($M9*Z$2+IF($T9=2,0, $M9*Z$1+$X9/$W9*(1-$W9)))*IF(COUNTIF(Parámetros!$I:$I, $S9)&gt;0,0,1))</f>
        <v>50817.875485000011</v>
      </c>
      <c r="AA9" s="46">
        <f>IF($B9="","",$R9*IF($T9=2,AA$1,AA$2) *IF(COUNTIF(Parámetros!$K:$K, $S9)&gt;0,0,1)+$Y9/$W9*(1-$W9))</f>
        <v>65325.498570000003</v>
      </c>
      <c r="AB9" s="46">
        <f>IF($B9="","",$Q9*Parámetros!$B$3+Parámetros!$B$2)</f>
        <v>16660.861860000001</v>
      </c>
      <c r="AC9" s="46">
        <f>IF($B9="","",Parámetros!$B$1*IF(OR($S9=27,$S9=102),0,1))</f>
        <v>78.36</v>
      </c>
      <c r="AE9" s="43">
        <f>IF($B9="","",IF($C9="","No declarado",IFERROR(VLOOKUP($C9,F.931!$B:$BZ,$AE$1,0),"No declarado")))</f>
        <v>388544.31</v>
      </c>
      <c r="AF9" s="47">
        <f t="shared" si="5"/>
        <v>-2.0000000018626451E-2</v>
      </c>
      <c r="AG9" s="47">
        <f>IF($B9="","",IFERROR(O9-VLOOKUP(C9,F.931!B:BZ,SUMIFS(F.931!$1:$1,F.931!$3:$3,"Remuneración 4"),0),""))</f>
        <v>0</v>
      </c>
      <c r="AH9" s="48">
        <f t="shared" si="9"/>
        <v>101880.48126000002</v>
      </c>
      <c r="AI9" s="41">
        <f t="shared" si="10"/>
        <v>490424.81126000005</v>
      </c>
    </row>
    <row r="10" spans="1:36" x14ac:dyDescent="0.2">
      <c r="A10" s="65">
        <v>6</v>
      </c>
      <c r="B10" s="64" t="s">
        <v>154</v>
      </c>
      <c r="C10" s="86">
        <v>20202020128</v>
      </c>
      <c r="D10" s="87"/>
      <c r="E10" s="62">
        <v>330841.92</v>
      </c>
      <c r="F10" s="62">
        <v>35914.869999999995</v>
      </c>
      <c r="G10" s="62">
        <v>0</v>
      </c>
      <c r="H10" s="62">
        <v>0</v>
      </c>
      <c r="I10" s="62">
        <v>7003.68</v>
      </c>
      <c r="J10" s="62">
        <v>100</v>
      </c>
      <c r="K10" s="62">
        <v>0</v>
      </c>
      <c r="L10" s="43">
        <f>IF($B10="","",MAX(0,$E10-MAX($E10-$I10,Parámetros!$B$5)))</f>
        <v>7003.679999999993</v>
      </c>
      <c r="M10" s="43">
        <f>IF($B10="","",MIN($E10,Parámetros!$B$4))</f>
        <v>330841.92</v>
      </c>
      <c r="N10" s="43">
        <f t="shared" si="3"/>
        <v>330841.92</v>
      </c>
      <c r="O10" s="43">
        <f>IF($B10="","",MIN(($E10+$F10)/IF($D10="",1,$D10),Parámetros!$B$4))</f>
        <v>366756.79</v>
      </c>
      <c r="P10" s="43">
        <f t="shared" si="6"/>
        <v>366756.79</v>
      </c>
      <c r="Q10" s="43">
        <f t="shared" si="7"/>
        <v>366756.79</v>
      </c>
      <c r="R10" s="43">
        <f t="shared" si="8"/>
        <v>323838.24</v>
      </c>
      <c r="S10" s="44">
        <f>IF($B10="","",IFERROR(VLOOKUP($C10,F.931!$B:$R,9,0),8))</f>
        <v>8</v>
      </c>
      <c r="T10" s="44">
        <f>IF($B10="","",IFERROR(VLOOKUP($C10,F.931!$B:$R,7,0),1))</f>
        <v>1</v>
      </c>
      <c r="U10" s="44">
        <f>IF($B10="","",IFERROR(VLOOKUP($C10,F.931!$B:$AR,15,0),0))</f>
        <v>0</v>
      </c>
      <c r="V10" s="44">
        <f>IF($B10="","",IFERROR(VLOOKUP($C10,F.931!$B:$R,3,0),1))</f>
        <v>126205</v>
      </c>
      <c r="W10" s="45">
        <f t="shared" si="4"/>
        <v>0.85</v>
      </c>
      <c r="X10" s="46">
        <f>IF($B10="","",$W10*(X$2+$U10*0.015) *$O10*IF(COUNTIF(Parámetros!$J:$J, $S10)&gt;0,0,1)*IF($T10=2,0,1) +$J10*$W10)</f>
        <v>9437.2981449999988</v>
      </c>
      <c r="Y10" s="46">
        <f>IF($B10="","",$W10*Y$2*P10*IF(COUNTIF(Parámetros!$L:$L,$S10)&gt;0,0,1)*IF($T10=2,0,1) +$K10*$W10)</f>
        <v>18704.596289999998</v>
      </c>
      <c r="Z10" s="46">
        <f>IF($B10="","",($M10*Z$2+IF($T10=2,0, $M10*Z$1+$X10/$W10*(1-$W10)))*IF(COUNTIF(Parámetros!$I:$I, $S10)&gt;0,0,1))</f>
        <v>47983.274355000001</v>
      </c>
      <c r="AA10" s="46">
        <f>IF($B10="","",$R10*IF($T10=2,AA$1,AA$2) *IF(COUNTIF(Parámetros!$K:$K, $S10)&gt;0,0,1)+$Y10/$W10*(1-$W10))</f>
        <v>61591.694309999999</v>
      </c>
      <c r="AB10" s="46">
        <f>IF($B10="","",$Q10*Parámetros!$B$3+Parámetros!$B$2)</f>
        <v>15745.785180000001</v>
      </c>
      <c r="AC10" s="46">
        <f>IF($B10="","",Parámetros!$B$1*IF(OR($S10=27,$S10=102),0,1))</f>
        <v>78.36</v>
      </c>
      <c r="AE10" s="43">
        <f>IF($B10="","",IF($C10="","No declarado",IFERROR(VLOOKUP($C10,F.931!$B:$BZ,$AE$1,0),"No declarado")))</f>
        <v>366756.78</v>
      </c>
      <c r="AF10" s="47">
        <f t="shared" si="5"/>
        <v>-9.9999999511055648E-3</v>
      </c>
      <c r="AG10" s="47">
        <f>IF($B10="","",IFERROR(O10-VLOOKUP(C10,F.931!B:BZ,SUMIFS(F.931!$1:$1,F.931!$3:$3,"Remuneración 4"),0),""))</f>
        <v>0</v>
      </c>
      <c r="AH10" s="48">
        <f t="shared" si="9"/>
        <v>96120.43578</v>
      </c>
      <c r="AI10" s="41">
        <f t="shared" si="10"/>
        <v>462877.22577999998</v>
      </c>
    </row>
    <row r="11" spans="1:36" x14ac:dyDescent="0.2">
      <c r="A11" s="65">
        <v>7</v>
      </c>
      <c r="B11" s="64" t="s">
        <v>155</v>
      </c>
      <c r="C11" s="86">
        <v>20202020129</v>
      </c>
      <c r="D11" s="87">
        <v>0.5</v>
      </c>
      <c r="E11" s="62">
        <v>163783.13</v>
      </c>
      <c r="F11" s="62">
        <v>17779.630000000005</v>
      </c>
      <c r="G11" s="62">
        <v>0</v>
      </c>
      <c r="H11" s="62">
        <v>0</v>
      </c>
      <c r="I11" s="62">
        <v>3501.84</v>
      </c>
      <c r="J11" s="62">
        <v>100</v>
      </c>
      <c r="K11" s="62">
        <v>0</v>
      </c>
      <c r="L11" s="43">
        <f>IF($B11="","",MAX(0,$E11-MAX($E11-$I11,Parámetros!$B$5)))</f>
        <v>3501.8399999999965</v>
      </c>
      <c r="M11" s="43">
        <f>IF($B11="","",MIN($E11,Parámetros!$B$4))</f>
        <v>163783.13</v>
      </c>
      <c r="N11" s="43">
        <f t="shared" si="3"/>
        <v>163783.13</v>
      </c>
      <c r="O11" s="43">
        <f>IF($B11="","",MIN(($E11+$F11)/IF($D11="",1,$D11),Parámetros!$B$4))</f>
        <v>363125.52</v>
      </c>
      <c r="P11" s="43">
        <f t="shared" si="6"/>
        <v>363125.52</v>
      </c>
      <c r="Q11" s="43">
        <f t="shared" si="7"/>
        <v>181562.76</v>
      </c>
      <c r="R11" s="43">
        <f t="shared" si="8"/>
        <v>160281.29</v>
      </c>
      <c r="S11" s="44">
        <f>IF($B11="","",IFERROR(VLOOKUP($C11,F.931!$B:$R,9,0),8))</f>
        <v>1</v>
      </c>
      <c r="T11" s="44">
        <f>IF($B11="","",IFERROR(VLOOKUP($C11,F.931!$B:$R,7,0),1))</f>
        <v>1</v>
      </c>
      <c r="U11" s="44">
        <f>IF($B11="","",IFERROR(VLOOKUP($C11,F.931!$B:$AR,15,0),0))</f>
        <v>0</v>
      </c>
      <c r="V11" s="44">
        <f>IF($B11="","",IFERROR(VLOOKUP($C11,F.931!$B:$R,3,0),1))</f>
        <v>126205</v>
      </c>
      <c r="W11" s="45">
        <f t="shared" si="4"/>
        <v>0.85</v>
      </c>
      <c r="X11" s="46">
        <f>IF($B11="","",$W11*(X$2+$U11*0.015) *$O11*IF(COUNTIF(Parámetros!$J:$J, $S11)&gt;0,0,1)*IF($T11=2,0,1) +$J11*$W11)</f>
        <v>9344.7007599999997</v>
      </c>
      <c r="Y11" s="46">
        <f>IF($B11="","",$W11*Y$2*P11*IF(COUNTIF(Parámetros!$L:$L,$S11)&gt;0,0,1)*IF($T11=2,0,1) +$K11*$W11)</f>
        <v>18519.401519999999</v>
      </c>
      <c r="Z11" s="46">
        <f>IF($B11="","",($M11*Z$2+IF($T11=2,0, $M11*Z$1+$X11/$W11*(1-$W11)))*IF(COUNTIF(Parámetros!$I:$I, $S11)&gt;0,0,1))</f>
        <v>24578.70304</v>
      </c>
      <c r="AA11" s="46">
        <f>IF($B11="","",$R11*IF($T11=2,AA$1,AA$2) *IF(COUNTIF(Parámetros!$K:$K, $S11)&gt;0,0,1)+$Y11/$W11*(1-$W11))</f>
        <v>32118.761880000002</v>
      </c>
      <c r="AB11" s="46">
        <f>IF($B11="","",$Q11*Parámetros!$B$3+Parámetros!$B$2)</f>
        <v>7967.6359200000006</v>
      </c>
      <c r="AC11" s="46">
        <f>IF($B11="","",Parámetros!$B$1*IF(OR($S11=27,$S11=102),0,1))</f>
        <v>78.36</v>
      </c>
      <c r="AE11" s="43">
        <f>IF($B11="","",IF($C11="","No declarado",IFERROR(VLOOKUP($C11,F.931!$B:$BZ,$AE$1,0),"No declarado")))</f>
        <v>181562.76</v>
      </c>
      <c r="AF11" s="47">
        <f t="shared" si="5"/>
        <v>0</v>
      </c>
      <c r="AG11" s="47">
        <f>IF($B11="","",IFERROR(O11-VLOOKUP(C11,F.931!B:BZ,SUMIFS(F.931!$1:$1,F.931!$3:$3,"Remuneración 4"),0),""))</f>
        <v>0</v>
      </c>
      <c r="AH11" s="48">
        <f t="shared" si="9"/>
        <v>58684.159320000006</v>
      </c>
      <c r="AI11" s="41">
        <f t="shared" si="10"/>
        <v>240246.91932000002</v>
      </c>
    </row>
    <row r="12" spans="1:36" x14ac:dyDescent="0.2">
      <c r="A12" s="65">
        <v>8</v>
      </c>
      <c r="B12" s="64" t="s">
        <v>156</v>
      </c>
      <c r="C12" s="86">
        <v>20202020130</v>
      </c>
      <c r="D12" s="87">
        <v>0.5</v>
      </c>
      <c r="E12" s="62">
        <v>163783.13</v>
      </c>
      <c r="F12" s="62">
        <v>17779.630000000005</v>
      </c>
      <c r="G12" s="62">
        <v>0</v>
      </c>
      <c r="H12" s="62">
        <v>0</v>
      </c>
      <c r="I12" s="62">
        <v>3501.84</v>
      </c>
      <c r="J12" s="62">
        <v>100</v>
      </c>
      <c r="K12" s="62">
        <v>0</v>
      </c>
      <c r="L12" s="43">
        <f>IF($B12="","",MAX(0,$E12-MAX($E12-$I12,Parámetros!$B$5)))</f>
        <v>3501.8399999999965</v>
      </c>
      <c r="M12" s="43">
        <f>IF($B12="","",MIN($E12,Parámetros!$B$4))</f>
        <v>163783.13</v>
      </c>
      <c r="N12" s="43">
        <f t="shared" si="3"/>
        <v>163783.13</v>
      </c>
      <c r="O12" s="43">
        <f>IF($B12="","",MIN(($E12+$F12)/IF($D12="",1,$D12),Parámetros!$B$4))</f>
        <v>363125.52</v>
      </c>
      <c r="P12" s="43">
        <f t="shared" si="6"/>
        <v>363125.52</v>
      </c>
      <c r="Q12" s="43">
        <f t="shared" si="7"/>
        <v>181562.76</v>
      </c>
      <c r="R12" s="43">
        <f t="shared" si="8"/>
        <v>160281.29</v>
      </c>
      <c r="S12" s="44">
        <f>IF($B12="","",IFERROR(VLOOKUP($C12,F.931!$B:$R,9,0),8))</f>
        <v>1</v>
      </c>
      <c r="T12" s="44">
        <f>IF($B12="","",IFERROR(VLOOKUP($C12,F.931!$B:$R,7,0),1))</f>
        <v>1</v>
      </c>
      <c r="U12" s="44">
        <f>IF($B12="","",IFERROR(VLOOKUP($C12,F.931!$B:$AR,15,0),0))</f>
        <v>0</v>
      </c>
      <c r="V12" s="44">
        <f>IF($B12="","",IFERROR(VLOOKUP($C12,F.931!$B:$R,3,0),1))</f>
        <v>126205</v>
      </c>
      <c r="W12" s="45">
        <f t="shared" si="4"/>
        <v>0.85</v>
      </c>
      <c r="X12" s="46">
        <f>IF($B12="","",$W12*(X$2+$U12*0.015) *$O12*IF(COUNTIF(Parámetros!$J:$J, $S12)&gt;0,0,1)*IF($T12=2,0,1) +$J12*$W12)</f>
        <v>9344.7007599999997</v>
      </c>
      <c r="Y12" s="46">
        <f>IF($B12="","",$W12*Y$2*P12*IF(COUNTIF(Parámetros!$L:$L,$S12)&gt;0,0,1)*IF($T12=2,0,1) +$K12*$W12)</f>
        <v>18519.401519999999</v>
      </c>
      <c r="Z12" s="46">
        <f>IF($B12="","",($M12*Z$2+IF($T12=2,0, $M12*Z$1+$X12/$W12*(1-$W12)))*IF(COUNTIF(Parámetros!$I:$I, $S12)&gt;0,0,1))</f>
        <v>24578.70304</v>
      </c>
      <c r="AA12" s="46">
        <f>IF($B12="","",$R12*IF($T12=2,AA$1,AA$2) *IF(COUNTIF(Parámetros!$K:$K, $S12)&gt;0,0,1)+$Y12/$W12*(1-$W12))</f>
        <v>32118.761880000002</v>
      </c>
      <c r="AB12" s="46">
        <f>IF($B12="","",$Q12*Parámetros!$B$3+Parámetros!$B$2)</f>
        <v>7967.6359200000006</v>
      </c>
      <c r="AC12" s="46">
        <f>IF($B12="","",Parámetros!$B$1*IF(OR($S12=27,$S12=102),0,1))</f>
        <v>78.36</v>
      </c>
      <c r="AE12" s="43">
        <f>IF($B12="","",IF($C12="","No declarado",IFERROR(VLOOKUP($C12,F.931!$B:$BZ,$AE$1,0),"No declarado")))</f>
        <v>181562.76</v>
      </c>
      <c r="AF12" s="47">
        <f t="shared" si="5"/>
        <v>0</v>
      </c>
      <c r="AG12" s="47">
        <f>IF($B12="","",IFERROR(O12-VLOOKUP(C12,F.931!B:BZ,SUMIFS(F.931!$1:$1,F.931!$3:$3,"Remuneración 4"),0),""))</f>
        <v>0</v>
      </c>
      <c r="AH12" s="48">
        <f t="shared" si="9"/>
        <v>58684.159320000006</v>
      </c>
      <c r="AI12" s="41">
        <f t="shared" si="10"/>
        <v>240246.91932000002</v>
      </c>
    </row>
    <row r="13" spans="1:36" x14ac:dyDescent="0.2">
      <c r="A13" s="65"/>
      <c r="B13" s="64"/>
      <c r="C13" s="86"/>
      <c r="D13" s="88"/>
      <c r="E13" s="62"/>
      <c r="F13" s="62"/>
      <c r="G13" s="62"/>
      <c r="H13" s="62"/>
      <c r="I13" s="62"/>
      <c r="J13" s="62"/>
      <c r="K13" s="62"/>
      <c r="L13" s="43" t="str">
        <f>IF($B13="","",MAX(0,$E13-MAX($E13-$I13,Parámetros!$B$5)))</f>
        <v/>
      </c>
      <c r="M13" s="43" t="str">
        <f>IF($B13="","",MIN($E13,Parámetros!$B$4))</f>
        <v/>
      </c>
      <c r="N13" s="43" t="str">
        <f t="shared" si="3"/>
        <v/>
      </c>
      <c r="O13" s="43" t="str">
        <f>IF($B13="","",MIN(($E13+$F13)/IF($D13="",1,$D13),Parámetros!$B$4))</f>
        <v/>
      </c>
      <c r="P13" s="43" t="str">
        <f t="shared" si="6"/>
        <v/>
      </c>
      <c r="Q13" s="43" t="str">
        <f t="shared" si="7"/>
        <v/>
      </c>
      <c r="R13" s="43" t="str">
        <f t="shared" si="8"/>
        <v/>
      </c>
      <c r="S13" s="44" t="str">
        <f>IF($B13="","",IFERROR(VLOOKUP($C13,F.931!$B:$R,9,0),8))</f>
        <v/>
      </c>
      <c r="T13" s="44" t="str">
        <f>IF($B13="","",IFERROR(VLOOKUP($C13,F.931!$B:$R,7,0),1))</f>
        <v/>
      </c>
      <c r="U13" s="44" t="str">
        <f>IF($B13="","",IFERROR(VLOOKUP($C13,F.931!$B:$AR,15,0),0))</f>
        <v/>
      </c>
      <c r="V13" s="44" t="str">
        <f>IF($B13="","",IFERROR(VLOOKUP($C13,F.931!$B:$R,3,0),1))</f>
        <v/>
      </c>
      <c r="W13" s="45" t="str">
        <f t="shared" si="4"/>
        <v/>
      </c>
      <c r="X13" s="46" t="str">
        <f>IF($B13="","",$W13*(X$2+$U13*0.015) *$O13*IF(COUNTIF(Parámetros!$J:$J, $S13)&gt;0,0,1)*IF($T13=2,0,1) +$J13*$W13)</f>
        <v/>
      </c>
      <c r="Y13" s="46" t="str">
        <f>IF($B13="","",$W13*Y$2*P13*IF(COUNTIF(Parámetros!$L:$L,$S13)&gt;0,0,1)*IF($T13=2,0,1) +$K13*$W13)</f>
        <v/>
      </c>
      <c r="Z13" s="46" t="str">
        <f>IF($B13="","",($M13*Z$2+IF($T13=2,0, $M13*Z$1+$X13/$W13*(1-$W13)))*IF(COUNTIF(Parámetros!$I:$I, $S13)&gt;0,0,1))</f>
        <v/>
      </c>
      <c r="AA13" s="46" t="str">
        <f>IF($B13="","",$R13*IF($T13=2,AA$1,AA$2) *IF(COUNTIF(Parámetros!$K:$K, $S13)&gt;0,0,1)+$Y13/$W13*(1-$W13))</f>
        <v/>
      </c>
      <c r="AB13" s="46" t="str">
        <f>IF($B13="","",$Q13*Parámetros!$B$3+Parámetros!$B$2)</f>
        <v/>
      </c>
      <c r="AC13" s="46" t="str">
        <f>IF($B13="","",Parámetros!$B$1*IF(OR($S13=27,$S13=102),0,1))</f>
        <v/>
      </c>
      <c r="AE13" s="43" t="str">
        <f>IF($B13="","",IF($C13="","No declarado",IFERROR(VLOOKUP($C13,F.931!$B:$BZ,$AE$1,0),"No declarado")))</f>
        <v/>
      </c>
      <c r="AF13" s="47" t="str">
        <f t="shared" si="5"/>
        <v/>
      </c>
      <c r="AG13" s="47" t="str">
        <f>IF($B13="","",IFERROR(O13-VLOOKUP(C13,F.931!B:BZ,SUMIFS(F.931!$1:$1,F.931!$3:$3,"Remuneración 4"),0),""))</f>
        <v/>
      </c>
      <c r="AH13" s="48" t="str">
        <f t="shared" si="9"/>
        <v/>
      </c>
      <c r="AI13" s="41" t="str">
        <f t="shared" si="10"/>
        <v/>
      </c>
    </row>
    <row r="14" spans="1:36" x14ac:dyDescent="0.2">
      <c r="A14" s="65"/>
      <c r="B14" s="64"/>
      <c r="C14" s="86"/>
      <c r="D14" s="88"/>
      <c r="E14" s="62"/>
      <c r="F14" s="62"/>
      <c r="G14" s="62"/>
      <c r="H14" s="62"/>
      <c r="I14" s="62"/>
      <c r="J14" s="62"/>
      <c r="K14" s="62"/>
      <c r="L14" s="43" t="str">
        <f>IF($B14="","",MAX(0,$E14-MAX($E14-$I14,Parámetros!$B$5)))</f>
        <v/>
      </c>
      <c r="M14" s="43" t="str">
        <f>IF($B14="","",MIN($E14,Parámetros!$B$4))</f>
        <v/>
      </c>
      <c r="N14" s="43" t="str">
        <f t="shared" si="3"/>
        <v/>
      </c>
      <c r="O14" s="43" t="str">
        <f>IF($B14="","",MIN(($E14+$F14)/IF($D14="",1,$D14),Parámetros!$B$4))</f>
        <v/>
      </c>
      <c r="P14" s="43" t="str">
        <f t="shared" si="6"/>
        <v/>
      </c>
      <c r="Q14" s="43" t="str">
        <f t="shared" si="7"/>
        <v/>
      </c>
      <c r="R14" s="43" t="str">
        <f t="shared" si="8"/>
        <v/>
      </c>
      <c r="S14" s="44" t="str">
        <f>IF($B14="","",IFERROR(VLOOKUP($C14,F.931!$B:$R,9,0),8))</f>
        <v/>
      </c>
      <c r="T14" s="44" t="str">
        <f>IF($B14="","",IFERROR(VLOOKUP($C14,F.931!$B:$R,7,0),1))</f>
        <v/>
      </c>
      <c r="U14" s="44" t="str">
        <f>IF($B14="","",IFERROR(VLOOKUP($C14,F.931!$B:$AR,15,0),0))</f>
        <v/>
      </c>
      <c r="V14" s="44" t="str">
        <f>IF($B14="","",IFERROR(VLOOKUP($C14,F.931!$B:$R,3,0),1))</f>
        <v/>
      </c>
      <c r="W14" s="45" t="str">
        <f t="shared" si="4"/>
        <v/>
      </c>
      <c r="X14" s="46" t="str">
        <f>IF($B14="","",$W14*(X$2+$U14*0.015) *$O14*IF(COUNTIF(Parámetros!$J:$J, $S14)&gt;0,0,1)*IF($T14=2,0,1) +$J14*$W14)</f>
        <v/>
      </c>
      <c r="Y14" s="46" t="str">
        <f>IF($B14="","",$W14*Y$2*P14*IF(COUNTIF(Parámetros!$L:$L,$S14)&gt;0,0,1)*IF($T14=2,0,1) +$K14*$W14)</f>
        <v/>
      </c>
      <c r="Z14" s="46" t="str">
        <f>IF($B14="","",($M14*Z$2+IF($T14=2,0, $M14*Z$1+$X14/$W14*(1-$W14)))*IF(COUNTIF(Parámetros!$I:$I, $S14)&gt;0,0,1))</f>
        <v/>
      </c>
      <c r="AA14" s="46" t="str">
        <f>IF($B14="","",$R14*IF($T14=2,AA$1,AA$2) *IF(COUNTIF(Parámetros!$K:$K, $S14)&gt;0,0,1)+$Y14/$W14*(1-$W14))</f>
        <v/>
      </c>
      <c r="AB14" s="46" t="str">
        <f>IF($B14="","",$Q14*Parámetros!$B$3+Parámetros!$B$2)</f>
        <v/>
      </c>
      <c r="AC14" s="46" t="str">
        <f>IF($B14="","",Parámetros!$B$1*IF(OR($S14=27,$S14=102),0,1))</f>
        <v/>
      </c>
      <c r="AE14" s="43" t="str">
        <f>IF($B14="","",IF($C14="","No declarado",IFERROR(VLOOKUP($C14,F.931!$B:$BZ,$AE$1,0),"No declarado")))</f>
        <v/>
      </c>
      <c r="AF14" s="47" t="str">
        <f t="shared" si="5"/>
        <v/>
      </c>
      <c r="AG14" s="47" t="str">
        <f>IF($B14="","",IFERROR(O14-VLOOKUP(C14,F.931!B:BZ,SUMIFS(F.931!$1:$1,F.931!$3:$3,"Remuneración 4"),0),""))</f>
        <v/>
      </c>
      <c r="AH14" s="48" t="str">
        <f t="shared" si="9"/>
        <v/>
      </c>
      <c r="AI14" s="41" t="str">
        <f t="shared" si="10"/>
        <v/>
      </c>
    </row>
    <row r="15" spans="1:36" x14ac:dyDescent="0.2">
      <c r="A15" s="65"/>
      <c r="B15" s="64"/>
      <c r="C15" s="86"/>
      <c r="D15" s="88"/>
      <c r="E15" s="62"/>
      <c r="F15" s="62"/>
      <c r="G15" s="62"/>
      <c r="H15" s="62"/>
      <c r="I15" s="62"/>
      <c r="J15" s="62"/>
      <c r="K15" s="62"/>
      <c r="L15" s="43" t="str">
        <f>IF($B15="","",MAX(0,$E15-MAX($E15-$I15,Parámetros!$B$5)))</f>
        <v/>
      </c>
      <c r="M15" s="43" t="str">
        <f>IF($B15="","",MIN($E15,Parámetros!$B$4))</f>
        <v/>
      </c>
      <c r="N15" s="43" t="str">
        <f t="shared" si="3"/>
        <v/>
      </c>
      <c r="O15" s="43" t="str">
        <f>IF($B15="","",MIN(($E15+$F15)/IF($D15="",1,$D15),Parámetros!$B$4))</f>
        <v/>
      </c>
      <c r="P15" s="43" t="str">
        <f t="shared" si="6"/>
        <v/>
      </c>
      <c r="Q15" s="43" t="str">
        <f t="shared" si="7"/>
        <v/>
      </c>
      <c r="R15" s="43" t="str">
        <f t="shared" si="8"/>
        <v/>
      </c>
      <c r="S15" s="44" t="str">
        <f>IF($B15="","",IFERROR(VLOOKUP($C15,F.931!$B:$R,9,0),8))</f>
        <v/>
      </c>
      <c r="T15" s="44" t="str">
        <f>IF($B15="","",IFERROR(VLOOKUP($C15,F.931!$B:$R,7,0),1))</f>
        <v/>
      </c>
      <c r="U15" s="44" t="str">
        <f>IF($B15="","",IFERROR(VLOOKUP($C15,F.931!$B:$AR,15,0),0))</f>
        <v/>
      </c>
      <c r="V15" s="44" t="str">
        <f>IF($B15="","",IFERROR(VLOOKUP($C15,F.931!$B:$R,3,0),1))</f>
        <v/>
      </c>
      <c r="W15" s="45" t="str">
        <f t="shared" si="4"/>
        <v/>
      </c>
      <c r="X15" s="46" t="str">
        <f>IF($B15="","",$W15*(X$2+$U15*0.015) *$O15*IF(COUNTIF(Parámetros!$J:$J, $S15)&gt;0,0,1)*IF($T15=2,0,1) +$J15*$W15)</f>
        <v/>
      </c>
      <c r="Y15" s="46" t="str">
        <f>IF($B15="","",$W15*Y$2*P15*IF(COUNTIF(Parámetros!$L:$L,$S15)&gt;0,0,1)*IF($T15=2,0,1) +$K15*$W15)</f>
        <v/>
      </c>
      <c r="Z15" s="46" t="str">
        <f>IF($B15="","",($M15*Z$2+IF($T15=2,0, $M15*Z$1+$X15/$W15*(1-$W15)))*IF(COUNTIF(Parámetros!$I:$I, $S15)&gt;0,0,1))</f>
        <v/>
      </c>
      <c r="AA15" s="46" t="str">
        <f>IF($B15="","",$R15*IF($T15=2,AA$1,AA$2) *IF(COUNTIF(Parámetros!$K:$K, $S15)&gt;0,0,1)+$Y15/$W15*(1-$W15))</f>
        <v/>
      </c>
      <c r="AB15" s="46" t="str">
        <f>IF($B15="","",$Q15*Parámetros!$B$3+Parámetros!$B$2)</f>
        <v/>
      </c>
      <c r="AC15" s="46" t="str">
        <f>IF($B15="","",Parámetros!$B$1*IF(OR($S15=27,$S15=102),0,1))</f>
        <v/>
      </c>
      <c r="AE15" s="43" t="str">
        <f>IF($B15="","",IF($C15="","No declarado",IFERROR(VLOOKUP($C15,F.931!$B:$BZ,$AE$1,0),"No declarado")))</f>
        <v/>
      </c>
      <c r="AF15" s="47" t="str">
        <f t="shared" si="5"/>
        <v/>
      </c>
      <c r="AG15" s="47" t="str">
        <f>IF($B15="","",IFERROR(O15-VLOOKUP(C15,F.931!B:BZ,SUMIFS(F.931!$1:$1,F.931!$3:$3,"Remuneración 4"),0),""))</f>
        <v/>
      </c>
      <c r="AH15" s="48" t="str">
        <f t="shared" si="9"/>
        <v/>
      </c>
      <c r="AI15" s="41" t="str">
        <f t="shared" si="10"/>
        <v/>
      </c>
    </row>
    <row r="16" spans="1:36" x14ac:dyDescent="0.2">
      <c r="A16" s="65"/>
      <c r="B16" s="64"/>
      <c r="C16" s="86"/>
      <c r="D16" s="88"/>
      <c r="E16" s="62"/>
      <c r="F16" s="62"/>
      <c r="G16" s="62"/>
      <c r="H16" s="62"/>
      <c r="I16" s="62"/>
      <c r="J16" s="62"/>
      <c r="K16" s="62"/>
      <c r="L16" s="43" t="str">
        <f>IF($B16="","",MAX(0,$E16-MAX($E16-$I16,Parámetros!$B$5)))</f>
        <v/>
      </c>
      <c r="M16" s="43" t="str">
        <f>IF($B16="","",MIN($E16,Parámetros!$B$4))</f>
        <v/>
      </c>
      <c r="N16" s="43" t="str">
        <f t="shared" si="3"/>
        <v/>
      </c>
      <c r="O16" s="43" t="str">
        <f>IF($B16="","",MIN(($E16+$F16)/IF($D16="",1,$D16),Parámetros!$B$4))</f>
        <v/>
      </c>
      <c r="P16" s="43" t="str">
        <f t="shared" si="6"/>
        <v/>
      </c>
      <c r="Q16" s="43" t="str">
        <f t="shared" si="7"/>
        <v/>
      </c>
      <c r="R16" s="43" t="str">
        <f t="shared" si="8"/>
        <v/>
      </c>
      <c r="S16" s="44" t="str">
        <f>IF($B16="","",IFERROR(VLOOKUP($C16,F.931!$B:$R,9,0),8))</f>
        <v/>
      </c>
      <c r="T16" s="44" t="str">
        <f>IF($B16="","",IFERROR(VLOOKUP($C16,F.931!$B:$R,7,0),1))</f>
        <v/>
      </c>
      <c r="U16" s="44" t="str">
        <f>IF($B16="","",IFERROR(VLOOKUP($C16,F.931!$B:$AR,15,0),0))</f>
        <v/>
      </c>
      <c r="V16" s="44" t="str">
        <f>IF($B16="","",IFERROR(VLOOKUP($C16,F.931!$B:$R,3,0),1))</f>
        <v/>
      </c>
      <c r="W16" s="45" t="str">
        <f t="shared" si="4"/>
        <v/>
      </c>
      <c r="X16" s="46" t="str">
        <f>IF($B16="","",$W16*(X$2+$U16*0.015) *$O16*IF(COUNTIF(Parámetros!$J:$J, $S16)&gt;0,0,1)*IF($T16=2,0,1) +$J16*$W16)</f>
        <v/>
      </c>
      <c r="Y16" s="46" t="str">
        <f>IF($B16="","",$W16*Y$2*P16*IF(COUNTIF(Parámetros!$L:$L,$S16)&gt;0,0,1)*IF($T16=2,0,1) +$K16*$W16)</f>
        <v/>
      </c>
      <c r="Z16" s="46" t="str">
        <f>IF($B16="","",($M16*Z$2+IF($T16=2,0, $M16*Z$1+$X16/$W16*(1-$W16)))*IF(COUNTIF(Parámetros!$I:$I, $S16)&gt;0,0,1))</f>
        <v/>
      </c>
      <c r="AA16" s="46" t="str">
        <f>IF($B16="","",$R16*IF($T16=2,AA$1,AA$2) *IF(COUNTIF(Parámetros!$K:$K, $S16)&gt;0,0,1)+$Y16/$W16*(1-$W16))</f>
        <v/>
      </c>
      <c r="AB16" s="46" t="str">
        <f>IF($B16="","",$Q16*Parámetros!$B$3+Parámetros!$B$2)</f>
        <v/>
      </c>
      <c r="AC16" s="46" t="str">
        <f>IF($B16="","",Parámetros!$B$1*IF(OR($S16=27,$S16=102),0,1))</f>
        <v/>
      </c>
      <c r="AE16" s="43" t="str">
        <f>IF($B16="","",IF($C16="","No declarado",IFERROR(VLOOKUP($C16,F.931!$B:$BZ,$AE$1,0),"No declarado")))</f>
        <v/>
      </c>
      <c r="AF16" s="47" t="str">
        <f t="shared" si="5"/>
        <v/>
      </c>
      <c r="AG16" s="47" t="str">
        <f>IF($B16="","",IFERROR(O16-VLOOKUP(C16,F.931!B:BZ,SUMIFS(F.931!$1:$1,F.931!$3:$3,"Remuneración 4"),0),""))</f>
        <v/>
      </c>
      <c r="AH16" s="48" t="str">
        <f t="shared" si="9"/>
        <v/>
      </c>
      <c r="AI16" s="41" t="str">
        <f t="shared" si="10"/>
        <v/>
      </c>
    </row>
    <row r="17" spans="1:35" x14ac:dyDescent="0.2">
      <c r="A17" s="65"/>
      <c r="B17" s="64"/>
      <c r="C17" s="86"/>
      <c r="D17" s="88"/>
      <c r="E17" s="62"/>
      <c r="F17" s="62"/>
      <c r="G17" s="62"/>
      <c r="H17" s="62"/>
      <c r="I17" s="62"/>
      <c r="J17" s="62"/>
      <c r="K17" s="62"/>
      <c r="L17" s="43" t="str">
        <f>IF($B17="","",MAX(0,$E17-MAX($E17-$I17,Parámetros!$B$5)))</f>
        <v/>
      </c>
      <c r="M17" s="43" t="str">
        <f>IF($B17="","",MIN($E17,Parámetros!$B$4))</f>
        <v/>
      </c>
      <c r="N17" s="43" t="str">
        <f t="shared" si="3"/>
        <v/>
      </c>
      <c r="O17" s="43" t="str">
        <f>IF($B17="","",MIN(($E17+$F17)/IF($D17="",1,$D17),Parámetros!$B$4))</f>
        <v/>
      </c>
      <c r="P17" s="43" t="str">
        <f t="shared" si="6"/>
        <v/>
      </c>
      <c r="Q17" s="43" t="str">
        <f t="shared" si="7"/>
        <v/>
      </c>
      <c r="R17" s="43" t="str">
        <f t="shared" si="8"/>
        <v/>
      </c>
      <c r="S17" s="44" t="str">
        <f>IF($B17="","",IFERROR(VLOOKUP($C17,F.931!$B:$R,9,0),8))</f>
        <v/>
      </c>
      <c r="T17" s="44" t="str">
        <f>IF($B17="","",IFERROR(VLOOKUP($C17,F.931!$B:$R,7,0),1))</f>
        <v/>
      </c>
      <c r="U17" s="44" t="str">
        <f>IF($B17="","",IFERROR(VLOOKUP($C17,F.931!$B:$AR,15,0),0))</f>
        <v/>
      </c>
      <c r="V17" s="44" t="str">
        <f>IF($B17="","",IFERROR(VLOOKUP($C17,F.931!$B:$R,3,0),1))</f>
        <v/>
      </c>
      <c r="W17" s="45" t="str">
        <f t="shared" si="4"/>
        <v/>
      </c>
      <c r="X17" s="46" t="str">
        <f>IF($B17="","",$W17*(X$2+$U17*0.015) *$O17*IF(COUNTIF(Parámetros!$J:$J, $S17)&gt;0,0,1)*IF($T17=2,0,1) +$J17*$W17)</f>
        <v/>
      </c>
      <c r="Y17" s="46" t="str">
        <f>IF($B17="","",$W17*Y$2*P17*IF(COUNTIF(Parámetros!$L:$L,$S17)&gt;0,0,1)*IF($T17=2,0,1) +$K17*$W17)</f>
        <v/>
      </c>
      <c r="Z17" s="46" t="str">
        <f>IF($B17="","",($M17*Z$2+IF($T17=2,0, $M17*Z$1+$X17/$W17*(1-$W17)))*IF(COUNTIF(Parámetros!$I:$I, $S17)&gt;0,0,1))</f>
        <v/>
      </c>
      <c r="AA17" s="46" t="str">
        <f>IF($B17="","",$R17*IF($T17=2,AA$1,AA$2) *IF(COUNTIF(Parámetros!$K:$K, $S17)&gt;0,0,1)+$Y17/$W17*(1-$W17))</f>
        <v/>
      </c>
      <c r="AB17" s="46" t="str">
        <f>IF($B17="","",$Q17*Parámetros!$B$3+Parámetros!$B$2)</f>
        <v/>
      </c>
      <c r="AC17" s="46" t="str">
        <f>IF($B17="","",Parámetros!$B$1*IF(OR($S17=27,$S17=102),0,1))</f>
        <v/>
      </c>
      <c r="AE17" s="43" t="str">
        <f>IF($B17="","",IF($C17="","No declarado",IFERROR(VLOOKUP($C17,F.931!$B:$BZ,$AE$1,0),"No declarado")))</f>
        <v/>
      </c>
      <c r="AF17" s="47" t="str">
        <f t="shared" si="5"/>
        <v/>
      </c>
      <c r="AG17" s="47" t="str">
        <f>IF($B17="","",IFERROR(O17-VLOOKUP(C17,F.931!B:BZ,SUMIFS(F.931!$1:$1,F.931!$3:$3,"Remuneración 4"),0),""))</f>
        <v/>
      </c>
      <c r="AH17" s="48" t="str">
        <f t="shared" si="9"/>
        <v/>
      </c>
      <c r="AI17" s="41" t="str">
        <f t="shared" si="10"/>
        <v/>
      </c>
    </row>
    <row r="18" spans="1:35" x14ac:dyDescent="0.2">
      <c r="A18" s="65"/>
      <c r="B18" s="64"/>
      <c r="C18" s="86"/>
      <c r="D18" s="88"/>
      <c r="E18" s="62"/>
      <c r="F18" s="62"/>
      <c r="G18" s="62"/>
      <c r="H18" s="62"/>
      <c r="I18" s="62"/>
      <c r="J18" s="62"/>
      <c r="K18" s="62"/>
      <c r="L18" s="43" t="str">
        <f>IF($B18="","",MAX(0,$E18-MAX($E18-$I18,Parámetros!$B$5)))</f>
        <v/>
      </c>
      <c r="M18" s="43" t="str">
        <f>IF($B18="","",MIN($E18,Parámetros!$B$4))</f>
        <v/>
      </c>
      <c r="N18" s="43" t="str">
        <f t="shared" si="3"/>
        <v/>
      </c>
      <c r="O18" s="43" t="str">
        <f>IF($B18="","",MIN(($E18+$F18)/IF($D18="",1,$D18),Parámetros!$B$4))</f>
        <v/>
      </c>
      <c r="P18" s="43" t="str">
        <f t="shared" si="6"/>
        <v/>
      </c>
      <c r="Q18" s="43" t="str">
        <f t="shared" si="7"/>
        <v/>
      </c>
      <c r="R18" s="43" t="str">
        <f t="shared" si="8"/>
        <v/>
      </c>
      <c r="S18" s="44" t="str">
        <f>IF($B18="","",IFERROR(VLOOKUP($C18,F.931!$B:$R,9,0),8))</f>
        <v/>
      </c>
      <c r="T18" s="44" t="str">
        <f>IF($B18="","",IFERROR(VLOOKUP($C18,F.931!$B:$R,7,0),1))</f>
        <v/>
      </c>
      <c r="U18" s="44" t="str">
        <f>IF($B18="","",IFERROR(VLOOKUP($C18,F.931!$B:$AR,15,0),0))</f>
        <v/>
      </c>
      <c r="V18" s="44" t="str">
        <f>IF($B18="","",IFERROR(VLOOKUP($C18,F.931!$B:$R,3,0),1))</f>
        <v/>
      </c>
      <c r="W18" s="45" t="str">
        <f t="shared" si="4"/>
        <v/>
      </c>
      <c r="X18" s="46" t="str">
        <f>IF($B18="","",$W18*(X$2+$U18*0.015) *$O18*IF(COUNTIF(Parámetros!$J:$J, $S18)&gt;0,0,1)*IF($T18=2,0,1) +$J18*$W18)</f>
        <v/>
      </c>
      <c r="Y18" s="46" t="str">
        <f>IF($B18="","",$W18*Y$2*P18*IF(COUNTIF(Parámetros!$L:$L,$S18)&gt;0,0,1)*IF($T18=2,0,1) +$K18*$W18)</f>
        <v/>
      </c>
      <c r="Z18" s="46" t="str">
        <f>IF($B18="","",($M18*Z$2+IF($T18=2,0, $M18*Z$1+$X18/$W18*(1-$W18)))*IF(COUNTIF(Parámetros!$I:$I, $S18)&gt;0,0,1))</f>
        <v/>
      </c>
      <c r="AA18" s="46" t="str">
        <f>IF($B18="","",$R18*IF($T18=2,AA$1,AA$2) *IF(COUNTIF(Parámetros!$K:$K, $S18)&gt;0,0,1)+$Y18/$W18*(1-$W18))</f>
        <v/>
      </c>
      <c r="AB18" s="46" t="str">
        <f>IF($B18="","",$Q18*Parámetros!$B$3+Parámetros!$B$2)</f>
        <v/>
      </c>
      <c r="AC18" s="46" t="str">
        <f>IF($B18="","",Parámetros!$B$1*IF(OR($S18=27,$S18=102),0,1))</f>
        <v/>
      </c>
      <c r="AE18" s="43" t="str">
        <f>IF($B18="","",IF($C18="","No declarado",IFERROR(VLOOKUP($C18,F.931!$B:$BZ,$AE$1,0),"No declarado")))</f>
        <v/>
      </c>
      <c r="AF18" s="47" t="str">
        <f t="shared" si="5"/>
        <v/>
      </c>
      <c r="AG18" s="47" t="str">
        <f>IF($B18="","",IFERROR(O18-VLOOKUP(C18,F.931!B:BZ,SUMIFS(F.931!$1:$1,F.931!$3:$3,"Remuneración 4"),0),""))</f>
        <v/>
      </c>
      <c r="AH18" s="48" t="str">
        <f t="shared" si="9"/>
        <v/>
      </c>
      <c r="AI18" s="41" t="str">
        <f t="shared" si="10"/>
        <v/>
      </c>
    </row>
    <row r="19" spans="1:35" x14ac:dyDescent="0.2">
      <c r="A19" s="65"/>
      <c r="B19" s="64"/>
      <c r="C19" s="86"/>
      <c r="D19" s="88"/>
      <c r="E19" s="62"/>
      <c r="F19" s="62"/>
      <c r="G19" s="62"/>
      <c r="H19" s="62"/>
      <c r="I19" s="62"/>
      <c r="J19" s="62"/>
      <c r="K19" s="62"/>
      <c r="L19" s="43" t="str">
        <f>IF($B19="","",MAX(0,$E19-MAX($E19-$I19,Parámetros!$B$5)))</f>
        <v/>
      </c>
      <c r="M19" s="43" t="str">
        <f>IF($B19="","",MIN($E19,Parámetros!$B$4))</f>
        <v/>
      </c>
      <c r="N19" s="43" t="str">
        <f t="shared" si="3"/>
        <v/>
      </c>
      <c r="O19" s="43" t="str">
        <f>IF($B19="","",MIN(($E19+$F19)/IF($D19="",1,$D19),Parámetros!$B$4))</f>
        <v/>
      </c>
      <c r="P19" s="43" t="str">
        <f t="shared" si="6"/>
        <v/>
      </c>
      <c r="Q19" s="43" t="str">
        <f t="shared" si="7"/>
        <v/>
      </c>
      <c r="R19" s="43" t="str">
        <f t="shared" si="8"/>
        <v/>
      </c>
      <c r="S19" s="44" t="str">
        <f>IF($B19="","",IFERROR(VLOOKUP($C19,F.931!$B:$R,9,0),8))</f>
        <v/>
      </c>
      <c r="T19" s="44" t="str">
        <f>IF($B19="","",IFERROR(VLOOKUP($C19,F.931!$B:$R,7,0),1))</f>
        <v/>
      </c>
      <c r="U19" s="44" t="str">
        <f>IF($B19="","",IFERROR(VLOOKUP($C19,F.931!$B:$AR,15,0),0))</f>
        <v/>
      </c>
      <c r="V19" s="44" t="str">
        <f>IF($B19="","",IFERROR(VLOOKUP($C19,F.931!$B:$R,3,0),1))</f>
        <v/>
      </c>
      <c r="W19" s="45" t="str">
        <f t="shared" si="4"/>
        <v/>
      </c>
      <c r="X19" s="46" t="str">
        <f>IF($B19="","",$W19*(X$2+$U19*0.015) *$O19*IF(COUNTIF(Parámetros!$J:$J, $S19)&gt;0,0,1)*IF($T19=2,0,1) +$J19*$W19)</f>
        <v/>
      </c>
      <c r="Y19" s="46" t="str">
        <f>IF($B19="","",$W19*Y$2*P19*IF(COUNTIF(Parámetros!$L:$L,$S19)&gt;0,0,1)*IF($T19=2,0,1) +$K19*$W19)</f>
        <v/>
      </c>
      <c r="Z19" s="46" t="str">
        <f>IF($B19="","",($M19*Z$2+IF($T19=2,0, $M19*Z$1+$X19/$W19*(1-$W19)))*IF(COUNTIF(Parámetros!$I:$I, $S19)&gt;0,0,1))</f>
        <v/>
      </c>
      <c r="AA19" s="46" t="str">
        <f>IF($B19="","",$R19*IF($T19=2,AA$1,AA$2) *IF(COUNTIF(Parámetros!$K:$K, $S19)&gt;0,0,1)+$Y19/$W19*(1-$W19))</f>
        <v/>
      </c>
      <c r="AB19" s="46" t="str">
        <f>IF($B19="","",$Q19*Parámetros!$B$3+Parámetros!$B$2)</f>
        <v/>
      </c>
      <c r="AC19" s="46" t="str">
        <f>IF($B19="","",Parámetros!$B$1*IF(OR($S19=27,$S19=102),0,1))</f>
        <v/>
      </c>
      <c r="AE19" s="43" t="str">
        <f>IF($B19="","",IF($C19="","No declarado",IFERROR(VLOOKUP($C19,F.931!$B:$BZ,$AE$1,0),"No declarado")))</f>
        <v/>
      </c>
      <c r="AF19" s="47" t="str">
        <f t="shared" si="5"/>
        <v/>
      </c>
      <c r="AG19" s="47" t="str">
        <f>IF($B19="","",IFERROR(O19-VLOOKUP(C19,F.931!B:BZ,SUMIFS(F.931!$1:$1,F.931!$3:$3,"Remuneración 4"),0),""))</f>
        <v/>
      </c>
      <c r="AH19" s="48" t="str">
        <f t="shared" si="9"/>
        <v/>
      </c>
      <c r="AI19" s="41" t="str">
        <f t="shared" si="10"/>
        <v/>
      </c>
    </row>
    <row r="20" spans="1:35" x14ac:dyDescent="0.2">
      <c r="A20" s="65"/>
      <c r="B20" s="64"/>
      <c r="C20" s="86"/>
      <c r="D20" s="88"/>
      <c r="E20" s="62"/>
      <c r="F20" s="62"/>
      <c r="G20" s="62"/>
      <c r="H20" s="62"/>
      <c r="I20" s="62"/>
      <c r="J20" s="62"/>
      <c r="K20" s="62"/>
      <c r="L20" s="43" t="str">
        <f>IF($B20="","",MAX(0,$E20-MAX($E20-$I20,Parámetros!$B$5)))</f>
        <v/>
      </c>
      <c r="M20" s="43" t="str">
        <f>IF($B20="","",MIN($E20,Parámetros!$B$4))</f>
        <v/>
      </c>
      <c r="N20" s="43" t="str">
        <f t="shared" si="3"/>
        <v/>
      </c>
      <c r="O20" s="43" t="str">
        <f>IF($B20="","",MIN(($E20+$F20)/IF($D20="",1,$D20),Parámetros!$B$4))</f>
        <v/>
      </c>
      <c r="P20" s="43" t="str">
        <f t="shared" si="6"/>
        <v/>
      </c>
      <c r="Q20" s="43" t="str">
        <f t="shared" si="7"/>
        <v/>
      </c>
      <c r="R20" s="43" t="str">
        <f t="shared" si="8"/>
        <v/>
      </c>
      <c r="S20" s="44" t="str">
        <f>IF($B20="","",IFERROR(VLOOKUP($C20,F.931!$B:$R,9,0),8))</f>
        <v/>
      </c>
      <c r="T20" s="44" t="str">
        <f>IF($B20="","",IFERROR(VLOOKUP($C20,F.931!$B:$R,7,0),1))</f>
        <v/>
      </c>
      <c r="U20" s="44" t="str">
        <f>IF($B20="","",IFERROR(VLOOKUP($C20,F.931!$B:$AR,15,0),0))</f>
        <v/>
      </c>
      <c r="V20" s="44" t="str">
        <f>IF($B20="","",IFERROR(VLOOKUP($C20,F.931!$B:$R,3,0),1))</f>
        <v/>
      </c>
      <c r="W20" s="45" t="str">
        <f t="shared" si="4"/>
        <v/>
      </c>
      <c r="X20" s="46" t="str">
        <f>IF($B20="","",$W20*(X$2+$U20*0.015) *$O20*IF(COUNTIF(Parámetros!$J:$J, $S20)&gt;0,0,1)*IF($T20=2,0,1) +$J20*$W20)</f>
        <v/>
      </c>
      <c r="Y20" s="46" t="str">
        <f>IF($B20="","",$W20*Y$2*P20*IF(COUNTIF(Parámetros!$L:$L,$S20)&gt;0,0,1)*IF($T20=2,0,1) +$K20*$W20)</f>
        <v/>
      </c>
      <c r="Z20" s="46" t="str">
        <f>IF($B20="","",($M20*Z$2+IF($T20=2,0, $M20*Z$1+$X20/$W20*(1-$W20)))*IF(COUNTIF(Parámetros!$I:$I, $S20)&gt;0,0,1))</f>
        <v/>
      </c>
      <c r="AA20" s="46" t="str">
        <f>IF($B20="","",$R20*IF($T20=2,AA$1,AA$2) *IF(COUNTIF(Parámetros!$K:$K, $S20)&gt;0,0,1)+$Y20/$W20*(1-$W20))</f>
        <v/>
      </c>
      <c r="AB20" s="46" t="str">
        <f>IF($B20="","",$Q20*Parámetros!$B$3+Parámetros!$B$2)</f>
        <v/>
      </c>
      <c r="AC20" s="46" t="str">
        <f>IF($B20="","",Parámetros!$B$1*IF(OR($S20=27,$S20=102),0,1))</f>
        <v/>
      </c>
      <c r="AE20" s="43" t="str">
        <f>IF($B20="","",IF($C20="","No declarado",IFERROR(VLOOKUP($C20,F.931!$B:$BZ,$AE$1,0),"No declarado")))</f>
        <v/>
      </c>
      <c r="AF20" s="47" t="str">
        <f t="shared" si="5"/>
        <v/>
      </c>
      <c r="AG20" s="47" t="str">
        <f>IF($B20="","",IFERROR(O20-VLOOKUP(C20,F.931!B:BZ,SUMIFS(F.931!$1:$1,F.931!$3:$3,"Remuneración 4"),0),""))</f>
        <v/>
      </c>
      <c r="AH20" s="48" t="str">
        <f t="shared" si="9"/>
        <v/>
      </c>
      <c r="AI20" s="41" t="str">
        <f t="shared" si="10"/>
        <v/>
      </c>
    </row>
    <row r="21" spans="1:35" x14ac:dyDescent="0.2">
      <c r="A21" s="65"/>
      <c r="B21" s="64"/>
      <c r="C21" s="86"/>
      <c r="D21" s="88"/>
      <c r="E21" s="62"/>
      <c r="F21" s="62"/>
      <c r="G21" s="62"/>
      <c r="H21" s="62"/>
      <c r="I21" s="62"/>
      <c r="J21" s="62"/>
      <c r="K21" s="62"/>
      <c r="L21" s="43" t="str">
        <f>IF($B21="","",MAX(0,$E21-MAX($E21-$I21,Parámetros!$B$5)))</f>
        <v/>
      </c>
      <c r="M21" s="43" t="str">
        <f>IF($B21="","",MIN($E21,Parámetros!$B$4))</f>
        <v/>
      </c>
      <c r="N21" s="43" t="str">
        <f t="shared" si="3"/>
        <v/>
      </c>
      <c r="O21" s="43" t="str">
        <f>IF($B21="","",MIN(($E21+$F21)/IF($D21="",1,$D21),Parámetros!$B$4))</f>
        <v/>
      </c>
      <c r="P21" s="43" t="str">
        <f t="shared" si="6"/>
        <v/>
      </c>
      <c r="Q21" s="43" t="str">
        <f t="shared" si="7"/>
        <v/>
      </c>
      <c r="R21" s="43" t="str">
        <f t="shared" si="8"/>
        <v/>
      </c>
      <c r="S21" s="44" t="str">
        <f>IF($B21="","",IFERROR(VLOOKUP($C21,F.931!$B:$R,9,0),8))</f>
        <v/>
      </c>
      <c r="T21" s="44" t="str">
        <f>IF($B21="","",IFERROR(VLOOKUP($C21,F.931!$B:$R,7,0),1))</f>
        <v/>
      </c>
      <c r="U21" s="44" t="str">
        <f>IF($B21="","",IFERROR(VLOOKUP($C21,F.931!$B:$AR,15,0),0))</f>
        <v/>
      </c>
      <c r="V21" s="44" t="str">
        <f>IF($B21="","",IFERROR(VLOOKUP($C21,F.931!$B:$R,3,0),1))</f>
        <v/>
      </c>
      <c r="W21" s="45" t="str">
        <f t="shared" si="4"/>
        <v/>
      </c>
      <c r="X21" s="46" t="str">
        <f>IF($B21="","",$W21*(X$2+$U21*0.015) *$O21*IF(COUNTIF(Parámetros!$J:$J, $S21)&gt;0,0,1)*IF($T21=2,0,1) +$J21*$W21)</f>
        <v/>
      </c>
      <c r="Y21" s="46" t="str">
        <f>IF($B21="","",$W21*Y$2*P21*IF(COUNTIF(Parámetros!$L:$L,$S21)&gt;0,0,1)*IF($T21=2,0,1) +$K21*$W21)</f>
        <v/>
      </c>
      <c r="Z21" s="46" t="str">
        <f>IF($B21="","",($M21*Z$2+IF($T21=2,0, $M21*Z$1+$X21/$W21*(1-$W21)))*IF(COUNTIF(Parámetros!$I:$I, $S21)&gt;0,0,1))</f>
        <v/>
      </c>
      <c r="AA21" s="46" t="str">
        <f>IF($B21="","",$R21*IF($T21=2,AA$1,AA$2) *IF(COUNTIF(Parámetros!$K:$K, $S21)&gt;0,0,1)+$Y21/$W21*(1-$W21))</f>
        <v/>
      </c>
      <c r="AB21" s="46" t="str">
        <f>IF($B21="","",$Q21*Parámetros!$B$3+Parámetros!$B$2)</f>
        <v/>
      </c>
      <c r="AC21" s="46" t="str">
        <f>IF($B21="","",Parámetros!$B$1*IF(OR($S21=27,$S21=102),0,1))</f>
        <v/>
      </c>
      <c r="AE21" s="43" t="str">
        <f>IF($B21="","",IF($C21="","No declarado",IFERROR(VLOOKUP($C21,F.931!$B:$BZ,$AE$1,0),"No declarado")))</f>
        <v/>
      </c>
      <c r="AF21" s="47" t="str">
        <f t="shared" si="5"/>
        <v/>
      </c>
      <c r="AG21" s="47" t="str">
        <f>IF($B21="","",IFERROR(O21-VLOOKUP(C21,F.931!B:BZ,SUMIFS(F.931!$1:$1,F.931!$3:$3,"Remuneración 4"),0),""))</f>
        <v/>
      </c>
      <c r="AH21" s="48" t="str">
        <f t="shared" si="9"/>
        <v/>
      </c>
      <c r="AI21" s="41" t="str">
        <f t="shared" si="10"/>
        <v/>
      </c>
    </row>
    <row r="22" spans="1:35" x14ac:dyDescent="0.2">
      <c r="A22" s="65"/>
      <c r="B22" s="64"/>
      <c r="C22" s="86"/>
      <c r="D22" s="88"/>
      <c r="E22" s="62"/>
      <c r="F22" s="62"/>
      <c r="G22" s="62"/>
      <c r="H22" s="62"/>
      <c r="I22" s="62"/>
      <c r="J22" s="62"/>
      <c r="K22" s="62"/>
      <c r="L22" s="43" t="str">
        <f>IF($B22="","",MAX(0,$E22-MAX($E22-$I22,Parámetros!$B$5)))</f>
        <v/>
      </c>
      <c r="M22" s="43" t="str">
        <f>IF($B22="","",MIN($E22,Parámetros!$B$4))</f>
        <v/>
      </c>
      <c r="N22" s="43" t="str">
        <f t="shared" si="3"/>
        <v/>
      </c>
      <c r="O22" s="43" t="str">
        <f>IF($B22="","",MIN(($E22+$F22)/IF($D22="",1,$D22),Parámetros!$B$4))</f>
        <v/>
      </c>
      <c r="P22" s="43" t="str">
        <f t="shared" si="6"/>
        <v/>
      </c>
      <c r="Q22" s="43" t="str">
        <f t="shared" si="7"/>
        <v/>
      </c>
      <c r="R22" s="43" t="str">
        <f t="shared" si="8"/>
        <v/>
      </c>
      <c r="S22" s="44" t="str">
        <f>IF($B22="","",IFERROR(VLOOKUP($C22,F.931!$B:$R,9,0),8))</f>
        <v/>
      </c>
      <c r="T22" s="44" t="str">
        <f>IF($B22="","",IFERROR(VLOOKUP($C22,F.931!$B:$R,7,0),1))</f>
        <v/>
      </c>
      <c r="U22" s="44" t="str">
        <f>IF($B22="","",IFERROR(VLOOKUP($C22,F.931!$B:$AR,15,0),0))</f>
        <v/>
      </c>
      <c r="V22" s="44" t="str">
        <f>IF($B22="","",IFERROR(VLOOKUP($C22,F.931!$B:$R,3,0),1))</f>
        <v/>
      </c>
      <c r="W22" s="45" t="str">
        <f t="shared" si="4"/>
        <v/>
      </c>
      <c r="X22" s="46" t="str">
        <f>IF($B22="","",$W22*(X$2+$U22*0.015) *$O22*IF(COUNTIF(Parámetros!$J:$J, $S22)&gt;0,0,1)*IF($T22=2,0,1) +$J22*$W22)</f>
        <v/>
      </c>
      <c r="Y22" s="46" t="str">
        <f>IF($B22="","",$W22*Y$2*P22*IF(COUNTIF(Parámetros!$L:$L,$S22)&gt;0,0,1)*IF($T22=2,0,1) +$K22*$W22)</f>
        <v/>
      </c>
      <c r="Z22" s="46" t="str">
        <f>IF($B22="","",($M22*Z$2+IF($T22=2,0, $M22*Z$1+$X22/$W22*(1-$W22)))*IF(COUNTIF(Parámetros!$I:$I, $S22)&gt;0,0,1))</f>
        <v/>
      </c>
      <c r="AA22" s="46" t="str">
        <f>IF($B22="","",$R22*IF($T22=2,AA$1,AA$2) *IF(COUNTIF(Parámetros!$K:$K, $S22)&gt;0,0,1)+$Y22/$W22*(1-$W22))</f>
        <v/>
      </c>
      <c r="AB22" s="46" t="str">
        <f>IF($B22="","",$Q22*Parámetros!$B$3+Parámetros!$B$2)</f>
        <v/>
      </c>
      <c r="AC22" s="46" t="str">
        <f>IF($B22="","",Parámetros!$B$1*IF(OR($S22=27,$S22=102),0,1))</f>
        <v/>
      </c>
      <c r="AE22" s="43" t="str">
        <f>IF($B22="","",IF($C22="","No declarado",IFERROR(VLOOKUP($C22,F.931!$B:$BZ,$AE$1,0),"No declarado")))</f>
        <v/>
      </c>
      <c r="AF22" s="47" t="str">
        <f t="shared" si="5"/>
        <v/>
      </c>
      <c r="AG22" s="47" t="str">
        <f>IF($B22="","",IFERROR(O22-VLOOKUP(C22,F.931!B:BZ,SUMIFS(F.931!$1:$1,F.931!$3:$3,"Remuneración 4"),0),""))</f>
        <v/>
      </c>
      <c r="AH22" s="48" t="str">
        <f t="shared" si="9"/>
        <v/>
      </c>
      <c r="AI22" s="41" t="str">
        <f t="shared" si="10"/>
        <v/>
      </c>
    </row>
    <row r="23" spans="1:35" x14ac:dyDescent="0.2">
      <c r="A23" s="65"/>
      <c r="B23" s="64"/>
      <c r="C23" s="86"/>
      <c r="D23" s="88"/>
      <c r="E23" s="62"/>
      <c r="F23" s="62"/>
      <c r="G23" s="62"/>
      <c r="H23" s="62"/>
      <c r="I23" s="62"/>
      <c r="J23" s="62"/>
      <c r="K23" s="62"/>
      <c r="L23" s="43" t="str">
        <f>IF($B23="","",MAX(0,$E23-MAX($E23-$I23,Parámetros!$B$5)))</f>
        <v/>
      </c>
      <c r="M23" s="43" t="str">
        <f>IF($B23="","",MIN($E23,Parámetros!$B$4))</f>
        <v/>
      </c>
      <c r="N23" s="43" t="str">
        <f t="shared" si="3"/>
        <v/>
      </c>
      <c r="O23" s="43" t="str">
        <f>IF($B23="","",MIN(($E23+$F23)/IF($D23="",1,$D23),Parámetros!$B$4))</f>
        <v/>
      </c>
      <c r="P23" s="43" t="str">
        <f t="shared" si="6"/>
        <v/>
      </c>
      <c r="Q23" s="43" t="str">
        <f t="shared" si="7"/>
        <v/>
      </c>
      <c r="R23" s="43" t="str">
        <f t="shared" si="8"/>
        <v/>
      </c>
      <c r="S23" s="44" t="str">
        <f>IF($B23="","",IFERROR(VLOOKUP($C23,F.931!$B:$R,9,0),8))</f>
        <v/>
      </c>
      <c r="T23" s="44" t="str">
        <f>IF($B23="","",IFERROR(VLOOKUP($C23,F.931!$B:$R,7,0),1))</f>
        <v/>
      </c>
      <c r="U23" s="44" t="str">
        <f>IF($B23="","",IFERROR(VLOOKUP($C23,F.931!$B:$AR,15,0),0))</f>
        <v/>
      </c>
      <c r="V23" s="44" t="str">
        <f>IF($B23="","",IFERROR(VLOOKUP($C23,F.931!$B:$R,3,0),1))</f>
        <v/>
      </c>
      <c r="W23" s="45" t="str">
        <f t="shared" si="4"/>
        <v/>
      </c>
      <c r="X23" s="46" t="str">
        <f>IF($B23="","",$W23*(X$2+$U23*0.015) *$O23*IF(COUNTIF(Parámetros!$J:$J, $S23)&gt;0,0,1)*IF($T23=2,0,1) +$J23*$W23)</f>
        <v/>
      </c>
      <c r="Y23" s="46" t="str">
        <f>IF($B23="","",$W23*Y$2*P23*IF(COUNTIF(Parámetros!$L:$L,$S23)&gt;0,0,1)*IF($T23=2,0,1) +$K23*$W23)</f>
        <v/>
      </c>
      <c r="Z23" s="46" t="str">
        <f>IF($B23="","",($M23*Z$2+IF($T23=2,0, $M23*Z$1+$X23/$W23*(1-$W23)))*IF(COUNTIF(Parámetros!$I:$I, $S23)&gt;0,0,1))</f>
        <v/>
      </c>
      <c r="AA23" s="46" t="str">
        <f>IF($B23="","",$R23*IF($T23=2,AA$1,AA$2) *IF(COUNTIF(Parámetros!$K:$K, $S23)&gt;0,0,1)+$Y23/$W23*(1-$W23))</f>
        <v/>
      </c>
      <c r="AB23" s="46" t="str">
        <f>IF($B23="","",$Q23*Parámetros!$B$3+Parámetros!$B$2)</f>
        <v/>
      </c>
      <c r="AC23" s="46" t="str">
        <f>IF($B23="","",Parámetros!$B$1*IF(OR($S23=27,$S23=102),0,1))</f>
        <v/>
      </c>
      <c r="AE23" s="43" t="str">
        <f>IF($B23="","",IF($C23="","No declarado",IFERROR(VLOOKUP($C23,F.931!$B:$BZ,$AE$1,0),"No declarado")))</f>
        <v/>
      </c>
      <c r="AF23" s="47" t="str">
        <f t="shared" si="5"/>
        <v/>
      </c>
      <c r="AG23" s="47" t="str">
        <f>IF($B23="","",IFERROR(O23-VLOOKUP(C23,F.931!B:BZ,SUMIFS(F.931!$1:$1,F.931!$3:$3,"Remuneración 4"),0),""))</f>
        <v/>
      </c>
      <c r="AH23" s="48" t="str">
        <f t="shared" si="9"/>
        <v/>
      </c>
      <c r="AI23" s="41" t="str">
        <f t="shared" si="10"/>
        <v/>
      </c>
    </row>
    <row r="24" spans="1:35" x14ac:dyDescent="0.2">
      <c r="A24" s="65"/>
      <c r="B24" s="64"/>
      <c r="C24" s="86"/>
      <c r="D24" s="88"/>
      <c r="E24" s="62"/>
      <c r="F24" s="62"/>
      <c r="G24" s="62"/>
      <c r="H24" s="62"/>
      <c r="I24" s="62"/>
      <c r="J24" s="62"/>
      <c r="K24" s="62"/>
      <c r="L24" s="43" t="str">
        <f>IF($B24="","",MAX(0,$E24-MAX($E24-$I24,Parámetros!$B$5)))</f>
        <v/>
      </c>
      <c r="M24" s="43" t="str">
        <f>IF($B24="","",MIN($E24,Parámetros!$B$4))</f>
        <v/>
      </c>
      <c r="N24" s="43" t="str">
        <f t="shared" si="3"/>
        <v/>
      </c>
      <c r="O24" s="43" t="str">
        <f>IF($B24="","",MIN(($E24+$F24)/IF($D24="",1,$D24),Parámetros!$B$4))</f>
        <v/>
      </c>
      <c r="P24" s="43" t="str">
        <f t="shared" si="6"/>
        <v/>
      </c>
      <c r="Q24" s="43" t="str">
        <f t="shared" si="7"/>
        <v/>
      </c>
      <c r="R24" s="43" t="str">
        <f t="shared" si="8"/>
        <v/>
      </c>
      <c r="S24" s="44" t="str">
        <f>IF($B24="","",IFERROR(VLOOKUP($C24,F.931!$B:$R,9,0),8))</f>
        <v/>
      </c>
      <c r="T24" s="44" t="str">
        <f>IF($B24="","",IFERROR(VLOOKUP($C24,F.931!$B:$R,7,0),1))</f>
        <v/>
      </c>
      <c r="U24" s="44" t="str">
        <f>IF($B24="","",IFERROR(VLOOKUP($C24,F.931!$B:$AR,15,0),0))</f>
        <v/>
      </c>
      <c r="V24" s="44" t="str">
        <f>IF($B24="","",IFERROR(VLOOKUP($C24,F.931!$B:$R,3,0),1))</f>
        <v/>
      </c>
      <c r="W24" s="45" t="str">
        <f t="shared" si="4"/>
        <v/>
      </c>
      <c r="X24" s="46" t="str">
        <f>IF($B24="","",$W24*(X$2+$U24*0.015) *$O24*IF(COUNTIF(Parámetros!$J:$J, $S24)&gt;0,0,1)*IF($T24=2,0,1) +$J24*$W24)</f>
        <v/>
      </c>
      <c r="Y24" s="46" t="str">
        <f>IF($B24="","",$W24*Y$2*P24*IF(COUNTIF(Parámetros!$L:$L,$S24)&gt;0,0,1)*IF($T24=2,0,1) +$K24*$W24)</f>
        <v/>
      </c>
      <c r="Z24" s="46" t="str">
        <f>IF($B24="","",($M24*Z$2+IF($T24=2,0, $M24*Z$1+$X24/$W24*(1-$W24)))*IF(COUNTIF(Parámetros!$I:$I, $S24)&gt;0,0,1))</f>
        <v/>
      </c>
      <c r="AA24" s="46" t="str">
        <f>IF($B24="","",$R24*IF($T24=2,AA$1,AA$2) *IF(COUNTIF(Parámetros!$K:$K, $S24)&gt;0,0,1)+$Y24/$W24*(1-$W24))</f>
        <v/>
      </c>
      <c r="AB24" s="46" t="str">
        <f>IF($B24="","",$Q24*Parámetros!$B$3+Parámetros!$B$2)</f>
        <v/>
      </c>
      <c r="AC24" s="46" t="str">
        <f>IF($B24="","",Parámetros!$B$1*IF(OR($S24=27,$S24=102),0,1))</f>
        <v/>
      </c>
      <c r="AE24" s="43" t="str">
        <f>IF($B24="","",IF($C24="","No declarado",IFERROR(VLOOKUP($C24,F.931!$B:$BZ,$AE$1,0),"No declarado")))</f>
        <v/>
      </c>
      <c r="AF24" s="47" t="str">
        <f t="shared" si="5"/>
        <v/>
      </c>
      <c r="AG24" s="47" t="str">
        <f>IF($B24="","",IFERROR(O24-VLOOKUP(C24,F.931!B:BZ,SUMIFS(F.931!$1:$1,F.931!$3:$3,"Remuneración 4"),0),""))</f>
        <v/>
      </c>
      <c r="AH24" s="48" t="str">
        <f t="shared" si="9"/>
        <v/>
      </c>
      <c r="AI24" s="41" t="str">
        <f t="shared" si="10"/>
        <v/>
      </c>
    </row>
    <row r="25" spans="1:35" x14ac:dyDescent="0.2">
      <c r="A25" s="65"/>
      <c r="B25" s="64"/>
      <c r="C25" s="65"/>
      <c r="D25" s="88"/>
      <c r="E25" s="62"/>
      <c r="F25" s="62"/>
      <c r="G25" s="62"/>
      <c r="H25" s="62"/>
      <c r="I25" s="62"/>
      <c r="J25" s="62"/>
      <c r="K25" s="62"/>
      <c r="L25" s="43" t="str">
        <f>IF($B25="","",MAX(0,$E25-MAX($E25-$I25,Parámetros!$B$5)))</f>
        <v/>
      </c>
      <c r="M25" s="43" t="str">
        <f>IF($B25="","",MIN($E25,Parámetros!$B$4))</f>
        <v/>
      </c>
      <c r="N25" s="43" t="str">
        <f t="shared" si="3"/>
        <v/>
      </c>
      <c r="O25" s="43" t="str">
        <f>IF($B25="","",MIN(($E25+$F25)/IF($D25="",1,$D25),Parámetros!$B$4))</f>
        <v/>
      </c>
      <c r="P25" s="43" t="str">
        <f t="shared" si="6"/>
        <v/>
      </c>
      <c r="Q25" s="43" t="str">
        <f t="shared" si="7"/>
        <v/>
      </c>
      <c r="R25" s="43" t="str">
        <f t="shared" si="8"/>
        <v/>
      </c>
      <c r="S25" s="44" t="str">
        <f>IF($B25="","",IFERROR(VLOOKUP($C25,F.931!$B:$R,9,0),8))</f>
        <v/>
      </c>
      <c r="T25" s="44" t="str">
        <f>IF($B25="","",IFERROR(VLOOKUP($C25,F.931!$B:$R,7,0),1))</f>
        <v/>
      </c>
      <c r="U25" s="44" t="str">
        <f>IF($B25="","",IFERROR(VLOOKUP($C25,F.931!$B:$AR,15,0),0))</f>
        <v/>
      </c>
      <c r="V25" s="44" t="str">
        <f>IF($B25="","",IFERROR(VLOOKUP($C25,F.931!$B:$R,3,0),1))</f>
        <v/>
      </c>
      <c r="W25" s="45" t="str">
        <f t="shared" si="4"/>
        <v/>
      </c>
      <c r="X25" s="46" t="str">
        <f>IF($B25="","",$W25*(X$2+$U25*0.015) *$O25*IF(COUNTIF(Parámetros!$J:$J, $S25)&gt;0,0,1)*IF($T25=2,0,1) +$J25*$W25)</f>
        <v/>
      </c>
      <c r="Y25" s="46" t="str">
        <f>IF($B25="","",$W25*Y$2*P25*IF(COUNTIF(Parámetros!$L:$L,$S25)&gt;0,0,1)*IF($T25=2,0,1) +$K25*$W25)</f>
        <v/>
      </c>
      <c r="Z25" s="46" t="str">
        <f>IF($B25="","",($M25*Z$2+IF($T25=2,0, $M25*Z$1+$X25/$W25*(1-$W25)))*IF(COUNTIF(Parámetros!$I:$I, $S25)&gt;0,0,1))</f>
        <v/>
      </c>
      <c r="AA25" s="46" t="str">
        <f>IF($B25="","",$R25*IF($T25=2,AA$1,AA$2) *IF(COUNTIF(Parámetros!$K:$K, $S25)&gt;0,0,1)+$Y25/$W25*(1-$W25))</f>
        <v/>
      </c>
      <c r="AB25" s="46" t="str">
        <f>IF($B25="","",$Q25*Parámetros!$B$3+Parámetros!$B$2)</f>
        <v/>
      </c>
      <c r="AC25" s="46" t="str">
        <f>IF($B25="","",Parámetros!$B$1*IF(OR($S25=27,$S25=102),0,1))</f>
        <v/>
      </c>
      <c r="AE25" s="43" t="str">
        <f>IF($B25="","",IF($C25="","No declarado",IFERROR(VLOOKUP($C25,F.931!$B:$BZ,$AE$1,0),"No declarado")))</f>
        <v/>
      </c>
      <c r="AF25" s="47" t="str">
        <f t="shared" si="5"/>
        <v/>
      </c>
      <c r="AG25" s="47" t="str">
        <f>IF($B25="","",IFERROR(O25-VLOOKUP(C25,F.931!B:BZ,SUMIFS(F.931!$1:$1,F.931!$3:$3,"Remuneración 4"),0),""))</f>
        <v/>
      </c>
      <c r="AH25" s="48" t="str">
        <f t="shared" si="9"/>
        <v/>
      </c>
      <c r="AI25" s="41" t="str">
        <f t="shared" si="10"/>
        <v/>
      </c>
    </row>
    <row r="26" spans="1:35" x14ac:dyDescent="0.2">
      <c r="A26" s="65"/>
      <c r="B26" s="64"/>
      <c r="C26" s="65"/>
      <c r="D26" s="88"/>
      <c r="E26" s="62"/>
      <c r="F26" s="62"/>
      <c r="G26" s="62"/>
      <c r="H26" s="62"/>
      <c r="I26" s="62"/>
      <c r="J26" s="62"/>
      <c r="K26" s="62"/>
      <c r="L26" s="43" t="str">
        <f>IF($B26="","",MAX(0,$E26-MAX($E26-$I26,Parámetros!$B$5)))</f>
        <v/>
      </c>
      <c r="M26" s="43" t="str">
        <f>IF($B26="","",MIN($E26,Parámetros!$B$4))</f>
        <v/>
      </c>
      <c r="N26" s="43" t="str">
        <f t="shared" si="3"/>
        <v/>
      </c>
      <c r="O26" s="43" t="str">
        <f>IF($B26="","",MIN(($E26+$F26)/IF($D26="",1,$D26),Parámetros!$B$4))</f>
        <v/>
      </c>
      <c r="P26" s="43" t="str">
        <f t="shared" si="6"/>
        <v/>
      </c>
      <c r="Q26" s="43" t="str">
        <f t="shared" si="7"/>
        <v/>
      </c>
      <c r="R26" s="43" t="str">
        <f t="shared" si="8"/>
        <v/>
      </c>
      <c r="S26" s="44" t="str">
        <f>IF($B26="","",IFERROR(VLOOKUP($C26,F.931!$B:$R,9,0),8))</f>
        <v/>
      </c>
      <c r="T26" s="44" t="str">
        <f>IF($B26="","",IFERROR(VLOOKUP($C26,F.931!$B:$R,7,0),1))</f>
        <v/>
      </c>
      <c r="U26" s="44" t="str">
        <f>IF($B26="","",IFERROR(VLOOKUP($C26,F.931!$B:$AR,15,0),0))</f>
        <v/>
      </c>
      <c r="V26" s="44" t="str">
        <f>IF($B26="","",IFERROR(VLOOKUP($C26,F.931!$B:$R,3,0),1))</f>
        <v/>
      </c>
      <c r="W26" s="45" t="str">
        <f t="shared" si="4"/>
        <v/>
      </c>
      <c r="X26" s="46" t="str">
        <f>IF($B26="","",$W26*(X$2+$U26*0.015) *$O26*IF(COUNTIF(Parámetros!$J:$J, $S26)&gt;0,0,1)*IF($T26=2,0,1) +$J26*$W26)</f>
        <v/>
      </c>
      <c r="Y26" s="46" t="str">
        <f>IF($B26="","",$W26*Y$2*P26*IF(COUNTIF(Parámetros!$L:$L,$S26)&gt;0,0,1)*IF($T26=2,0,1) +$K26*$W26)</f>
        <v/>
      </c>
      <c r="Z26" s="46" t="str">
        <f>IF($B26="","",($M26*Z$2+IF($T26=2,0, $M26*Z$1+$X26/$W26*(1-$W26)))*IF(COUNTIF(Parámetros!$I:$I, $S26)&gt;0,0,1))</f>
        <v/>
      </c>
      <c r="AA26" s="46" t="str">
        <f>IF($B26="","",$R26*IF($T26=2,AA$1,AA$2) *IF(COUNTIF(Parámetros!$K:$K, $S26)&gt;0,0,1)+$Y26/$W26*(1-$W26))</f>
        <v/>
      </c>
      <c r="AB26" s="46" t="str">
        <f>IF($B26="","",$Q26*Parámetros!$B$3+Parámetros!$B$2)</f>
        <v/>
      </c>
      <c r="AC26" s="46" t="str">
        <f>IF($B26="","",Parámetros!$B$1*IF(OR($S26=27,$S26=102),0,1))</f>
        <v/>
      </c>
      <c r="AE26" s="43" t="str">
        <f>IF($B26="","",IF($C26="","No declarado",IFERROR(VLOOKUP($C26,F.931!$B:$BZ,$AE$1,0),"No declarado")))</f>
        <v/>
      </c>
      <c r="AF26" s="47" t="str">
        <f t="shared" si="5"/>
        <v/>
      </c>
      <c r="AG26" s="47" t="str">
        <f>IF($B26="","",IFERROR(O26-VLOOKUP(C26,F.931!B:BZ,SUMIFS(F.931!$1:$1,F.931!$3:$3,"Remuneración 4"),0),""))</f>
        <v/>
      </c>
      <c r="AH26" s="48" t="str">
        <f t="shared" si="9"/>
        <v/>
      </c>
      <c r="AI26" s="41" t="str">
        <f t="shared" si="10"/>
        <v/>
      </c>
    </row>
    <row r="27" spans="1:35" x14ac:dyDescent="0.2">
      <c r="A27" s="65"/>
      <c r="B27" s="64"/>
      <c r="C27" s="65"/>
      <c r="D27" s="88"/>
      <c r="E27" s="62"/>
      <c r="F27" s="62"/>
      <c r="G27" s="62"/>
      <c r="H27" s="62"/>
      <c r="I27" s="62"/>
      <c r="J27" s="62"/>
      <c r="K27" s="62"/>
      <c r="L27" s="43" t="str">
        <f>IF($B27="","",MAX(0,$E27-MAX($E27-$I27,Parámetros!$B$5)))</f>
        <v/>
      </c>
      <c r="M27" s="43" t="str">
        <f>IF($B27="","",MIN($E27,Parámetros!$B$4))</f>
        <v/>
      </c>
      <c r="N27" s="43" t="str">
        <f t="shared" si="3"/>
        <v/>
      </c>
      <c r="O27" s="43" t="str">
        <f>IF($B27="","",MIN(($E27+$F27)/IF($D27="",1,$D27),Parámetros!$B$4))</f>
        <v/>
      </c>
      <c r="P27" s="43" t="str">
        <f t="shared" si="6"/>
        <v/>
      </c>
      <c r="Q27" s="43" t="str">
        <f t="shared" si="7"/>
        <v/>
      </c>
      <c r="R27" s="43" t="str">
        <f t="shared" si="8"/>
        <v/>
      </c>
      <c r="S27" s="44" t="str">
        <f>IF($B27="","",IFERROR(VLOOKUP($C27,F.931!$B:$R,9,0),8))</f>
        <v/>
      </c>
      <c r="T27" s="44" t="str">
        <f>IF($B27="","",IFERROR(VLOOKUP($C27,F.931!$B:$R,7,0),1))</f>
        <v/>
      </c>
      <c r="U27" s="44" t="str">
        <f>IF($B27="","",IFERROR(VLOOKUP($C27,F.931!$B:$AR,15,0),0))</f>
        <v/>
      </c>
      <c r="V27" s="44" t="str">
        <f>IF($B27="","",IFERROR(VLOOKUP($C27,F.931!$B:$R,3,0),1))</f>
        <v/>
      </c>
      <c r="W27" s="45" t="str">
        <f t="shared" si="4"/>
        <v/>
      </c>
      <c r="X27" s="46" t="str">
        <f>IF($B27="","",$W27*(X$2+$U27*0.015) *$O27*IF(COUNTIF(Parámetros!$J:$J, $S27)&gt;0,0,1)*IF($T27=2,0,1) +$J27*$W27)</f>
        <v/>
      </c>
      <c r="Y27" s="46" t="str">
        <f>IF($B27="","",$W27*Y$2*P27*IF(COUNTIF(Parámetros!$L:$L,$S27)&gt;0,0,1)*IF($T27=2,0,1) +$K27*$W27)</f>
        <v/>
      </c>
      <c r="Z27" s="46" t="str">
        <f>IF($B27="","",($M27*Z$2+IF($T27=2,0, $M27*Z$1+$X27/$W27*(1-$W27)))*IF(COUNTIF(Parámetros!$I:$I, $S27)&gt;0,0,1))</f>
        <v/>
      </c>
      <c r="AA27" s="46" t="str">
        <f>IF($B27="","",$R27*IF($T27=2,AA$1,AA$2) *IF(COUNTIF(Parámetros!$K:$K, $S27)&gt;0,0,1)+$Y27/$W27*(1-$W27))</f>
        <v/>
      </c>
      <c r="AB27" s="46" t="str">
        <f>IF($B27="","",$Q27*Parámetros!$B$3+Parámetros!$B$2)</f>
        <v/>
      </c>
      <c r="AC27" s="46" t="str">
        <f>IF($B27="","",Parámetros!$B$1*IF(OR($S27=27,$S27=102),0,1))</f>
        <v/>
      </c>
      <c r="AE27" s="43" t="str">
        <f>IF($B27="","",IF($C27="","No declarado",IFERROR(VLOOKUP($C27,F.931!$B:$BZ,$AE$1,0),"No declarado")))</f>
        <v/>
      </c>
      <c r="AF27" s="47" t="str">
        <f t="shared" si="5"/>
        <v/>
      </c>
      <c r="AG27" s="47" t="str">
        <f>IF($B27="","",IFERROR(O27-VLOOKUP(C27,F.931!B:BZ,SUMIFS(F.931!$1:$1,F.931!$3:$3,"Remuneración 4"),0),""))</f>
        <v/>
      </c>
      <c r="AH27" s="48" t="str">
        <f t="shared" si="9"/>
        <v/>
      </c>
      <c r="AI27" s="41" t="str">
        <f t="shared" si="10"/>
        <v/>
      </c>
    </row>
    <row r="28" spans="1:35" x14ac:dyDescent="0.2">
      <c r="A28" s="65"/>
      <c r="B28" s="64"/>
      <c r="C28" s="65"/>
      <c r="D28" s="88"/>
      <c r="E28" s="62"/>
      <c r="F28" s="62"/>
      <c r="G28" s="62"/>
      <c r="H28" s="62"/>
      <c r="I28" s="62"/>
      <c r="J28" s="62"/>
      <c r="K28" s="62"/>
      <c r="L28" s="43" t="str">
        <f>IF($B28="","",MAX(0,$E28-MAX($E28-$I28,Parámetros!$B$5)))</f>
        <v/>
      </c>
      <c r="M28" s="43" t="str">
        <f>IF($B28="","",MIN($E28,Parámetros!$B$4))</f>
        <v/>
      </c>
      <c r="N28" s="43" t="str">
        <f t="shared" si="3"/>
        <v/>
      </c>
      <c r="O28" s="43" t="str">
        <f>IF($B28="","",MIN(($E28+$F28)/IF($D28="",1,$D28),Parámetros!$B$4))</f>
        <v/>
      </c>
      <c r="P28" s="43" t="str">
        <f t="shared" si="6"/>
        <v/>
      </c>
      <c r="Q28" s="43" t="str">
        <f t="shared" si="7"/>
        <v/>
      </c>
      <c r="R28" s="43" t="str">
        <f t="shared" si="8"/>
        <v/>
      </c>
      <c r="S28" s="44" t="str">
        <f>IF($B28="","",IFERROR(VLOOKUP($C28,F.931!$B:$R,9,0),8))</f>
        <v/>
      </c>
      <c r="T28" s="44" t="str">
        <f>IF($B28="","",IFERROR(VLOOKUP($C28,F.931!$B:$R,7,0),1))</f>
        <v/>
      </c>
      <c r="U28" s="44" t="str">
        <f>IF($B28="","",IFERROR(VLOOKUP($C28,F.931!$B:$AR,15,0),0))</f>
        <v/>
      </c>
      <c r="V28" s="44" t="str">
        <f>IF($B28="","",IFERROR(VLOOKUP($C28,F.931!$B:$R,3,0),1))</f>
        <v/>
      </c>
      <c r="W28" s="45" t="str">
        <f t="shared" si="4"/>
        <v/>
      </c>
      <c r="X28" s="46" t="str">
        <f>IF($B28="","",$W28*(X$2+$U28*0.015) *$O28*IF(COUNTIF(Parámetros!$J:$J, $S28)&gt;0,0,1)*IF($T28=2,0,1) +$J28*$W28)</f>
        <v/>
      </c>
      <c r="Y28" s="46" t="str">
        <f>IF($B28="","",$W28*Y$2*P28*IF(COUNTIF(Parámetros!$L:$L,$S28)&gt;0,0,1)*IF($T28=2,0,1) +$K28*$W28)</f>
        <v/>
      </c>
      <c r="Z28" s="46" t="str">
        <f>IF($B28="","",($M28*Z$2+IF($T28=2,0, $M28*Z$1+$X28/$W28*(1-$W28)))*IF(COUNTIF(Parámetros!$I:$I, $S28)&gt;0,0,1))</f>
        <v/>
      </c>
      <c r="AA28" s="46" t="str">
        <f>IF($B28="","",$R28*IF($T28=2,AA$1,AA$2) *IF(COUNTIF(Parámetros!$K:$K, $S28)&gt;0,0,1)+$Y28/$W28*(1-$W28))</f>
        <v/>
      </c>
      <c r="AB28" s="46" t="str">
        <f>IF($B28="","",$Q28*Parámetros!$B$3+Parámetros!$B$2)</f>
        <v/>
      </c>
      <c r="AC28" s="46" t="str">
        <f>IF($B28="","",Parámetros!$B$1*IF(OR($S28=27,$S28=102),0,1))</f>
        <v/>
      </c>
      <c r="AE28" s="43" t="str">
        <f>IF($B28="","",IF($C28="","No declarado",IFERROR(VLOOKUP($C28,F.931!$B:$BZ,$AE$1,0),"No declarado")))</f>
        <v/>
      </c>
      <c r="AF28" s="47" t="str">
        <f t="shared" si="5"/>
        <v/>
      </c>
      <c r="AG28" s="47" t="str">
        <f>IF($B28="","",IFERROR(O28-VLOOKUP(C28,F.931!B:BZ,SUMIFS(F.931!$1:$1,F.931!$3:$3,"Remuneración 4"),0),""))</f>
        <v/>
      </c>
      <c r="AH28" s="48" t="str">
        <f t="shared" si="9"/>
        <v/>
      </c>
      <c r="AI28" s="41" t="str">
        <f t="shared" si="10"/>
        <v/>
      </c>
    </row>
    <row r="29" spans="1:35" x14ac:dyDescent="0.2">
      <c r="A29" s="65"/>
      <c r="B29" s="64"/>
      <c r="C29" s="65"/>
      <c r="D29" s="88"/>
      <c r="E29" s="62"/>
      <c r="F29" s="62"/>
      <c r="G29" s="62"/>
      <c r="H29" s="62"/>
      <c r="I29" s="62"/>
      <c r="J29" s="62"/>
      <c r="K29" s="62"/>
      <c r="L29" s="43" t="str">
        <f>IF($B29="","",MAX(0,$E29-MAX($E29-$I29,Parámetros!$B$5)))</f>
        <v/>
      </c>
      <c r="M29" s="43" t="str">
        <f>IF($B29="","",MIN($E29,Parámetros!$B$4))</f>
        <v/>
      </c>
      <c r="N29" s="43" t="str">
        <f t="shared" si="3"/>
        <v/>
      </c>
      <c r="O29" s="43" t="str">
        <f>IF($B29="","",MIN(($E29+$F29)/IF($D29="",1,$D29),Parámetros!$B$4))</f>
        <v/>
      </c>
      <c r="P29" s="43" t="str">
        <f t="shared" si="6"/>
        <v/>
      </c>
      <c r="Q29" s="43" t="str">
        <f t="shared" si="7"/>
        <v/>
      </c>
      <c r="R29" s="43" t="str">
        <f t="shared" si="8"/>
        <v/>
      </c>
      <c r="S29" s="44" t="str">
        <f>IF($B29="","",IFERROR(VLOOKUP($C29,F.931!$B:$R,9,0),8))</f>
        <v/>
      </c>
      <c r="T29" s="44" t="str">
        <f>IF($B29="","",IFERROR(VLOOKUP($C29,F.931!$B:$R,7,0),1))</f>
        <v/>
      </c>
      <c r="U29" s="44" t="str">
        <f>IF($B29="","",IFERROR(VLOOKUP($C29,F.931!$B:$AR,15,0),0))</f>
        <v/>
      </c>
      <c r="V29" s="44" t="str">
        <f>IF($B29="","",IFERROR(VLOOKUP($C29,F.931!$B:$R,3,0),1))</f>
        <v/>
      </c>
      <c r="W29" s="45" t="str">
        <f t="shared" si="4"/>
        <v/>
      </c>
      <c r="X29" s="46" t="str">
        <f>IF($B29="","",$W29*(X$2+$U29*0.015) *$O29*IF(COUNTIF(Parámetros!$J:$J, $S29)&gt;0,0,1)*IF($T29=2,0,1) +$J29*$W29)</f>
        <v/>
      </c>
      <c r="Y29" s="46" t="str">
        <f>IF($B29="","",$W29*Y$2*P29*IF(COUNTIF(Parámetros!$L:$L,$S29)&gt;0,0,1)*IF($T29=2,0,1) +$K29*$W29)</f>
        <v/>
      </c>
      <c r="Z29" s="46" t="str">
        <f>IF($B29="","",($M29*Z$2+IF($T29=2,0, $M29*Z$1+$X29/$W29*(1-$W29)))*IF(COUNTIF(Parámetros!$I:$I, $S29)&gt;0,0,1))</f>
        <v/>
      </c>
      <c r="AA29" s="46" t="str">
        <f>IF($B29="","",$R29*IF($T29=2,AA$1,AA$2) *IF(COUNTIF(Parámetros!$K:$K, $S29)&gt;0,0,1)+$Y29/$W29*(1-$W29))</f>
        <v/>
      </c>
      <c r="AB29" s="46" t="str">
        <f>IF($B29="","",$Q29*Parámetros!$B$3+Parámetros!$B$2)</f>
        <v/>
      </c>
      <c r="AC29" s="46" t="str">
        <f>IF($B29="","",Parámetros!$B$1*IF(OR($S29=27,$S29=102),0,1))</f>
        <v/>
      </c>
      <c r="AE29" s="43" t="str">
        <f>IF($B29="","",IF($C29="","No declarado",IFERROR(VLOOKUP($C29,F.931!$B:$BZ,$AE$1,0),"No declarado")))</f>
        <v/>
      </c>
      <c r="AF29" s="47" t="str">
        <f t="shared" si="5"/>
        <v/>
      </c>
      <c r="AG29" s="47" t="str">
        <f>IF($B29="","",IFERROR(O29-VLOOKUP(C29,F.931!B:BZ,SUMIFS(F.931!$1:$1,F.931!$3:$3,"Remuneración 4"),0),""))</f>
        <v/>
      </c>
      <c r="AH29" s="48" t="str">
        <f t="shared" si="9"/>
        <v/>
      </c>
      <c r="AI29" s="41" t="str">
        <f t="shared" si="10"/>
        <v/>
      </c>
    </row>
    <row r="30" spans="1:35" x14ac:dyDescent="0.2">
      <c r="A30" s="65"/>
      <c r="B30" s="64"/>
      <c r="C30" s="65"/>
      <c r="D30" s="88"/>
      <c r="E30" s="62"/>
      <c r="F30" s="62"/>
      <c r="G30" s="62"/>
      <c r="H30" s="62"/>
      <c r="I30" s="62"/>
      <c r="J30" s="62"/>
      <c r="K30" s="62"/>
      <c r="L30" s="43" t="str">
        <f>IF($B30="","",MAX(0,$E30-MAX($E30-$I30,Parámetros!$B$5)))</f>
        <v/>
      </c>
      <c r="M30" s="43" t="str">
        <f>IF($B30="","",MIN($E30,Parámetros!$B$4))</f>
        <v/>
      </c>
      <c r="N30" s="43" t="str">
        <f t="shared" si="3"/>
        <v/>
      </c>
      <c r="O30" s="43" t="str">
        <f>IF($B30="","",MIN(($E30+$F30)/IF($D30="",1,$D30),Parámetros!$B$4))</f>
        <v/>
      </c>
      <c r="P30" s="43" t="str">
        <f t="shared" si="6"/>
        <v/>
      </c>
      <c r="Q30" s="43" t="str">
        <f t="shared" si="7"/>
        <v/>
      </c>
      <c r="R30" s="43" t="str">
        <f t="shared" si="8"/>
        <v/>
      </c>
      <c r="S30" s="44" t="str">
        <f>IF($B30="","",IFERROR(VLOOKUP($C30,F.931!$B:$R,9,0),8))</f>
        <v/>
      </c>
      <c r="T30" s="44" t="str">
        <f>IF($B30="","",IFERROR(VLOOKUP($C30,F.931!$B:$R,7,0),1))</f>
        <v/>
      </c>
      <c r="U30" s="44" t="str">
        <f>IF($B30="","",IFERROR(VLOOKUP($C30,F.931!$B:$AR,15,0),0))</f>
        <v/>
      </c>
      <c r="V30" s="44" t="str">
        <f>IF($B30="","",IFERROR(VLOOKUP($C30,F.931!$B:$R,3,0),1))</f>
        <v/>
      </c>
      <c r="W30" s="45" t="str">
        <f t="shared" si="4"/>
        <v/>
      </c>
      <c r="X30" s="46" t="str">
        <f>IF($B30="","",$W30*(X$2+$U30*0.015) *$O30*IF(COUNTIF(Parámetros!$J:$J, $S30)&gt;0,0,1)*IF($T30=2,0,1) +$J30*$W30)</f>
        <v/>
      </c>
      <c r="Y30" s="46" t="str">
        <f>IF($B30="","",$W30*Y$2*P30*IF(COUNTIF(Parámetros!$L:$L,$S30)&gt;0,0,1)*IF($T30=2,0,1) +$K30*$W30)</f>
        <v/>
      </c>
      <c r="Z30" s="46" t="str">
        <f>IF($B30="","",($M30*Z$2+IF($T30=2,0, $M30*Z$1+$X30/$W30*(1-$W30)))*IF(COUNTIF(Parámetros!$I:$I, $S30)&gt;0,0,1))</f>
        <v/>
      </c>
      <c r="AA30" s="46" t="str">
        <f>IF($B30="","",$R30*IF($T30=2,AA$1,AA$2) *IF(COUNTIF(Parámetros!$K:$K, $S30)&gt;0,0,1)+$Y30/$W30*(1-$W30))</f>
        <v/>
      </c>
      <c r="AB30" s="46" t="str">
        <f>IF($B30="","",$Q30*Parámetros!$B$3+Parámetros!$B$2)</f>
        <v/>
      </c>
      <c r="AC30" s="46" t="str">
        <f>IF($B30="","",Parámetros!$B$1*IF(OR($S30=27,$S30=102),0,1))</f>
        <v/>
      </c>
      <c r="AE30" s="43" t="str">
        <f>IF($B30="","",IF($C30="","No declarado",IFERROR(VLOOKUP($C30,F.931!$B:$BZ,$AE$1,0),"No declarado")))</f>
        <v/>
      </c>
      <c r="AF30" s="47" t="str">
        <f t="shared" si="5"/>
        <v/>
      </c>
      <c r="AG30" s="47" t="str">
        <f>IF($B30="","",IFERROR(O30-VLOOKUP(C30,F.931!B:BZ,SUMIFS(F.931!$1:$1,F.931!$3:$3,"Remuneración 4"),0),""))</f>
        <v/>
      </c>
      <c r="AH30" s="48" t="str">
        <f t="shared" si="9"/>
        <v/>
      </c>
      <c r="AI30" s="41" t="str">
        <f t="shared" si="10"/>
        <v/>
      </c>
    </row>
    <row r="31" spans="1:35" x14ac:dyDescent="0.2">
      <c r="A31" s="65"/>
      <c r="B31" s="64"/>
      <c r="C31" s="65"/>
      <c r="D31" s="88"/>
      <c r="E31" s="62"/>
      <c r="F31" s="62"/>
      <c r="G31" s="62"/>
      <c r="H31" s="62"/>
      <c r="I31" s="62"/>
      <c r="J31" s="62"/>
      <c r="K31" s="62"/>
      <c r="L31" s="43" t="str">
        <f>IF($B31="","",MAX(0,$E31-MAX($E31-$I31,Parámetros!$B$5)))</f>
        <v/>
      </c>
      <c r="M31" s="43" t="str">
        <f>IF($B31="","",MIN($E31,Parámetros!$B$4))</f>
        <v/>
      </c>
      <c r="N31" s="43" t="str">
        <f t="shared" si="3"/>
        <v/>
      </c>
      <c r="O31" s="43" t="str">
        <f>IF($B31="","",MIN(($E31+$F31)/IF($D31="",1,$D31),Parámetros!$B$4))</f>
        <v/>
      </c>
      <c r="P31" s="43" t="str">
        <f t="shared" si="6"/>
        <v/>
      </c>
      <c r="Q31" s="43" t="str">
        <f t="shared" si="7"/>
        <v/>
      </c>
      <c r="R31" s="43" t="str">
        <f t="shared" si="8"/>
        <v/>
      </c>
      <c r="S31" s="44" t="str">
        <f>IF($B31="","",IFERROR(VLOOKUP($C31,F.931!$B:$R,9,0),8))</f>
        <v/>
      </c>
      <c r="T31" s="44" t="str">
        <f>IF($B31="","",IFERROR(VLOOKUP($C31,F.931!$B:$R,7,0),1))</f>
        <v/>
      </c>
      <c r="U31" s="44" t="str">
        <f>IF($B31="","",IFERROR(VLOOKUP($C31,F.931!$B:$AR,15,0),0))</f>
        <v/>
      </c>
      <c r="V31" s="44" t="str">
        <f>IF($B31="","",IFERROR(VLOOKUP($C31,F.931!$B:$R,3,0),1))</f>
        <v/>
      </c>
      <c r="W31" s="45" t="str">
        <f t="shared" si="4"/>
        <v/>
      </c>
      <c r="X31" s="46" t="str">
        <f>IF($B31="","",$W31*(X$2+$U31*0.015) *$O31*IF(COUNTIF(Parámetros!$J:$J, $S31)&gt;0,0,1)*IF($T31=2,0,1) +$J31*$W31)</f>
        <v/>
      </c>
      <c r="Y31" s="46" t="str">
        <f>IF($B31="","",$W31*Y$2*P31*IF(COUNTIF(Parámetros!$L:$L,$S31)&gt;0,0,1)*IF($T31=2,0,1) +$K31*$W31)</f>
        <v/>
      </c>
      <c r="Z31" s="46" t="str">
        <f>IF($B31="","",($M31*Z$2+IF($T31=2,0, $M31*Z$1+$X31/$W31*(1-$W31)))*IF(COUNTIF(Parámetros!$I:$I, $S31)&gt;0,0,1))</f>
        <v/>
      </c>
      <c r="AA31" s="46" t="str">
        <f>IF($B31="","",$R31*IF($T31=2,AA$1,AA$2) *IF(COUNTIF(Parámetros!$K:$K, $S31)&gt;0,0,1)+$Y31/$W31*(1-$W31))</f>
        <v/>
      </c>
      <c r="AB31" s="46" t="str">
        <f>IF($B31="","",$Q31*Parámetros!$B$3+Parámetros!$B$2)</f>
        <v/>
      </c>
      <c r="AC31" s="46" t="str">
        <f>IF($B31="","",Parámetros!$B$1*IF(OR($S31=27,$S31=102),0,1))</f>
        <v/>
      </c>
      <c r="AE31" s="43" t="str">
        <f>IF($B31="","",IF($C31="","No declarado",IFERROR(VLOOKUP($C31,F.931!$B:$BZ,$AE$1,0),"No declarado")))</f>
        <v/>
      </c>
      <c r="AF31" s="47" t="str">
        <f t="shared" si="5"/>
        <v/>
      </c>
      <c r="AG31" s="47" t="str">
        <f>IF($B31="","",IFERROR(O31-VLOOKUP(C31,F.931!B:BZ,SUMIFS(F.931!$1:$1,F.931!$3:$3,"Remuneración 4"),0),""))</f>
        <v/>
      </c>
      <c r="AH31" s="48" t="str">
        <f t="shared" si="9"/>
        <v/>
      </c>
      <c r="AI31" s="41" t="str">
        <f t="shared" si="10"/>
        <v/>
      </c>
    </row>
    <row r="32" spans="1:35" x14ac:dyDescent="0.2">
      <c r="A32" s="65"/>
      <c r="B32" s="64"/>
      <c r="C32" s="65"/>
      <c r="D32" s="88"/>
      <c r="E32" s="62"/>
      <c r="F32" s="62"/>
      <c r="G32" s="62"/>
      <c r="H32" s="62"/>
      <c r="I32" s="62"/>
      <c r="J32" s="62"/>
      <c r="K32" s="62"/>
      <c r="L32" s="43" t="str">
        <f>IF($B32="","",MAX(0,$E32-MAX($E32-$I32,Parámetros!$B$5)))</f>
        <v/>
      </c>
      <c r="M32" s="43" t="str">
        <f>IF($B32="","",MIN($E32,Parámetros!$B$4))</f>
        <v/>
      </c>
      <c r="N32" s="43" t="str">
        <f t="shared" si="3"/>
        <v/>
      </c>
      <c r="O32" s="43" t="str">
        <f>IF($B32="","",MIN(($E32+$F32)/IF($D32="",1,$D32),Parámetros!$B$4))</f>
        <v/>
      </c>
      <c r="P32" s="43" t="str">
        <f t="shared" si="6"/>
        <v/>
      </c>
      <c r="Q32" s="43" t="str">
        <f t="shared" si="7"/>
        <v/>
      </c>
      <c r="R32" s="43" t="str">
        <f t="shared" si="8"/>
        <v/>
      </c>
      <c r="S32" s="44" t="str">
        <f>IF($B32="","",IFERROR(VLOOKUP($C32,F.931!$B:$R,9,0),8))</f>
        <v/>
      </c>
      <c r="T32" s="44" t="str">
        <f>IF($B32="","",IFERROR(VLOOKUP($C32,F.931!$B:$R,7,0),1))</f>
        <v/>
      </c>
      <c r="U32" s="44" t="str">
        <f>IF($B32="","",IFERROR(VLOOKUP($C32,F.931!$B:$AR,15,0),0))</f>
        <v/>
      </c>
      <c r="V32" s="44" t="str">
        <f>IF($B32="","",IFERROR(VLOOKUP($C32,F.931!$B:$R,3,0),1))</f>
        <v/>
      </c>
      <c r="W32" s="45" t="str">
        <f t="shared" si="4"/>
        <v/>
      </c>
      <c r="X32" s="46" t="str">
        <f>IF($B32="","",$W32*(X$2+$U32*0.015) *$O32*IF(COUNTIF(Parámetros!$J:$J, $S32)&gt;0,0,1)*IF($T32=2,0,1) +$J32*$W32)</f>
        <v/>
      </c>
      <c r="Y32" s="46" t="str">
        <f>IF($B32="","",$W32*Y$2*P32*IF(COUNTIF(Parámetros!$L:$L,$S32)&gt;0,0,1)*IF($T32=2,0,1) +$K32*$W32)</f>
        <v/>
      </c>
      <c r="Z32" s="46" t="str">
        <f>IF($B32="","",($M32*Z$2+IF($T32=2,0, $M32*Z$1+$X32/$W32*(1-$W32)))*IF(COUNTIF(Parámetros!$I:$I, $S32)&gt;0,0,1))</f>
        <v/>
      </c>
      <c r="AA32" s="46" t="str">
        <f>IF($B32="","",$R32*IF($T32=2,AA$1,AA$2) *IF(COUNTIF(Parámetros!$K:$K, $S32)&gt;0,0,1)+$Y32/$W32*(1-$W32))</f>
        <v/>
      </c>
      <c r="AB32" s="46" t="str">
        <f>IF($B32="","",$Q32*Parámetros!$B$3+Parámetros!$B$2)</f>
        <v/>
      </c>
      <c r="AC32" s="46" t="str">
        <f>IF($B32="","",Parámetros!$B$1*IF(OR($S32=27,$S32=102),0,1))</f>
        <v/>
      </c>
      <c r="AE32" s="43" t="str">
        <f>IF($B32="","",IF($C32="","No declarado",IFERROR(VLOOKUP($C32,F.931!$B:$BZ,$AE$1,0),"No declarado")))</f>
        <v/>
      </c>
      <c r="AF32" s="47" t="str">
        <f t="shared" si="5"/>
        <v/>
      </c>
      <c r="AG32" s="47" t="str">
        <f>IF($B32="","",IFERROR(O32-VLOOKUP(C32,F.931!B:BZ,SUMIFS(F.931!$1:$1,F.931!$3:$3,"Remuneración 4"),0),""))</f>
        <v/>
      </c>
      <c r="AH32" s="48" t="str">
        <f t="shared" si="9"/>
        <v/>
      </c>
      <c r="AI32" s="41" t="str">
        <f t="shared" si="10"/>
        <v/>
      </c>
    </row>
    <row r="33" spans="1:35" x14ac:dyDescent="0.2">
      <c r="A33" s="65"/>
      <c r="B33" s="64"/>
      <c r="C33" s="65"/>
      <c r="D33" s="88"/>
      <c r="E33" s="62"/>
      <c r="F33" s="62"/>
      <c r="G33" s="62"/>
      <c r="H33" s="62"/>
      <c r="I33" s="62"/>
      <c r="J33" s="62"/>
      <c r="K33" s="62"/>
      <c r="L33" s="43" t="str">
        <f>IF($B33="","",MAX(0,$E33-MAX($E33-$I33,Parámetros!$B$5)))</f>
        <v/>
      </c>
      <c r="M33" s="43" t="str">
        <f>IF($B33="","",MIN($E33,Parámetros!$B$4))</f>
        <v/>
      </c>
      <c r="N33" s="43" t="str">
        <f t="shared" si="3"/>
        <v/>
      </c>
      <c r="O33" s="43" t="str">
        <f>IF($B33="","",MIN(($E33+$F33)/IF($D33="",1,$D33),Parámetros!$B$4))</f>
        <v/>
      </c>
      <c r="P33" s="43" t="str">
        <f t="shared" si="6"/>
        <v/>
      </c>
      <c r="Q33" s="43" t="str">
        <f t="shared" si="7"/>
        <v/>
      </c>
      <c r="R33" s="43" t="str">
        <f t="shared" si="8"/>
        <v/>
      </c>
      <c r="S33" s="44" t="str">
        <f>IF($B33="","",IFERROR(VLOOKUP($C33,F.931!$B:$R,9,0),8))</f>
        <v/>
      </c>
      <c r="T33" s="44" t="str">
        <f>IF($B33="","",IFERROR(VLOOKUP($C33,F.931!$B:$R,7,0),1))</f>
        <v/>
      </c>
      <c r="U33" s="44" t="str">
        <f>IF($B33="","",IFERROR(VLOOKUP($C33,F.931!$B:$AR,15,0),0))</f>
        <v/>
      </c>
      <c r="V33" s="44" t="str">
        <f>IF($B33="","",IFERROR(VLOOKUP($C33,F.931!$B:$R,3,0),1))</f>
        <v/>
      </c>
      <c r="W33" s="45" t="str">
        <f t="shared" si="4"/>
        <v/>
      </c>
      <c r="X33" s="46" t="str">
        <f>IF($B33="","",$W33*(X$2+$U33*0.015) *$O33*IF(COUNTIF(Parámetros!$J:$J, $S33)&gt;0,0,1)*IF($T33=2,0,1) +$J33*$W33)</f>
        <v/>
      </c>
      <c r="Y33" s="46" t="str">
        <f>IF($B33="","",$W33*Y$2*P33*IF(COUNTIF(Parámetros!$L:$L,$S33)&gt;0,0,1)*IF($T33=2,0,1) +$K33*$W33)</f>
        <v/>
      </c>
      <c r="Z33" s="46" t="str">
        <f>IF($B33="","",($M33*Z$2+IF($T33=2,0, $M33*Z$1+$X33/$W33*(1-$W33)))*IF(COUNTIF(Parámetros!$I:$I, $S33)&gt;0,0,1))</f>
        <v/>
      </c>
      <c r="AA33" s="46" t="str">
        <f>IF($B33="","",$R33*IF($T33=2,AA$1,AA$2) *IF(COUNTIF(Parámetros!$K:$K, $S33)&gt;0,0,1)+$Y33/$W33*(1-$W33))</f>
        <v/>
      </c>
      <c r="AB33" s="46" t="str">
        <f>IF($B33="","",$Q33*Parámetros!$B$3+Parámetros!$B$2)</f>
        <v/>
      </c>
      <c r="AC33" s="46" t="str">
        <f>IF($B33="","",Parámetros!$B$1*IF(OR($S33=27,$S33=102),0,1))</f>
        <v/>
      </c>
      <c r="AE33" s="43" t="str">
        <f>IF($B33="","",IF($C33="","No declarado",IFERROR(VLOOKUP($C33,F.931!$B:$BZ,$AE$1,0),"No declarado")))</f>
        <v/>
      </c>
      <c r="AF33" s="47" t="str">
        <f t="shared" si="5"/>
        <v/>
      </c>
      <c r="AG33" s="47" t="str">
        <f>IF($B33="","",IFERROR(O33-VLOOKUP(C33,F.931!B:BZ,SUMIFS(F.931!$1:$1,F.931!$3:$3,"Remuneración 4"),0),""))</f>
        <v/>
      </c>
      <c r="AH33" s="48" t="str">
        <f t="shared" si="9"/>
        <v/>
      </c>
      <c r="AI33" s="41" t="str">
        <f t="shared" si="10"/>
        <v/>
      </c>
    </row>
    <row r="34" spans="1:35" x14ac:dyDescent="0.2">
      <c r="A34" s="65"/>
      <c r="B34" s="64"/>
      <c r="C34" s="65"/>
      <c r="D34" s="88"/>
      <c r="E34" s="62"/>
      <c r="F34" s="62"/>
      <c r="G34" s="62"/>
      <c r="H34" s="62"/>
      <c r="I34" s="62"/>
      <c r="J34" s="62"/>
      <c r="K34" s="62"/>
      <c r="L34" s="43" t="str">
        <f>IF($B34="","",MAX(0,$E34-MAX($E34-$I34,Parámetros!$B$5)))</f>
        <v/>
      </c>
      <c r="M34" s="43" t="str">
        <f>IF($B34="","",MIN($E34,Parámetros!$B$4))</f>
        <v/>
      </c>
      <c r="N34" s="43" t="str">
        <f t="shared" si="3"/>
        <v/>
      </c>
      <c r="O34" s="43" t="str">
        <f>IF($B34="","",MIN(($E34+$F34)/IF($D34="",1,$D34),Parámetros!$B$4))</f>
        <v/>
      </c>
      <c r="P34" s="43" t="str">
        <f t="shared" si="6"/>
        <v/>
      </c>
      <c r="Q34" s="43" t="str">
        <f t="shared" si="7"/>
        <v/>
      </c>
      <c r="R34" s="43" t="str">
        <f t="shared" si="8"/>
        <v/>
      </c>
      <c r="S34" s="44" t="str">
        <f>IF($B34="","",IFERROR(VLOOKUP($C34,F.931!$B:$R,9,0),8))</f>
        <v/>
      </c>
      <c r="T34" s="44" t="str">
        <f>IF($B34="","",IFERROR(VLOOKUP($C34,F.931!$B:$R,7,0),1))</f>
        <v/>
      </c>
      <c r="U34" s="44" t="str">
        <f>IF($B34="","",IFERROR(VLOOKUP($C34,F.931!$B:$AR,15,0),0))</f>
        <v/>
      </c>
      <c r="V34" s="44" t="str">
        <f>IF($B34="","",IFERROR(VLOOKUP($C34,F.931!$B:$R,3,0),1))</f>
        <v/>
      </c>
      <c r="W34" s="45" t="str">
        <f t="shared" si="4"/>
        <v/>
      </c>
      <c r="X34" s="46" t="str">
        <f>IF($B34="","",$W34*(X$2+$U34*0.015) *$O34*IF(COUNTIF(Parámetros!$J:$J, $S34)&gt;0,0,1)*IF($T34=2,0,1) +$J34*$W34)</f>
        <v/>
      </c>
      <c r="Y34" s="46" t="str">
        <f>IF($B34="","",$W34*Y$2*P34*IF(COUNTIF(Parámetros!$L:$L,$S34)&gt;0,0,1)*IF($T34=2,0,1) +$K34*$W34)</f>
        <v/>
      </c>
      <c r="Z34" s="46" t="str">
        <f>IF($B34="","",($M34*Z$2+IF($T34=2,0, $M34*Z$1+$X34/$W34*(1-$W34)))*IF(COUNTIF(Parámetros!$I:$I, $S34)&gt;0,0,1))</f>
        <v/>
      </c>
      <c r="AA34" s="46" t="str">
        <f>IF($B34="","",$R34*IF($T34=2,AA$1,AA$2) *IF(COUNTIF(Parámetros!$K:$K, $S34)&gt;0,0,1)+$Y34/$W34*(1-$W34))</f>
        <v/>
      </c>
      <c r="AB34" s="46" t="str">
        <f>IF($B34="","",$Q34*Parámetros!$B$3+Parámetros!$B$2)</f>
        <v/>
      </c>
      <c r="AC34" s="46" t="str">
        <f>IF($B34="","",Parámetros!$B$1*IF(OR($S34=27,$S34=102),0,1))</f>
        <v/>
      </c>
      <c r="AE34" s="43" t="str">
        <f>IF($B34="","",IF($C34="","No declarado",IFERROR(VLOOKUP($C34,F.931!$B:$BZ,$AE$1,0),"No declarado")))</f>
        <v/>
      </c>
      <c r="AF34" s="47" t="str">
        <f t="shared" si="5"/>
        <v/>
      </c>
      <c r="AG34" s="47" t="str">
        <f>IF($B34="","",IFERROR(O34-VLOOKUP(C34,F.931!B:BZ,SUMIFS(F.931!$1:$1,F.931!$3:$3,"Remuneración 4"),0),""))</f>
        <v/>
      </c>
      <c r="AH34" s="48" t="str">
        <f t="shared" si="9"/>
        <v/>
      </c>
      <c r="AI34" s="41" t="str">
        <f t="shared" si="10"/>
        <v/>
      </c>
    </row>
    <row r="35" spans="1:35" x14ac:dyDescent="0.2">
      <c r="A35" s="65"/>
      <c r="B35" s="64"/>
      <c r="C35" s="65"/>
      <c r="D35" s="88"/>
      <c r="E35" s="62"/>
      <c r="F35" s="62"/>
      <c r="G35" s="62"/>
      <c r="H35" s="62"/>
      <c r="I35" s="62"/>
      <c r="J35" s="62"/>
      <c r="K35" s="62"/>
      <c r="L35" s="43" t="str">
        <f>IF($B35="","",MAX(0,$E35-MAX($E35-$I35,Parámetros!$B$5)))</f>
        <v/>
      </c>
      <c r="M35" s="43" t="str">
        <f>IF($B35="","",MIN($E35,Parámetros!$B$4))</f>
        <v/>
      </c>
      <c r="N35" s="43" t="str">
        <f t="shared" si="3"/>
        <v/>
      </c>
      <c r="O35" s="43" t="str">
        <f>IF($B35="","",MIN(($E35+$F35)/IF($D35="",1,$D35),Parámetros!$B$4))</f>
        <v/>
      </c>
      <c r="P35" s="43" t="str">
        <f t="shared" si="6"/>
        <v/>
      </c>
      <c r="Q35" s="43" t="str">
        <f t="shared" si="7"/>
        <v/>
      </c>
      <c r="R35" s="43" t="str">
        <f t="shared" si="8"/>
        <v/>
      </c>
      <c r="S35" s="44" t="str">
        <f>IF($B35="","",IFERROR(VLOOKUP($C35,F.931!$B:$R,9,0),8))</f>
        <v/>
      </c>
      <c r="T35" s="44" t="str">
        <f>IF($B35="","",IFERROR(VLOOKUP($C35,F.931!$B:$R,7,0),1))</f>
        <v/>
      </c>
      <c r="U35" s="44" t="str">
        <f>IF($B35="","",IFERROR(VLOOKUP($C35,F.931!$B:$AR,15,0),0))</f>
        <v/>
      </c>
      <c r="V35" s="44" t="str">
        <f>IF($B35="","",IFERROR(VLOOKUP($C35,F.931!$B:$R,3,0),1))</f>
        <v/>
      </c>
      <c r="W35" s="45" t="str">
        <f t="shared" si="4"/>
        <v/>
      </c>
      <c r="X35" s="46" t="str">
        <f>IF($B35="","",$W35*(X$2+$U35*0.015) *$O35*IF(COUNTIF(Parámetros!$J:$J, $S35)&gt;0,0,1)*IF($T35=2,0,1) +$J35*$W35)</f>
        <v/>
      </c>
      <c r="Y35" s="46" t="str">
        <f>IF($B35="","",$W35*Y$2*P35*IF(COUNTIF(Parámetros!$L:$L,$S35)&gt;0,0,1)*IF($T35=2,0,1) +$K35*$W35)</f>
        <v/>
      </c>
      <c r="Z35" s="46" t="str">
        <f>IF($B35="","",($M35*Z$2+IF($T35=2,0, $M35*Z$1+$X35/$W35*(1-$W35)))*IF(COUNTIF(Parámetros!$I:$I, $S35)&gt;0,0,1))</f>
        <v/>
      </c>
      <c r="AA35" s="46" t="str">
        <f>IF($B35="","",$R35*IF($T35=2,AA$1,AA$2) *IF(COUNTIF(Parámetros!$K:$K, $S35)&gt;0,0,1)+$Y35/$W35*(1-$W35))</f>
        <v/>
      </c>
      <c r="AB35" s="46" t="str">
        <f>IF($B35="","",$Q35*Parámetros!$B$3+Parámetros!$B$2)</f>
        <v/>
      </c>
      <c r="AC35" s="46" t="str">
        <f>IF($B35="","",Parámetros!$B$1*IF(OR($S35=27,$S35=102),0,1))</f>
        <v/>
      </c>
      <c r="AE35" s="43" t="str">
        <f>IF($B35="","",IF($C35="","No declarado",IFERROR(VLOOKUP($C35,F.931!$B:$BZ,$AE$1,0),"No declarado")))</f>
        <v/>
      </c>
      <c r="AF35" s="47" t="str">
        <f t="shared" si="5"/>
        <v/>
      </c>
      <c r="AG35" s="47" t="str">
        <f>IF($B35="","",IFERROR(O35-VLOOKUP(C35,F.931!B:BZ,SUMIFS(F.931!$1:$1,F.931!$3:$3,"Remuneración 4"),0),""))</f>
        <v/>
      </c>
      <c r="AH35" s="48" t="str">
        <f t="shared" si="9"/>
        <v/>
      </c>
      <c r="AI35" s="41" t="str">
        <f t="shared" si="10"/>
        <v/>
      </c>
    </row>
    <row r="36" spans="1:35" x14ac:dyDescent="0.2">
      <c r="A36" s="65"/>
      <c r="B36" s="64"/>
      <c r="C36" s="65"/>
      <c r="D36" s="88"/>
      <c r="E36" s="62"/>
      <c r="F36" s="62"/>
      <c r="G36" s="62"/>
      <c r="H36" s="62"/>
      <c r="I36" s="62"/>
      <c r="J36" s="62"/>
      <c r="K36" s="62"/>
      <c r="L36" s="43" t="str">
        <f>IF($B36="","",MAX(0,$E36-MAX($E36-$I36,Parámetros!$B$5)))</f>
        <v/>
      </c>
      <c r="M36" s="43" t="str">
        <f>IF($B36="","",MIN($E36,Parámetros!$B$4))</f>
        <v/>
      </c>
      <c r="N36" s="43" t="str">
        <f t="shared" si="3"/>
        <v/>
      </c>
      <c r="O36" s="43" t="str">
        <f>IF($B36="","",MIN(($E36+$F36)/IF($D36="",1,$D36),Parámetros!$B$4))</f>
        <v/>
      </c>
      <c r="P36" s="43" t="str">
        <f t="shared" si="6"/>
        <v/>
      </c>
      <c r="Q36" s="43" t="str">
        <f t="shared" si="7"/>
        <v/>
      </c>
      <c r="R36" s="43" t="str">
        <f t="shared" si="8"/>
        <v/>
      </c>
      <c r="S36" s="44" t="str">
        <f>IF($B36="","",IFERROR(VLOOKUP($C36,F.931!$B:$R,9,0),8))</f>
        <v/>
      </c>
      <c r="T36" s="44" t="str">
        <f>IF($B36="","",IFERROR(VLOOKUP($C36,F.931!$B:$R,7,0),1))</f>
        <v/>
      </c>
      <c r="U36" s="44" t="str">
        <f>IF($B36="","",IFERROR(VLOOKUP($C36,F.931!$B:$AR,15,0),0))</f>
        <v/>
      </c>
      <c r="V36" s="44" t="str">
        <f>IF($B36="","",IFERROR(VLOOKUP($C36,F.931!$B:$R,3,0),1))</f>
        <v/>
      </c>
      <c r="W36" s="45" t="str">
        <f t="shared" si="4"/>
        <v/>
      </c>
      <c r="X36" s="46" t="str">
        <f>IF($B36="","",$W36*(X$2+$U36*0.015) *$O36*IF(COUNTIF(Parámetros!$J:$J, $S36)&gt;0,0,1)*IF($T36=2,0,1) +$J36*$W36)</f>
        <v/>
      </c>
      <c r="Y36" s="46" t="str">
        <f>IF($B36="","",$W36*Y$2*P36*IF(COUNTIF(Parámetros!$L:$L,$S36)&gt;0,0,1)*IF($T36=2,0,1) +$K36*$W36)</f>
        <v/>
      </c>
      <c r="Z36" s="46" t="str">
        <f>IF($B36="","",($M36*Z$2+IF($T36=2,0, $M36*Z$1+$X36/$W36*(1-$W36)))*IF(COUNTIF(Parámetros!$I:$I, $S36)&gt;0,0,1))</f>
        <v/>
      </c>
      <c r="AA36" s="46" t="str">
        <f>IF($B36="","",$R36*IF($T36=2,AA$1,AA$2) *IF(COUNTIF(Parámetros!$K:$K, $S36)&gt;0,0,1)+$Y36/$W36*(1-$W36))</f>
        <v/>
      </c>
      <c r="AB36" s="46" t="str">
        <f>IF($B36="","",$Q36*Parámetros!$B$3+Parámetros!$B$2)</f>
        <v/>
      </c>
      <c r="AC36" s="46" t="str">
        <f>IF($B36="","",Parámetros!$B$1*IF(OR($S36=27,$S36=102),0,1))</f>
        <v/>
      </c>
      <c r="AE36" s="43" t="str">
        <f>IF($B36="","",IF($C36="","No declarado",IFERROR(VLOOKUP($C36,F.931!$B:$BZ,$AE$1,0),"No declarado")))</f>
        <v/>
      </c>
      <c r="AF36" s="47" t="str">
        <f t="shared" si="5"/>
        <v/>
      </c>
      <c r="AG36" s="47" t="str">
        <f>IF($B36="","",IFERROR(O36-VLOOKUP(C36,F.931!B:BZ,SUMIFS(F.931!$1:$1,F.931!$3:$3,"Remuneración 4"),0),""))</f>
        <v/>
      </c>
      <c r="AH36" s="48" t="str">
        <f t="shared" si="9"/>
        <v/>
      </c>
      <c r="AI36" s="41" t="str">
        <f t="shared" si="10"/>
        <v/>
      </c>
    </row>
    <row r="37" spans="1:35" x14ac:dyDescent="0.2">
      <c r="A37" s="65"/>
      <c r="B37" s="64"/>
      <c r="C37" s="65"/>
      <c r="D37" s="88"/>
      <c r="E37" s="62"/>
      <c r="F37" s="62"/>
      <c r="G37" s="62"/>
      <c r="H37" s="62"/>
      <c r="I37" s="62"/>
      <c r="J37" s="62"/>
      <c r="K37" s="62"/>
      <c r="L37" s="43" t="str">
        <f>IF($B37="","",MAX(0,$E37-MAX($E37-$I37,Parámetros!$B$5)))</f>
        <v/>
      </c>
      <c r="M37" s="43" t="str">
        <f>IF($B37="","",MIN($E37,Parámetros!$B$4))</f>
        <v/>
      </c>
      <c r="N37" s="43" t="str">
        <f t="shared" si="3"/>
        <v/>
      </c>
      <c r="O37" s="43" t="str">
        <f>IF($B37="","",MIN(($E37+$F37)/IF($D37="",1,$D37),Parámetros!$B$4))</f>
        <v/>
      </c>
      <c r="P37" s="43" t="str">
        <f t="shared" si="6"/>
        <v/>
      </c>
      <c r="Q37" s="43" t="str">
        <f t="shared" si="7"/>
        <v/>
      </c>
      <c r="R37" s="43" t="str">
        <f t="shared" ref="R37:R68" si="11">IF($B37="","",$N37-$L37)</f>
        <v/>
      </c>
      <c r="S37" s="44" t="str">
        <f>IF($B37="","",IFERROR(VLOOKUP($C37,F.931!$B:$R,9,0),8))</f>
        <v/>
      </c>
      <c r="T37" s="44" t="str">
        <f>IF($B37="","",IFERROR(VLOOKUP($C37,F.931!$B:$R,7,0),1))</f>
        <v/>
      </c>
      <c r="U37" s="44" t="str">
        <f>IF($B37="","",IFERROR(VLOOKUP($C37,F.931!$B:$AR,15,0),0))</f>
        <v/>
      </c>
      <c r="V37" s="44" t="str">
        <f>IF($B37="","",IFERROR(VLOOKUP($C37,F.931!$B:$R,3,0),1))</f>
        <v/>
      </c>
      <c r="W37" s="45" t="str">
        <f t="shared" ref="W37:W68" si="12">IF($B37="","",1-(IF($O37&gt;$X$1,0.15,0.1)+IF(LEFT(TEXT(V37,"000000"),1)="4",0.05,0)))</f>
        <v/>
      </c>
      <c r="X37" s="46" t="str">
        <f>IF($B37="","",$W37*(X$2+$U37*0.015) *$O37*IF(COUNTIF(Parámetros!$J:$J, $S37)&gt;0,0,1)*IF($T37=2,0,1) +$J37*$W37)</f>
        <v/>
      </c>
      <c r="Y37" s="46" t="str">
        <f>IF($B37="","",$W37*Y$2*P37*IF(COUNTIF(Parámetros!$L:$L,$S37)&gt;0,0,1)*IF($T37=2,0,1) +$K37*$W37)</f>
        <v/>
      </c>
      <c r="Z37" s="46" t="str">
        <f>IF($B37="","",($M37*Z$2+IF($T37=2,0, $M37*Z$1+$X37/$W37*(1-$W37)))*IF(COUNTIF(Parámetros!$I:$I, $S37)&gt;0,0,1))</f>
        <v/>
      </c>
      <c r="AA37" s="46" t="str">
        <f>IF($B37="","",$R37*IF($T37=2,AA$1,AA$2) *IF(COUNTIF(Parámetros!$K:$K, $S37)&gt;0,0,1)+$Y37/$W37*(1-$W37))</f>
        <v/>
      </c>
      <c r="AB37" s="46" t="str">
        <f>IF($B37="","",$Q37*Parámetros!$B$3+Parámetros!$B$2)</f>
        <v/>
      </c>
      <c r="AC37" s="46" t="str">
        <f>IF($B37="","",Parámetros!$B$1*IF(OR($S37=27,$S37=102),0,1))</f>
        <v/>
      </c>
      <c r="AE37" s="43" t="str">
        <f>IF($B37="","",IF($C37="","No declarado",IFERROR(VLOOKUP($C37,F.931!$B:$BZ,$AE$1,0),"No declarado")))</f>
        <v/>
      </c>
      <c r="AF37" s="47" t="str">
        <f t="shared" si="5"/>
        <v/>
      </c>
      <c r="AG37" s="47" t="str">
        <f>IF($B37="","",IFERROR(O37-VLOOKUP(C37,F.931!B:BZ,SUMIFS(F.931!$1:$1,F.931!$3:$3,"Remuneración 4"),0),""))</f>
        <v/>
      </c>
      <c r="AH37" s="48" t="str">
        <f t="shared" si="9"/>
        <v/>
      </c>
      <c r="AI37" s="41" t="str">
        <f t="shared" si="10"/>
        <v/>
      </c>
    </row>
    <row r="38" spans="1:35" x14ac:dyDescent="0.2">
      <c r="A38" s="65"/>
      <c r="B38" s="64"/>
      <c r="C38" s="65"/>
      <c r="D38" s="88"/>
      <c r="E38" s="62"/>
      <c r="F38" s="62"/>
      <c r="G38" s="62"/>
      <c r="H38" s="62"/>
      <c r="I38" s="62"/>
      <c r="J38" s="62"/>
      <c r="K38" s="62"/>
      <c r="L38" s="43" t="str">
        <f>IF($B38="","",MAX(0,$E38-MAX($E38-$I38,Parámetros!$B$5)))</f>
        <v/>
      </c>
      <c r="M38" s="43" t="str">
        <f>IF($B38="","",MIN($E38,Parámetros!$B$4))</f>
        <v/>
      </c>
      <c r="N38" s="43" t="str">
        <f t="shared" si="3"/>
        <v/>
      </c>
      <c r="O38" s="43" t="str">
        <f>IF($B38="","",MIN(($E38+$F38)/IF($D38="",1,$D38),Parámetros!$B$4))</f>
        <v/>
      </c>
      <c r="P38" s="43" t="str">
        <f t="shared" si="6"/>
        <v/>
      </c>
      <c r="Q38" s="43" t="str">
        <f t="shared" si="7"/>
        <v/>
      </c>
      <c r="R38" s="43" t="str">
        <f t="shared" si="11"/>
        <v/>
      </c>
      <c r="S38" s="44" t="str">
        <f>IF($B38="","",IFERROR(VLOOKUP($C38,F.931!$B:$R,9,0),8))</f>
        <v/>
      </c>
      <c r="T38" s="44" t="str">
        <f>IF($B38="","",IFERROR(VLOOKUP($C38,F.931!$B:$R,7,0),1))</f>
        <v/>
      </c>
      <c r="U38" s="44" t="str">
        <f>IF($B38="","",IFERROR(VLOOKUP($C38,F.931!$B:$AR,15,0),0))</f>
        <v/>
      </c>
      <c r="V38" s="44" t="str">
        <f>IF($B38="","",IFERROR(VLOOKUP($C38,F.931!$B:$R,3,0),1))</f>
        <v/>
      </c>
      <c r="W38" s="45" t="str">
        <f t="shared" si="12"/>
        <v/>
      </c>
      <c r="X38" s="46" t="str">
        <f>IF($B38="","",$W38*(X$2+$U38*0.015) *$O38*IF(COUNTIF(Parámetros!$J:$J, $S38)&gt;0,0,1)*IF($T38=2,0,1) +$J38*$W38)</f>
        <v/>
      </c>
      <c r="Y38" s="46" t="str">
        <f>IF($B38="","",$W38*Y$2*P38*IF(COUNTIF(Parámetros!$L:$L,$S38)&gt;0,0,1)*IF($T38=2,0,1) +$K38*$W38)</f>
        <v/>
      </c>
      <c r="Z38" s="46" t="str">
        <f>IF($B38="","",($M38*Z$2+IF($T38=2,0, $M38*Z$1+$X38/$W38*(1-$W38)))*IF(COUNTIF(Parámetros!$I:$I, $S38)&gt;0,0,1))</f>
        <v/>
      </c>
      <c r="AA38" s="46" t="str">
        <f>IF($B38="","",$R38*IF($T38=2,AA$1,AA$2) *IF(COUNTIF(Parámetros!$K:$K, $S38)&gt;0,0,1)+$Y38/$W38*(1-$W38))</f>
        <v/>
      </c>
      <c r="AB38" s="46" t="str">
        <f>IF($B38="","",$Q38*Parámetros!$B$3+Parámetros!$B$2)</f>
        <v/>
      </c>
      <c r="AC38" s="46" t="str">
        <f>IF($B38="","",Parámetros!$B$1*IF(OR($S38=27,$S38=102),0,1))</f>
        <v/>
      </c>
      <c r="AE38" s="43" t="str">
        <f>IF($B38="","",IF($C38="","No declarado",IFERROR(VLOOKUP($C38,F.931!$B:$BZ,$AE$1,0),"No declarado")))</f>
        <v/>
      </c>
      <c r="AF38" s="47" t="str">
        <f t="shared" si="5"/>
        <v/>
      </c>
      <c r="AG38" s="47" t="str">
        <f>IF($B38="","",IFERROR(O38-VLOOKUP(C38,F.931!B:BZ,SUMIFS(F.931!$1:$1,F.931!$3:$3,"Remuneración 4"),0),""))</f>
        <v/>
      </c>
      <c r="AH38" s="48" t="str">
        <f t="shared" si="9"/>
        <v/>
      </c>
      <c r="AI38" s="41" t="str">
        <f t="shared" si="10"/>
        <v/>
      </c>
    </row>
    <row r="39" spans="1:35" x14ac:dyDescent="0.2">
      <c r="A39" s="65"/>
      <c r="B39" s="64"/>
      <c r="C39" s="65"/>
      <c r="D39" s="88"/>
      <c r="E39" s="62"/>
      <c r="F39" s="62"/>
      <c r="G39" s="62"/>
      <c r="H39" s="62"/>
      <c r="I39" s="62"/>
      <c r="J39" s="62"/>
      <c r="K39" s="62"/>
      <c r="L39" s="43" t="str">
        <f>IF($B39="","",MAX(0,$E39-MAX($E39-$I39,Parámetros!$B$5)))</f>
        <v/>
      </c>
      <c r="M39" s="43" t="str">
        <f>IF($B39="","",MIN($E39,Parámetros!$B$4))</f>
        <v/>
      </c>
      <c r="N39" s="43" t="str">
        <f t="shared" si="3"/>
        <v/>
      </c>
      <c r="O39" s="43" t="str">
        <f>IF($B39="","",MIN(($E39+$F39)/IF($D39="",1,$D39),Parámetros!$B$4))</f>
        <v/>
      </c>
      <c r="P39" s="43" t="str">
        <f t="shared" si="6"/>
        <v/>
      </c>
      <c r="Q39" s="43" t="str">
        <f t="shared" si="7"/>
        <v/>
      </c>
      <c r="R39" s="43" t="str">
        <f t="shared" si="11"/>
        <v/>
      </c>
      <c r="S39" s="44" t="str">
        <f>IF($B39="","",IFERROR(VLOOKUP($C39,F.931!$B:$R,9,0),8))</f>
        <v/>
      </c>
      <c r="T39" s="44" t="str">
        <f>IF($B39="","",IFERROR(VLOOKUP($C39,F.931!$B:$R,7,0),1))</f>
        <v/>
      </c>
      <c r="U39" s="44" t="str">
        <f>IF($B39="","",IFERROR(VLOOKUP($C39,F.931!$B:$AR,15,0),0))</f>
        <v/>
      </c>
      <c r="V39" s="44" t="str">
        <f>IF($B39="","",IFERROR(VLOOKUP($C39,F.931!$B:$R,3,0),1))</f>
        <v/>
      </c>
      <c r="W39" s="45" t="str">
        <f t="shared" si="12"/>
        <v/>
      </c>
      <c r="X39" s="46" t="str">
        <f>IF($B39="","",$W39*(X$2+$U39*0.015) *$O39*IF(COUNTIF(Parámetros!$J:$J, $S39)&gt;0,0,1)*IF($T39=2,0,1) +$J39*$W39)</f>
        <v/>
      </c>
      <c r="Y39" s="46" t="str">
        <f>IF($B39="","",$W39*Y$2*P39*IF(COUNTIF(Parámetros!$L:$L,$S39)&gt;0,0,1)*IF($T39=2,0,1) +$K39*$W39)</f>
        <v/>
      </c>
      <c r="Z39" s="46" t="str">
        <f>IF($B39="","",($M39*Z$2+IF($T39=2,0, $M39*Z$1+$X39/$W39*(1-$W39)))*IF(COUNTIF(Parámetros!$I:$I, $S39)&gt;0,0,1))</f>
        <v/>
      </c>
      <c r="AA39" s="46" t="str">
        <f>IF($B39="","",$R39*IF($T39=2,AA$1,AA$2) *IF(COUNTIF(Parámetros!$K:$K, $S39)&gt;0,0,1)+$Y39/$W39*(1-$W39))</f>
        <v/>
      </c>
      <c r="AB39" s="46" t="str">
        <f>IF($B39="","",$Q39*Parámetros!$B$3+Parámetros!$B$2)</f>
        <v/>
      </c>
      <c r="AC39" s="46" t="str">
        <f>IF($B39="","",Parámetros!$B$1*IF(OR($S39=27,$S39=102),0,1))</f>
        <v/>
      </c>
      <c r="AE39" s="43" t="str">
        <f>IF($B39="","",IF($C39="","No declarado",IFERROR(VLOOKUP($C39,F.931!$B:$BZ,$AE$1,0),"No declarado")))</f>
        <v/>
      </c>
      <c r="AF39" s="47" t="str">
        <f t="shared" si="5"/>
        <v/>
      </c>
      <c r="AG39" s="47" t="str">
        <f>IF($B39="","",IFERROR(O39-VLOOKUP(C39,F.931!B:BZ,SUMIFS(F.931!$1:$1,F.931!$3:$3,"Remuneración 4"),0),""))</f>
        <v/>
      </c>
      <c r="AH39" s="48" t="str">
        <f t="shared" si="9"/>
        <v/>
      </c>
      <c r="AI39" s="41" t="str">
        <f t="shared" si="10"/>
        <v/>
      </c>
    </row>
    <row r="40" spans="1:35" x14ac:dyDescent="0.2">
      <c r="A40" s="65"/>
      <c r="B40" s="64"/>
      <c r="C40" s="65"/>
      <c r="D40" s="88"/>
      <c r="E40" s="62"/>
      <c r="F40" s="62"/>
      <c r="G40" s="62"/>
      <c r="H40" s="62"/>
      <c r="I40" s="62"/>
      <c r="J40" s="62"/>
      <c r="K40" s="62"/>
      <c r="L40" s="43" t="str">
        <f>IF($B40="","",MAX(0,$E40-MAX($E40-$I40,Parámetros!$B$5)))</f>
        <v/>
      </c>
      <c r="M40" s="43" t="str">
        <f>IF($B40="","",MIN($E40,Parámetros!$B$4))</f>
        <v/>
      </c>
      <c r="N40" s="43" t="str">
        <f t="shared" si="3"/>
        <v/>
      </c>
      <c r="O40" s="43" t="str">
        <f>IF($B40="","",MIN(($E40+$F40)/IF($D40="",1,$D40),Parámetros!$B$4))</f>
        <v/>
      </c>
      <c r="P40" s="43" t="str">
        <f t="shared" si="6"/>
        <v/>
      </c>
      <c r="Q40" s="43" t="str">
        <f t="shared" si="7"/>
        <v/>
      </c>
      <c r="R40" s="43" t="str">
        <f t="shared" si="11"/>
        <v/>
      </c>
      <c r="S40" s="44" t="str">
        <f>IF($B40="","",IFERROR(VLOOKUP($C40,F.931!$B:$R,9,0),8))</f>
        <v/>
      </c>
      <c r="T40" s="44" t="str">
        <f>IF($B40="","",IFERROR(VLOOKUP($C40,F.931!$B:$R,7,0),1))</f>
        <v/>
      </c>
      <c r="U40" s="44" t="str">
        <f>IF($B40="","",IFERROR(VLOOKUP($C40,F.931!$B:$AR,15,0),0))</f>
        <v/>
      </c>
      <c r="V40" s="44" t="str">
        <f>IF($B40="","",IFERROR(VLOOKUP($C40,F.931!$B:$R,3,0),1))</f>
        <v/>
      </c>
      <c r="W40" s="45" t="str">
        <f t="shared" si="12"/>
        <v/>
      </c>
      <c r="X40" s="46" t="str">
        <f>IF($B40="","",$W40*(X$2+$U40*0.015) *$O40*IF(COUNTIF(Parámetros!$J:$J, $S40)&gt;0,0,1)*IF($T40=2,0,1) +$J40*$W40)</f>
        <v/>
      </c>
      <c r="Y40" s="46" t="str">
        <f>IF($B40="","",$W40*Y$2*P40*IF(COUNTIF(Parámetros!$L:$L,$S40)&gt;0,0,1)*IF($T40=2,0,1) +$K40*$W40)</f>
        <v/>
      </c>
      <c r="Z40" s="46" t="str">
        <f>IF($B40="","",($M40*Z$2+IF($T40=2,0, $M40*Z$1+$X40/$W40*(1-$W40)))*IF(COUNTIF(Parámetros!$I:$I, $S40)&gt;0,0,1))</f>
        <v/>
      </c>
      <c r="AA40" s="46" t="str">
        <f>IF($B40="","",$R40*IF($T40=2,AA$1,AA$2) *IF(COUNTIF(Parámetros!$K:$K, $S40)&gt;0,0,1)+$Y40/$W40*(1-$W40))</f>
        <v/>
      </c>
      <c r="AB40" s="46" t="str">
        <f>IF($B40="","",$Q40*Parámetros!$B$3+Parámetros!$B$2)</f>
        <v/>
      </c>
      <c r="AC40" s="46" t="str">
        <f>IF($B40="","",Parámetros!$B$1*IF(OR($S40=27,$S40=102),0,1))</f>
        <v/>
      </c>
      <c r="AE40" s="43" t="str">
        <f>IF($B40="","",IF($C40="","No declarado",IFERROR(VLOOKUP($C40,F.931!$B:$BZ,$AE$1,0),"No declarado")))</f>
        <v/>
      </c>
      <c r="AF40" s="47" t="str">
        <f t="shared" si="5"/>
        <v/>
      </c>
      <c r="AG40" s="47" t="str">
        <f>IF($B40="","",IFERROR(O40-VLOOKUP(C40,F.931!B:BZ,SUMIFS(F.931!$1:$1,F.931!$3:$3,"Remuneración 4"),0),""))</f>
        <v/>
      </c>
      <c r="AH40" s="48" t="str">
        <f t="shared" si="9"/>
        <v/>
      </c>
      <c r="AI40" s="41" t="str">
        <f t="shared" si="10"/>
        <v/>
      </c>
    </row>
    <row r="41" spans="1:35" x14ac:dyDescent="0.2">
      <c r="A41" s="65"/>
      <c r="B41" s="64"/>
      <c r="C41" s="65"/>
      <c r="D41" s="88"/>
      <c r="E41" s="62"/>
      <c r="F41" s="62"/>
      <c r="G41" s="62"/>
      <c r="H41" s="62"/>
      <c r="I41" s="62"/>
      <c r="J41" s="62"/>
      <c r="K41" s="62"/>
      <c r="L41" s="43" t="str">
        <f>IF($B41="","",MAX(0,$E41-MAX($E41-$I41,Parámetros!$B$5)))</f>
        <v/>
      </c>
      <c r="M41" s="43" t="str">
        <f>IF($B41="","",MIN($E41,Parámetros!$B$4))</f>
        <v/>
      </c>
      <c r="N41" s="43" t="str">
        <f t="shared" si="3"/>
        <v/>
      </c>
      <c r="O41" s="43" t="str">
        <f>IF($B41="","",MIN(($E41+$F41)/IF($D41="",1,$D41),Parámetros!$B$4))</f>
        <v/>
      </c>
      <c r="P41" s="43" t="str">
        <f t="shared" si="6"/>
        <v/>
      </c>
      <c r="Q41" s="43" t="str">
        <f t="shared" si="7"/>
        <v/>
      </c>
      <c r="R41" s="43" t="str">
        <f t="shared" si="11"/>
        <v/>
      </c>
      <c r="S41" s="44" t="str">
        <f>IF($B41="","",IFERROR(VLOOKUP($C41,F.931!$B:$R,9,0),8))</f>
        <v/>
      </c>
      <c r="T41" s="44" t="str">
        <f>IF($B41="","",IFERROR(VLOOKUP($C41,F.931!$B:$R,7,0),1))</f>
        <v/>
      </c>
      <c r="U41" s="44" t="str">
        <f>IF($B41="","",IFERROR(VLOOKUP($C41,F.931!$B:$AR,15,0),0))</f>
        <v/>
      </c>
      <c r="V41" s="44" t="str">
        <f>IF($B41="","",IFERROR(VLOOKUP($C41,F.931!$B:$R,3,0),1))</f>
        <v/>
      </c>
      <c r="W41" s="45" t="str">
        <f t="shared" si="12"/>
        <v/>
      </c>
      <c r="X41" s="46" t="str">
        <f>IF($B41="","",$W41*(X$2+$U41*0.015) *$O41*IF(COUNTIF(Parámetros!$J:$J, $S41)&gt;0,0,1)*IF($T41=2,0,1) +$J41*$W41)</f>
        <v/>
      </c>
      <c r="Y41" s="46" t="str">
        <f>IF($B41="","",$W41*Y$2*P41*IF(COUNTIF(Parámetros!$L:$L,$S41)&gt;0,0,1)*IF($T41=2,0,1) +$K41*$W41)</f>
        <v/>
      </c>
      <c r="Z41" s="46" t="str">
        <f>IF($B41="","",($M41*Z$2+IF($T41=2,0, $M41*Z$1+$X41/$W41*(1-$W41)))*IF(COUNTIF(Parámetros!$I:$I, $S41)&gt;0,0,1))</f>
        <v/>
      </c>
      <c r="AA41" s="46" t="str">
        <f>IF($B41="","",$R41*IF($T41=2,AA$1,AA$2) *IF(COUNTIF(Parámetros!$K:$K, $S41)&gt;0,0,1)+$Y41/$W41*(1-$W41))</f>
        <v/>
      </c>
      <c r="AB41" s="46" t="str">
        <f>IF($B41="","",$Q41*Parámetros!$B$3+Parámetros!$B$2)</f>
        <v/>
      </c>
      <c r="AC41" s="46" t="str">
        <f>IF($B41="","",Parámetros!$B$1*IF(OR($S41=27,$S41=102),0,1))</f>
        <v/>
      </c>
      <c r="AE41" s="43" t="str">
        <f>IF($B41="","",IF($C41="","No declarado",IFERROR(VLOOKUP($C41,F.931!$B:$BZ,$AE$1,0),"No declarado")))</f>
        <v/>
      </c>
      <c r="AF41" s="47" t="str">
        <f t="shared" si="5"/>
        <v/>
      </c>
      <c r="AG41" s="47" t="str">
        <f>IF($B41="","",IFERROR(O41-VLOOKUP(C41,F.931!B:BZ,SUMIFS(F.931!$1:$1,F.931!$3:$3,"Remuneración 4"),0),""))</f>
        <v/>
      </c>
      <c r="AH41" s="48" t="str">
        <f t="shared" si="9"/>
        <v/>
      </c>
      <c r="AI41" s="41" t="str">
        <f t="shared" si="10"/>
        <v/>
      </c>
    </row>
    <row r="42" spans="1:35" x14ac:dyDescent="0.2">
      <c r="A42" s="65"/>
      <c r="B42" s="64"/>
      <c r="C42" s="65"/>
      <c r="D42" s="88"/>
      <c r="E42" s="62"/>
      <c r="F42" s="62"/>
      <c r="G42" s="62"/>
      <c r="H42" s="62"/>
      <c r="I42" s="62"/>
      <c r="J42" s="62"/>
      <c r="K42" s="62"/>
      <c r="L42" s="43" t="str">
        <f>IF($B42="","",MAX(0,$E42-MAX($E42-$I42,Parámetros!$B$5)))</f>
        <v/>
      </c>
      <c r="M42" s="43" t="str">
        <f>IF($B42="","",MIN($E42,Parámetros!$B$4))</f>
        <v/>
      </c>
      <c r="N42" s="43" t="str">
        <f t="shared" si="3"/>
        <v/>
      </c>
      <c r="O42" s="43" t="str">
        <f>IF($B42="","",MIN(($E42+$F42)/IF($D42="",1,$D42),Parámetros!$B$4))</f>
        <v/>
      </c>
      <c r="P42" s="43" t="str">
        <f t="shared" si="6"/>
        <v/>
      </c>
      <c r="Q42" s="43" t="str">
        <f t="shared" si="7"/>
        <v/>
      </c>
      <c r="R42" s="43" t="str">
        <f t="shared" si="11"/>
        <v/>
      </c>
      <c r="S42" s="44" t="str">
        <f>IF($B42="","",IFERROR(VLOOKUP($C42,F.931!$B:$R,9,0),8))</f>
        <v/>
      </c>
      <c r="T42" s="44" t="str">
        <f>IF($B42="","",IFERROR(VLOOKUP($C42,F.931!$B:$R,7,0),1))</f>
        <v/>
      </c>
      <c r="U42" s="44" t="str">
        <f>IF($B42="","",IFERROR(VLOOKUP($C42,F.931!$B:$AR,15,0),0))</f>
        <v/>
      </c>
      <c r="V42" s="44" t="str">
        <f>IF($B42="","",IFERROR(VLOOKUP($C42,F.931!$B:$R,3,0),1))</f>
        <v/>
      </c>
      <c r="W42" s="45" t="str">
        <f t="shared" si="12"/>
        <v/>
      </c>
      <c r="X42" s="46" t="str">
        <f>IF($B42="","",$W42*(X$2+$U42*0.015) *$O42*IF(COUNTIF(Parámetros!$J:$J, $S42)&gt;0,0,1)*IF($T42=2,0,1) +$J42*$W42)</f>
        <v/>
      </c>
      <c r="Y42" s="46" t="str">
        <f>IF($B42="","",$W42*Y$2*P42*IF(COUNTIF(Parámetros!$L:$L,$S42)&gt;0,0,1)*IF($T42=2,0,1) +$K42*$W42)</f>
        <v/>
      </c>
      <c r="Z42" s="46" t="str">
        <f>IF($B42="","",($M42*Z$2+IF($T42=2,0, $M42*Z$1+$X42/$W42*(1-$W42)))*IF(COUNTIF(Parámetros!$I:$I, $S42)&gt;0,0,1))</f>
        <v/>
      </c>
      <c r="AA42" s="46" t="str">
        <f>IF($B42="","",$R42*IF($T42=2,AA$1,AA$2) *IF(COUNTIF(Parámetros!$K:$K, $S42)&gt;0,0,1)+$Y42/$W42*(1-$W42))</f>
        <v/>
      </c>
      <c r="AB42" s="46" t="str">
        <f>IF($B42="","",$Q42*Parámetros!$B$3+Parámetros!$B$2)</f>
        <v/>
      </c>
      <c r="AC42" s="46" t="str">
        <f>IF($B42="","",Parámetros!$B$1*IF(OR($S42=27,$S42=102),0,1))</f>
        <v/>
      </c>
      <c r="AE42" s="43" t="str">
        <f>IF($B42="","",IF($C42="","No declarado",IFERROR(VLOOKUP($C42,F.931!$B:$BZ,$AE$1,0),"No declarado")))</f>
        <v/>
      </c>
      <c r="AF42" s="47" t="str">
        <f t="shared" si="5"/>
        <v/>
      </c>
      <c r="AG42" s="47" t="str">
        <f>IF($B42="","",IFERROR(O42-VLOOKUP(C42,F.931!B:BZ,SUMIFS(F.931!$1:$1,F.931!$3:$3,"Remuneración 4"),0),""))</f>
        <v/>
      </c>
      <c r="AH42" s="48" t="str">
        <f t="shared" si="9"/>
        <v/>
      </c>
      <c r="AI42" s="41" t="str">
        <f t="shared" si="10"/>
        <v/>
      </c>
    </row>
    <row r="43" spans="1:35" x14ac:dyDescent="0.2">
      <c r="A43" s="65"/>
      <c r="B43" s="64"/>
      <c r="C43" s="65"/>
      <c r="D43" s="88"/>
      <c r="E43" s="62"/>
      <c r="F43" s="62"/>
      <c r="G43" s="62"/>
      <c r="H43" s="62"/>
      <c r="I43" s="62"/>
      <c r="J43" s="62"/>
      <c r="K43" s="62"/>
      <c r="L43" s="43" t="str">
        <f>IF($B43="","",MAX(0,$E43-MAX($E43-$I43,Parámetros!$B$5)))</f>
        <v/>
      </c>
      <c r="M43" s="43" t="str">
        <f>IF($B43="","",MIN($E43,Parámetros!$B$4))</f>
        <v/>
      </c>
      <c r="N43" s="43" t="str">
        <f t="shared" si="3"/>
        <v/>
      </c>
      <c r="O43" s="43" t="str">
        <f>IF($B43="","",MIN(($E43+$F43)/IF($D43="",1,$D43),Parámetros!$B$4))</f>
        <v/>
      </c>
      <c r="P43" s="43" t="str">
        <f t="shared" si="6"/>
        <v/>
      </c>
      <c r="Q43" s="43" t="str">
        <f t="shared" si="7"/>
        <v/>
      </c>
      <c r="R43" s="43" t="str">
        <f t="shared" si="11"/>
        <v/>
      </c>
      <c r="S43" s="44" t="str">
        <f>IF($B43="","",IFERROR(VLOOKUP($C43,F.931!$B:$R,9,0),8))</f>
        <v/>
      </c>
      <c r="T43" s="44" t="str">
        <f>IF($B43="","",IFERROR(VLOOKUP($C43,F.931!$B:$R,7,0),1))</f>
        <v/>
      </c>
      <c r="U43" s="44" t="str">
        <f>IF($B43="","",IFERROR(VLOOKUP($C43,F.931!$B:$AR,15,0),0))</f>
        <v/>
      </c>
      <c r="V43" s="44" t="str">
        <f>IF($B43="","",IFERROR(VLOOKUP($C43,F.931!$B:$R,3,0),1))</f>
        <v/>
      </c>
      <c r="W43" s="45" t="str">
        <f t="shared" si="12"/>
        <v/>
      </c>
      <c r="X43" s="46" t="str">
        <f>IF($B43="","",$W43*(X$2+$U43*0.015) *$O43*IF(COUNTIF(Parámetros!$J:$J, $S43)&gt;0,0,1)*IF($T43=2,0,1) +$J43*$W43)</f>
        <v/>
      </c>
      <c r="Y43" s="46" t="str">
        <f>IF($B43="","",$W43*Y$2*P43*IF(COUNTIF(Parámetros!$L:$L,$S43)&gt;0,0,1)*IF($T43=2,0,1) +$K43*$W43)</f>
        <v/>
      </c>
      <c r="Z43" s="46" t="str">
        <f>IF($B43="","",($M43*Z$2+IF($T43=2,0, $M43*Z$1+$X43/$W43*(1-$W43)))*IF(COUNTIF(Parámetros!$I:$I, $S43)&gt;0,0,1))</f>
        <v/>
      </c>
      <c r="AA43" s="46" t="str">
        <f>IF($B43="","",$R43*IF($T43=2,AA$1,AA$2) *IF(COUNTIF(Parámetros!$K:$K, $S43)&gt;0,0,1)+$Y43/$W43*(1-$W43))</f>
        <v/>
      </c>
      <c r="AB43" s="46" t="str">
        <f>IF($B43="","",$Q43*Parámetros!$B$3+Parámetros!$B$2)</f>
        <v/>
      </c>
      <c r="AC43" s="46" t="str">
        <f>IF($B43="","",Parámetros!$B$1*IF(OR($S43=27,$S43=102),0,1))</f>
        <v/>
      </c>
      <c r="AE43" s="43" t="str">
        <f>IF($B43="","",IF($C43="","No declarado",IFERROR(VLOOKUP($C43,F.931!$B:$BZ,$AE$1,0),"No declarado")))</f>
        <v/>
      </c>
      <c r="AF43" s="47" t="str">
        <f t="shared" si="5"/>
        <v/>
      </c>
      <c r="AG43" s="47" t="str">
        <f>IF($B43="","",IFERROR(O43-VLOOKUP(C43,F.931!B:BZ,SUMIFS(F.931!$1:$1,F.931!$3:$3,"Remuneración 4"),0),""))</f>
        <v/>
      </c>
      <c r="AH43" s="48" t="str">
        <f t="shared" si="9"/>
        <v/>
      </c>
      <c r="AI43" s="41" t="str">
        <f t="shared" si="10"/>
        <v/>
      </c>
    </row>
    <row r="44" spans="1:35" x14ac:dyDescent="0.2">
      <c r="A44" s="65"/>
      <c r="B44" s="64"/>
      <c r="C44" s="65"/>
      <c r="D44" s="88"/>
      <c r="E44" s="62"/>
      <c r="F44" s="62"/>
      <c r="G44" s="62"/>
      <c r="H44" s="62"/>
      <c r="I44" s="62"/>
      <c r="J44" s="62"/>
      <c r="K44" s="62"/>
      <c r="L44" s="43" t="str">
        <f>IF($B44="","",MAX(0,$E44-MAX($E44-$I44,Parámetros!$B$5)))</f>
        <v/>
      </c>
      <c r="M44" s="43" t="str">
        <f>IF($B44="","",MIN($E44,Parámetros!$B$4))</f>
        <v/>
      </c>
      <c r="N44" s="43" t="str">
        <f t="shared" si="3"/>
        <v/>
      </c>
      <c r="O44" s="43" t="str">
        <f>IF($B44="","",MIN(($E44+$F44)/IF($D44="",1,$D44),Parámetros!$B$4))</f>
        <v/>
      </c>
      <c r="P44" s="43" t="str">
        <f t="shared" si="6"/>
        <v/>
      </c>
      <c r="Q44" s="43" t="str">
        <f t="shared" si="7"/>
        <v/>
      </c>
      <c r="R44" s="43" t="str">
        <f t="shared" si="11"/>
        <v/>
      </c>
      <c r="S44" s="44" t="str">
        <f>IF($B44="","",IFERROR(VLOOKUP($C44,F.931!$B:$R,9,0),8))</f>
        <v/>
      </c>
      <c r="T44" s="44" t="str">
        <f>IF($B44="","",IFERROR(VLOOKUP($C44,F.931!$B:$R,7,0),1))</f>
        <v/>
      </c>
      <c r="U44" s="44" t="str">
        <f>IF($B44="","",IFERROR(VLOOKUP($C44,F.931!$B:$AR,15,0),0))</f>
        <v/>
      </c>
      <c r="V44" s="44" t="str">
        <f>IF($B44="","",IFERROR(VLOOKUP($C44,F.931!$B:$R,3,0),1))</f>
        <v/>
      </c>
      <c r="W44" s="45" t="str">
        <f t="shared" si="12"/>
        <v/>
      </c>
      <c r="X44" s="46" t="str">
        <f>IF($B44="","",$W44*(X$2+$U44*0.015) *$O44*IF(COUNTIF(Parámetros!$J:$J, $S44)&gt;0,0,1)*IF($T44=2,0,1) +$J44*$W44)</f>
        <v/>
      </c>
      <c r="Y44" s="46" t="str">
        <f>IF($B44="","",$W44*Y$2*P44*IF(COUNTIF(Parámetros!$L:$L,$S44)&gt;0,0,1)*IF($T44=2,0,1) +$K44*$W44)</f>
        <v/>
      </c>
      <c r="Z44" s="46" t="str">
        <f>IF($B44="","",($M44*Z$2+IF($T44=2,0, $M44*Z$1+$X44/$W44*(1-$W44)))*IF(COUNTIF(Parámetros!$I:$I, $S44)&gt;0,0,1))</f>
        <v/>
      </c>
      <c r="AA44" s="46" t="str">
        <f>IF($B44="","",$R44*IF($T44=2,AA$1,AA$2) *IF(COUNTIF(Parámetros!$K:$K, $S44)&gt;0,0,1)+$Y44/$W44*(1-$W44))</f>
        <v/>
      </c>
      <c r="AB44" s="46" t="str">
        <f>IF($B44="","",$Q44*Parámetros!$B$3+Parámetros!$B$2)</f>
        <v/>
      </c>
      <c r="AC44" s="46" t="str">
        <f>IF($B44="","",Parámetros!$B$1*IF(OR($S44=27,$S44=102),0,1))</f>
        <v/>
      </c>
      <c r="AE44" s="43" t="str">
        <f>IF($B44="","",IF($C44="","No declarado",IFERROR(VLOOKUP($C44,F.931!$B:$BZ,$AE$1,0),"No declarado")))</f>
        <v/>
      </c>
      <c r="AF44" s="47" t="str">
        <f t="shared" si="5"/>
        <v/>
      </c>
      <c r="AG44" s="47" t="str">
        <f>IF($B44="","",IFERROR(O44-VLOOKUP(C44,F.931!B:BZ,SUMIFS(F.931!$1:$1,F.931!$3:$3,"Remuneración 4"),0),""))</f>
        <v/>
      </c>
      <c r="AH44" s="48" t="str">
        <f t="shared" si="9"/>
        <v/>
      </c>
      <c r="AI44" s="41" t="str">
        <f t="shared" si="10"/>
        <v/>
      </c>
    </row>
    <row r="45" spans="1:35" x14ac:dyDescent="0.2">
      <c r="A45" s="65"/>
      <c r="B45" s="64"/>
      <c r="C45" s="65"/>
      <c r="D45" s="88"/>
      <c r="E45" s="62"/>
      <c r="F45" s="62"/>
      <c r="G45" s="62"/>
      <c r="H45" s="62"/>
      <c r="I45" s="62"/>
      <c r="J45" s="62"/>
      <c r="K45" s="62"/>
      <c r="L45" s="43" t="str">
        <f>IF($B45="","",MAX(0,$E45-MAX($E45-$I45,Parámetros!$B$5)))</f>
        <v/>
      </c>
      <c r="M45" s="43" t="str">
        <f>IF($B45="","",MIN($E45,Parámetros!$B$4))</f>
        <v/>
      </c>
      <c r="N45" s="43" t="str">
        <f t="shared" si="3"/>
        <v/>
      </c>
      <c r="O45" s="43" t="str">
        <f>IF($B45="","",MIN(($E45+$F45)/IF($D45="",1,$D45),Parámetros!$B$4))</f>
        <v/>
      </c>
      <c r="P45" s="43" t="str">
        <f t="shared" si="6"/>
        <v/>
      </c>
      <c r="Q45" s="43" t="str">
        <f t="shared" si="7"/>
        <v/>
      </c>
      <c r="R45" s="43" t="str">
        <f t="shared" si="11"/>
        <v/>
      </c>
      <c r="S45" s="44" t="str">
        <f>IF($B45="","",IFERROR(VLOOKUP($C45,F.931!$B:$R,9,0),8))</f>
        <v/>
      </c>
      <c r="T45" s="44" t="str">
        <f>IF($B45="","",IFERROR(VLOOKUP($C45,F.931!$B:$R,7,0),1))</f>
        <v/>
      </c>
      <c r="U45" s="44" t="str">
        <f>IF($B45="","",IFERROR(VLOOKUP($C45,F.931!$B:$AR,15,0),0))</f>
        <v/>
      </c>
      <c r="V45" s="44" t="str">
        <f>IF($B45="","",IFERROR(VLOOKUP($C45,F.931!$B:$R,3,0),1))</f>
        <v/>
      </c>
      <c r="W45" s="45" t="str">
        <f t="shared" si="12"/>
        <v/>
      </c>
      <c r="X45" s="46" t="str">
        <f>IF($B45="","",$W45*(X$2+$U45*0.015) *$O45*IF(COUNTIF(Parámetros!$J:$J, $S45)&gt;0,0,1)*IF($T45=2,0,1) +$J45*$W45)</f>
        <v/>
      </c>
      <c r="Y45" s="46" t="str">
        <f>IF($B45="","",$W45*Y$2*P45*IF(COUNTIF(Parámetros!$L:$L,$S45)&gt;0,0,1)*IF($T45=2,0,1) +$K45*$W45)</f>
        <v/>
      </c>
      <c r="Z45" s="46" t="str">
        <f>IF($B45="","",($M45*Z$2+IF($T45=2,0, $M45*Z$1+$X45/$W45*(1-$W45)))*IF(COUNTIF(Parámetros!$I:$I, $S45)&gt;0,0,1))</f>
        <v/>
      </c>
      <c r="AA45" s="46" t="str">
        <f>IF($B45="","",$R45*IF($T45=2,AA$1,AA$2) *IF(COUNTIF(Parámetros!$K:$K, $S45)&gt;0,0,1)+$Y45/$W45*(1-$W45))</f>
        <v/>
      </c>
      <c r="AB45" s="46" t="str">
        <f>IF($B45="","",$Q45*Parámetros!$B$3+Parámetros!$B$2)</f>
        <v/>
      </c>
      <c r="AC45" s="46" t="str">
        <f>IF($B45="","",Parámetros!$B$1*IF(OR($S45=27,$S45=102),0,1))</f>
        <v/>
      </c>
      <c r="AE45" s="43" t="str">
        <f>IF($B45="","",IF($C45="","No declarado",IFERROR(VLOOKUP($C45,F.931!$B:$BZ,$AE$1,0),"No declarado")))</f>
        <v/>
      </c>
      <c r="AF45" s="47" t="str">
        <f t="shared" si="5"/>
        <v/>
      </c>
      <c r="AG45" s="47" t="str">
        <f>IF($B45="","",IFERROR(O45-VLOOKUP(C45,F.931!B:BZ,SUMIFS(F.931!$1:$1,F.931!$3:$3,"Remuneración 4"),0),""))</f>
        <v/>
      </c>
      <c r="AH45" s="48" t="str">
        <f t="shared" si="9"/>
        <v/>
      </c>
      <c r="AI45" s="41" t="str">
        <f t="shared" si="10"/>
        <v/>
      </c>
    </row>
    <row r="46" spans="1:35" x14ac:dyDescent="0.2">
      <c r="A46" s="65"/>
      <c r="B46" s="64"/>
      <c r="C46" s="65"/>
      <c r="D46" s="88"/>
      <c r="E46" s="62"/>
      <c r="F46" s="62"/>
      <c r="G46" s="62"/>
      <c r="H46" s="62"/>
      <c r="I46" s="62"/>
      <c r="J46" s="62"/>
      <c r="K46" s="62"/>
      <c r="L46" s="43" t="str">
        <f>IF($B46="","",MAX(0,$E46-MAX($E46-$I46,Parámetros!$B$5)))</f>
        <v/>
      </c>
      <c r="M46" s="43" t="str">
        <f>IF($B46="","",MIN($E46,Parámetros!$B$4))</f>
        <v/>
      </c>
      <c r="N46" s="43" t="str">
        <f t="shared" si="3"/>
        <v/>
      </c>
      <c r="O46" s="43" t="str">
        <f>IF($B46="","",MIN(($E46+$F46)/IF($D46="",1,$D46),Parámetros!$B$4))</f>
        <v/>
      </c>
      <c r="P46" s="43" t="str">
        <f t="shared" si="6"/>
        <v/>
      </c>
      <c r="Q46" s="43" t="str">
        <f t="shared" si="7"/>
        <v/>
      </c>
      <c r="R46" s="43" t="str">
        <f t="shared" si="11"/>
        <v/>
      </c>
      <c r="S46" s="44" t="str">
        <f>IF($B46="","",IFERROR(VLOOKUP($C46,F.931!$B:$R,9,0),8))</f>
        <v/>
      </c>
      <c r="T46" s="44" t="str">
        <f>IF($B46="","",IFERROR(VLOOKUP($C46,F.931!$B:$R,7,0),1))</f>
        <v/>
      </c>
      <c r="U46" s="44" t="str">
        <f>IF($B46="","",IFERROR(VLOOKUP($C46,F.931!$B:$AR,15,0),0))</f>
        <v/>
      </c>
      <c r="V46" s="44" t="str">
        <f>IF($B46="","",IFERROR(VLOOKUP($C46,F.931!$B:$R,3,0),1))</f>
        <v/>
      </c>
      <c r="W46" s="45" t="str">
        <f t="shared" si="12"/>
        <v/>
      </c>
      <c r="X46" s="46" t="str">
        <f>IF($B46="","",$W46*(X$2+$U46*0.015) *$O46*IF(COUNTIF(Parámetros!$J:$J, $S46)&gt;0,0,1)*IF($T46=2,0,1) +$J46*$W46)</f>
        <v/>
      </c>
      <c r="Y46" s="46" t="str">
        <f>IF($B46="","",$W46*Y$2*P46*IF(COUNTIF(Parámetros!$L:$L,$S46)&gt;0,0,1)*IF($T46=2,0,1) +$K46*$W46)</f>
        <v/>
      </c>
      <c r="Z46" s="46" t="str">
        <f>IF($B46="","",($M46*Z$2+IF($T46=2,0, $M46*Z$1+$X46/$W46*(1-$W46)))*IF(COUNTIF(Parámetros!$I:$I, $S46)&gt;0,0,1))</f>
        <v/>
      </c>
      <c r="AA46" s="46" t="str">
        <f>IF($B46="","",$R46*IF($T46=2,AA$1,AA$2) *IF(COUNTIF(Parámetros!$K:$K, $S46)&gt;0,0,1)+$Y46/$W46*(1-$W46))</f>
        <v/>
      </c>
      <c r="AB46" s="46" t="str">
        <f>IF($B46="","",$Q46*Parámetros!$B$3+Parámetros!$B$2)</f>
        <v/>
      </c>
      <c r="AC46" s="46" t="str">
        <f>IF($B46="","",Parámetros!$B$1*IF(OR($S46=27,$S46=102),0,1))</f>
        <v/>
      </c>
      <c r="AE46" s="43" t="str">
        <f>IF($B46="","",IF($C46="","No declarado",IFERROR(VLOOKUP($C46,F.931!$B:$BZ,$AE$1,0),"No declarado")))</f>
        <v/>
      </c>
      <c r="AF46" s="47" t="str">
        <f t="shared" si="5"/>
        <v/>
      </c>
      <c r="AG46" s="47" t="str">
        <f>IF($B46="","",IFERROR(O46-VLOOKUP(C46,F.931!B:BZ,SUMIFS(F.931!$1:$1,F.931!$3:$3,"Remuneración 4"),0),""))</f>
        <v/>
      </c>
      <c r="AH46" s="48" t="str">
        <f t="shared" si="9"/>
        <v/>
      </c>
      <c r="AI46" s="41" t="str">
        <f t="shared" si="10"/>
        <v/>
      </c>
    </row>
    <row r="47" spans="1:35" x14ac:dyDescent="0.2">
      <c r="A47" s="65"/>
      <c r="B47" s="64"/>
      <c r="C47" s="65"/>
      <c r="D47" s="88"/>
      <c r="E47" s="62"/>
      <c r="F47" s="62"/>
      <c r="G47" s="62"/>
      <c r="H47" s="62"/>
      <c r="I47" s="62"/>
      <c r="J47" s="62"/>
      <c r="K47" s="62"/>
      <c r="L47" s="43" t="str">
        <f>IF($B47="","",MAX(0,$E47-MAX($E47-$I47,Parámetros!$B$5)))</f>
        <v/>
      </c>
      <c r="M47" s="43" t="str">
        <f>IF($B47="","",MIN($E47,Parámetros!$B$4))</f>
        <v/>
      </c>
      <c r="N47" s="43" t="str">
        <f t="shared" si="3"/>
        <v/>
      </c>
      <c r="O47" s="43" t="str">
        <f>IF($B47="","",MIN(($E47+$F47)/IF($D47="",1,$D47),Parámetros!$B$4))</f>
        <v/>
      </c>
      <c r="P47" s="43" t="str">
        <f t="shared" si="6"/>
        <v/>
      </c>
      <c r="Q47" s="43" t="str">
        <f t="shared" si="7"/>
        <v/>
      </c>
      <c r="R47" s="43" t="str">
        <f t="shared" si="11"/>
        <v/>
      </c>
      <c r="S47" s="44" t="str">
        <f>IF($B47="","",IFERROR(VLOOKUP($C47,F.931!$B:$R,9,0),8))</f>
        <v/>
      </c>
      <c r="T47" s="44" t="str">
        <f>IF($B47="","",IFERROR(VLOOKUP($C47,F.931!$B:$R,7,0),1))</f>
        <v/>
      </c>
      <c r="U47" s="44" t="str">
        <f>IF($B47="","",IFERROR(VLOOKUP($C47,F.931!$B:$AR,15,0),0))</f>
        <v/>
      </c>
      <c r="V47" s="44" t="str">
        <f>IF($B47="","",IFERROR(VLOOKUP($C47,F.931!$B:$R,3,0),1))</f>
        <v/>
      </c>
      <c r="W47" s="45" t="str">
        <f t="shared" si="12"/>
        <v/>
      </c>
      <c r="X47" s="46" t="str">
        <f>IF($B47="","",$W47*(X$2+$U47*0.015) *$O47*IF(COUNTIF(Parámetros!$J:$J, $S47)&gt;0,0,1)*IF($T47=2,0,1) +$J47*$W47)</f>
        <v/>
      </c>
      <c r="Y47" s="46" t="str">
        <f>IF($B47="","",$W47*Y$2*P47*IF(COUNTIF(Parámetros!$L:$L,$S47)&gt;0,0,1)*IF($T47=2,0,1) +$K47*$W47)</f>
        <v/>
      </c>
      <c r="Z47" s="46" t="str">
        <f>IF($B47="","",($M47*Z$2+IF($T47=2,0, $M47*Z$1+$X47/$W47*(1-$W47)))*IF(COUNTIF(Parámetros!$I:$I, $S47)&gt;0,0,1))</f>
        <v/>
      </c>
      <c r="AA47" s="46" t="str">
        <f>IF($B47="","",$R47*IF($T47=2,AA$1,AA$2) *IF(COUNTIF(Parámetros!$K:$K, $S47)&gt;0,0,1)+$Y47/$W47*(1-$W47))</f>
        <v/>
      </c>
      <c r="AB47" s="46" t="str">
        <f>IF($B47="","",$Q47*Parámetros!$B$3+Parámetros!$B$2)</f>
        <v/>
      </c>
      <c r="AC47" s="46" t="str">
        <f>IF($B47="","",Parámetros!$B$1*IF(OR($S47=27,$S47=102),0,1))</f>
        <v/>
      </c>
      <c r="AE47" s="43" t="str">
        <f>IF($B47="","",IF($C47="","No declarado",IFERROR(VLOOKUP($C47,F.931!$B:$BZ,$AE$1,0),"No declarado")))</f>
        <v/>
      </c>
      <c r="AF47" s="47" t="str">
        <f t="shared" si="5"/>
        <v/>
      </c>
      <c r="AG47" s="47" t="str">
        <f>IF($B47="","",IFERROR(O47-VLOOKUP(C47,F.931!B:BZ,SUMIFS(F.931!$1:$1,F.931!$3:$3,"Remuneración 4"),0),""))</f>
        <v/>
      </c>
      <c r="AH47" s="48" t="str">
        <f t="shared" si="9"/>
        <v/>
      </c>
      <c r="AI47" s="41" t="str">
        <f t="shared" si="10"/>
        <v/>
      </c>
    </row>
    <row r="48" spans="1:35" x14ac:dyDescent="0.2">
      <c r="A48" s="65"/>
      <c r="B48" s="64"/>
      <c r="C48" s="65"/>
      <c r="D48" s="88"/>
      <c r="E48" s="62"/>
      <c r="F48" s="62"/>
      <c r="G48" s="62"/>
      <c r="H48" s="62"/>
      <c r="I48" s="62"/>
      <c r="J48" s="62"/>
      <c r="K48" s="62"/>
      <c r="L48" s="43" t="str">
        <f>IF($B48="","",MAX(0,$E48-MAX($E48-$I48,Parámetros!$B$5)))</f>
        <v/>
      </c>
      <c r="M48" s="43" t="str">
        <f>IF($B48="","",MIN($E48,Parámetros!$B$4))</f>
        <v/>
      </c>
      <c r="N48" s="43" t="str">
        <f t="shared" si="3"/>
        <v/>
      </c>
      <c r="O48" s="43" t="str">
        <f>IF($B48="","",MIN(($E48+$F48)/IF($D48="",1,$D48),Parámetros!$B$4))</f>
        <v/>
      </c>
      <c r="P48" s="43" t="str">
        <f t="shared" si="6"/>
        <v/>
      </c>
      <c r="Q48" s="43" t="str">
        <f t="shared" si="7"/>
        <v/>
      </c>
      <c r="R48" s="43" t="str">
        <f t="shared" si="11"/>
        <v/>
      </c>
      <c r="S48" s="44" t="str">
        <f>IF($B48="","",IFERROR(VLOOKUP($C48,F.931!$B:$R,9,0),8))</f>
        <v/>
      </c>
      <c r="T48" s="44" t="str">
        <f>IF($B48="","",IFERROR(VLOOKUP($C48,F.931!$B:$R,7,0),1))</f>
        <v/>
      </c>
      <c r="U48" s="44" t="str">
        <f>IF($B48="","",IFERROR(VLOOKUP($C48,F.931!$B:$AR,15,0),0))</f>
        <v/>
      </c>
      <c r="V48" s="44" t="str">
        <f>IF($B48="","",IFERROR(VLOOKUP($C48,F.931!$B:$R,3,0),1))</f>
        <v/>
      </c>
      <c r="W48" s="45" t="str">
        <f t="shared" si="12"/>
        <v/>
      </c>
      <c r="X48" s="46" t="str">
        <f>IF($B48="","",$W48*(X$2+$U48*0.015) *$O48*IF(COUNTIF(Parámetros!$J:$J, $S48)&gt;0,0,1)*IF($T48=2,0,1) +$J48*$W48)</f>
        <v/>
      </c>
      <c r="Y48" s="46" t="str">
        <f>IF($B48="","",$W48*Y$2*P48*IF(COUNTIF(Parámetros!$L:$L,$S48)&gt;0,0,1)*IF($T48=2,0,1) +$K48*$W48)</f>
        <v/>
      </c>
      <c r="Z48" s="46" t="str">
        <f>IF($B48="","",($M48*Z$2+IF($T48=2,0, $M48*Z$1+$X48/$W48*(1-$W48)))*IF(COUNTIF(Parámetros!$I:$I, $S48)&gt;0,0,1))</f>
        <v/>
      </c>
      <c r="AA48" s="46" t="str">
        <f>IF($B48="","",$R48*IF($T48=2,AA$1,AA$2) *IF(COUNTIF(Parámetros!$K:$K, $S48)&gt;0,0,1)+$Y48/$W48*(1-$W48))</f>
        <v/>
      </c>
      <c r="AB48" s="46" t="str">
        <f>IF($B48="","",$Q48*Parámetros!$B$3+Parámetros!$B$2)</f>
        <v/>
      </c>
      <c r="AC48" s="46" t="str">
        <f>IF($B48="","",Parámetros!$B$1*IF(OR($S48=27,$S48=102),0,1))</f>
        <v/>
      </c>
      <c r="AE48" s="43" t="str">
        <f>IF($B48="","",IF($C48="","No declarado",IFERROR(VLOOKUP($C48,F.931!$B:$BZ,$AE$1,0),"No declarado")))</f>
        <v/>
      </c>
      <c r="AF48" s="47" t="str">
        <f t="shared" si="5"/>
        <v/>
      </c>
      <c r="AG48" s="47" t="str">
        <f>IF($B48="","",IFERROR(O48-VLOOKUP(C48,F.931!B:BZ,SUMIFS(F.931!$1:$1,F.931!$3:$3,"Remuneración 4"),0),""))</f>
        <v/>
      </c>
      <c r="AH48" s="48" t="str">
        <f t="shared" si="9"/>
        <v/>
      </c>
      <c r="AI48" s="41" t="str">
        <f t="shared" si="10"/>
        <v/>
      </c>
    </row>
    <row r="49" spans="1:35" x14ac:dyDescent="0.2">
      <c r="A49" s="65"/>
      <c r="B49" s="64"/>
      <c r="C49" s="65"/>
      <c r="D49" s="88"/>
      <c r="E49" s="62"/>
      <c r="F49" s="62"/>
      <c r="G49" s="62"/>
      <c r="H49" s="62"/>
      <c r="I49" s="62"/>
      <c r="J49" s="62"/>
      <c r="K49" s="62"/>
      <c r="L49" s="43" t="str">
        <f>IF($B49="","",MAX(0,$E49-MAX($E49-$I49,Parámetros!$B$5)))</f>
        <v/>
      </c>
      <c r="M49" s="43" t="str">
        <f>IF($B49="","",MIN($E49,Parámetros!$B$4))</f>
        <v/>
      </c>
      <c r="N49" s="43" t="str">
        <f t="shared" si="3"/>
        <v/>
      </c>
      <c r="O49" s="43" t="str">
        <f>IF($B49="","",MIN(($E49+$F49)/IF($D49="",1,$D49),Parámetros!$B$4))</f>
        <v/>
      </c>
      <c r="P49" s="43" t="str">
        <f t="shared" si="6"/>
        <v/>
      </c>
      <c r="Q49" s="43" t="str">
        <f t="shared" si="7"/>
        <v/>
      </c>
      <c r="R49" s="43" t="str">
        <f t="shared" si="11"/>
        <v/>
      </c>
      <c r="S49" s="44" t="str">
        <f>IF($B49="","",IFERROR(VLOOKUP($C49,F.931!$B:$R,9,0),8))</f>
        <v/>
      </c>
      <c r="T49" s="44" t="str">
        <f>IF($B49="","",IFERROR(VLOOKUP($C49,F.931!$B:$R,7,0),1))</f>
        <v/>
      </c>
      <c r="U49" s="44" t="str">
        <f>IF($B49="","",IFERROR(VLOOKUP($C49,F.931!$B:$AR,15,0),0))</f>
        <v/>
      </c>
      <c r="V49" s="44" t="str">
        <f>IF($B49="","",IFERROR(VLOOKUP($C49,F.931!$B:$R,3,0),1))</f>
        <v/>
      </c>
      <c r="W49" s="45" t="str">
        <f t="shared" si="12"/>
        <v/>
      </c>
      <c r="X49" s="46" t="str">
        <f>IF($B49="","",$W49*(X$2+$U49*0.015) *$O49*IF(COUNTIF(Parámetros!$J:$J, $S49)&gt;0,0,1)*IF($T49=2,0,1) +$J49*$W49)</f>
        <v/>
      </c>
      <c r="Y49" s="46" t="str">
        <f>IF($B49="","",$W49*Y$2*P49*IF(COUNTIF(Parámetros!$L:$L,$S49)&gt;0,0,1)*IF($T49=2,0,1) +$K49*$W49)</f>
        <v/>
      </c>
      <c r="Z49" s="46" t="str">
        <f>IF($B49="","",($M49*Z$2+IF($T49=2,0, $M49*Z$1+$X49/$W49*(1-$W49)))*IF(COUNTIF(Parámetros!$I:$I, $S49)&gt;0,0,1))</f>
        <v/>
      </c>
      <c r="AA49" s="46" t="str">
        <f>IF($B49="","",$R49*IF($T49=2,AA$1,AA$2) *IF(COUNTIF(Parámetros!$K:$K, $S49)&gt;0,0,1)+$Y49/$W49*(1-$W49))</f>
        <v/>
      </c>
      <c r="AB49" s="46" t="str">
        <f>IF($B49="","",$Q49*Parámetros!$B$3+Parámetros!$B$2)</f>
        <v/>
      </c>
      <c r="AC49" s="46" t="str">
        <f>IF($B49="","",Parámetros!$B$1*IF(OR($S49=27,$S49=102),0,1))</f>
        <v/>
      </c>
      <c r="AE49" s="43" t="str">
        <f>IF($B49="","",IF($C49="","No declarado",IFERROR(VLOOKUP($C49,F.931!$B:$BZ,$AE$1,0),"No declarado")))</f>
        <v/>
      </c>
      <c r="AF49" s="47" t="str">
        <f t="shared" si="5"/>
        <v/>
      </c>
      <c r="AG49" s="47" t="str">
        <f>IF($B49="","",IFERROR(O49-VLOOKUP(C49,F.931!B:BZ,SUMIFS(F.931!$1:$1,F.931!$3:$3,"Remuneración 4"),0),""))</f>
        <v/>
      </c>
      <c r="AH49" s="48" t="str">
        <f t="shared" si="9"/>
        <v/>
      </c>
      <c r="AI49" s="41" t="str">
        <f t="shared" si="10"/>
        <v/>
      </c>
    </row>
    <row r="50" spans="1:35" x14ac:dyDescent="0.2">
      <c r="A50" s="65"/>
      <c r="B50" s="64"/>
      <c r="C50" s="65"/>
      <c r="D50" s="88"/>
      <c r="E50" s="62"/>
      <c r="F50" s="62"/>
      <c r="G50" s="62"/>
      <c r="H50" s="62"/>
      <c r="I50" s="62"/>
      <c r="J50" s="62"/>
      <c r="K50" s="62"/>
      <c r="L50" s="43" t="str">
        <f>IF($B50="","",MAX(0,$E50-MAX($E50-$I50,Parámetros!$B$5)))</f>
        <v/>
      </c>
      <c r="M50" s="43" t="str">
        <f>IF($B50="","",MIN($E50,Parámetros!$B$4))</f>
        <v/>
      </c>
      <c r="N50" s="43" t="str">
        <f t="shared" si="3"/>
        <v/>
      </c>
      <c r="O50" s="43" t="str">
        <f>IF($B50="","",MIN(($E50+$F50)/IF($D50="",1,$D50),Parámetros!$B$4))</f>
        <v/>
      </c>
      <c r="P50" s="43" t="str">
        <f t="shared" si="6"/>
        <v/>
      </c>
      <c r="Q50" s="43" t="str">
        <f t="shared" si="7"/>
        <v/>
      </c>
      <c r="R50" s="43" t="str">
        <f t="shared" si="11"/>
        <v/>
      </c>
      <c r="S50" s="44" t="str">
        <f>IF($B50="","",IFERROR(VLOOKUP($C50,F.931!$B:$R,9,0),8))</f>
        <v/>
      </c>
      <c r="T50" s="44" t="str">
        <f>IF($B50="","",IFERROR(VLOOKUP($C50,F.931!$B:$R,7,0),1))</f>
        <v/>
      </c>
      <c r="U50" s="44" t="str">
        <f>IF($B50="","",IFERROR(VLOOKUP($C50,F.931!$B:$AR,15,0),0))</f>
        <v/>
      </c>
      <c r="V50" s="44" t="str">
        <f>IF($B50="","",IFERROR(VLOOKUP($C50,F.931!$B:$R,3,0),1))</f>
        <v/>
      </c>
      <c r="W50" s="45" t="str">
        <f t="shared" si="12"/>
        <v/>
      </c>
      <c r="X50" s="46" t="str">
        <f>IF($B50="","",$W50*(X$2+$U50*0.015) *$O50*IF(COUNTIF(Parámetros!$J:$J, $S50)&gt;0,0,1)*IF($T50=2,0,1) +$J50*$W50)</f>
        <v/>
      </c>
      <c r="Y50" s="46" t="str">
        <f>IF($B50="","",$W50*Y$2*P50*IF(COUNTIF(Parámetros!$L:$L,$S50)&gt;0,0,1)*IF($T50=2,0,1) +$K50*$W50)</f>
        <v/>
      </c>
      <c r="Z50" s="46" t="str">
        <f>IF($B50="","",($M50*Z$2+IF($T50=2,0, $M50*Z$1+$X50/$W50*(1-$W50)))*IF(COUNTIF(Parámetros!$I:$I, $S50)&gt;0,0,1))</f>
        <v/>
      </c>
      <c r="AA50" s="46" t="str">
        <f>IF($B50="","",$R50*IF($T50=2,AA$1,AA$2) *IF(COUNTIF(Parámetros!$K:$K, $S50)&gt;0,0,1)+$Y50/$W50*(1-$W50))</f>
        <v/>
      </c>
      <c r="AB50" s="46" t="str">
        <f>IF($B50="","",$Q50*Parámetros!$B$3+Parámetros!$B$2)</f>
        <v/>
      </c>
      <c r="AC50" s="46" t="str">
        <f>IF($B50="","",Parámetros!$B$1*IF(OR($S50=27,$S50=102),0,1))</f>
        <v/>
      </c>
      <c r="AE50" s="43" t="str">
        <f>IF($B50="","",IF($C50="","No declarado",IFERROR(VLOOKUP($C50,F.931!$B:$BZ,$AE$1,0),"No declarado")))</f>
        <v/>
      </c>
      <c r="AF50" s="47" t="str">
        <f t="shared" si="5"/>
        <v/>
      </c>
      <c r="AG50" s="47" t="str">
        <f>IF($B50="","",IFERROR(O50-VLOOKUP(C50,F.931!B:BZ,SUMIFS(F.931!$1:$1,F.931!$3:$3,"Remuneración 4"),0),""))</f>
        <v/>
      </c>
      <c r="AH50" s="48" t="str">
        <f t="shared" si="9"/>
        <v/>
      </c>
      <c r="AI50" s="41" t="str">
        <f t="shared" si="10"/>
        <v/>
      </c>
    </row>
    <row r="51" spans="1:35" x14ac:dyDescent="0.2">
      <c r="A51" s="65"/>
      <c r="B51" s="64"/>
      <c r="C51" s="65"/>
      <c r="D51" s="88"/>
      <c r="E51" s="62"/>
      <c r="F51" s="62"/>
      <c r="G51" s="62"/>
      <c r="H51" s="62"/>
      <c r="I51" s="62"/>
      <c r="J51" s="62"/>
      <c r="K51" s="62"/>
      <c r="L51" s="43" t="str">
        <f>IF($B51="","",MAX(0,$E51-MAX($E51-$I51,Parámetros!$B$5)))</f>
        <v/>
      </c>
      <c r="M51" s="43" t="str">
        <f>IF($B51="","",MIN($E51,Parámetros!$B$4))</f>
        <v/>
      </c>
      <c r="N51" s="43" t="str">
        <f t="shared" si="3"/>
        <v/>
      </c>
      <c r="O51" s="43" t="str">
        <f>IF($B51="","",MIN(($E51+$F51)/IF($D51="",1,$D51),Parámetros!$B$4))</f>
        <v/>
      </c>
      <c r="P51" s="43" t="str">
        <f t="shared" si="6"/>
        <v/>
      </c>
      <c r="Q51" s="43" t="str">
        <f t="shared" si="7"/>
        <v/>
      </c>
      <c r="R51" s="43" t="str">
        <f t="shared" si="11"/>
        <v/>
      </c>
      <c r="S51" s="44" t="str">
        <f>IF($B51="","",IFERROR(VLOOKUP($C51,F.931!$B:$R,9,0),8))</f>
        <v/>
      </c>
      <c r="T51" s="44" t="str">
        <f>IF($B51="","",IFERROR(VLOOKUP($C51,F.931!$B:$R,7,0),1))</f>
        <v/>
      </c>
      <c r="U51" s="44" t="str">
        <f>IF($B51="","",IFERROR(VLOOKUP($C51,F.931!$B:$AR,15,0),0))</f>
        <v/>
      </c>
      <c r="V51" s="44" t="str">
        <f>IF($B51="","",IFERROR(VLOOKUP($C51,F.931!$B:$R,3,0),1))</f>
        <v/>
      </c>
      <c r="W51" s="45" t="str">
        <f t="shared" si="12"/>
        <v/>
      </c>
      <c r="X51" s="46" t="str">
        <f>IF($B51="","",$W51*(X$2+$U51*0.015) *$O51*IF(COUNTIF(Parámetros!$J:$J, $S51)&gt;0,0,1)*IF($T51=2,0,1) +$J51*$W51)</f>
        <v/>
      </c>
      <c r="Y51" s="46" t="str">
        <f>IF($B51="","",$W51*Y$2*P51*IF(COUNTIF(Parámetros!$L:$L,$S51)&gt;0,0,1)*IF($T51=2,0,1) +$K51*$W51)</f>
        <v/>
      </c>
      <c r="Z51" s="46" t="str">
        <f>IF($B51="","",($M51*Z$2+IF($T51=2,0, $M51*Z$1+$X51/$W51*(1-$W51)))*IF(COUNTIF(Parámetros!$I:$I, $S51)&gt;0,0,1))</f>
        <v/>
      </c>
      <c r="AA51" s="46" t="str">
        <f>IF($B51="","",$R51*IF($T51=2,AA$1,AA$2) *IF(COUNTIF(Parámetros!$K:$K, $S51)&gt;0,0,1)+$Y51/$W51*(1-$W51))</f>
        <v/>
      </c>
      <c r="AB51" s="46" t="str">
        <f>IF($B51="","",$Q51*Parámetros!$B$3+Parámetros!$B$2)</f>
        <v/>
      </c>
      <c r="AC51" s="46" t="str">
        <f>IF($B51="","",Parámetros!$B$1*IF(OR($S51=27,$S51=102),0,1))</f>
        <v/>
      </c>
      <c r="AE51" s="43" t="str">
        <f>IF($B51="","",IF($C51="","No declarado",IFERROR(VLOOKUP($C51,F.931!$B:$BZ,$AE$1,0),"No declarado")))</f>
        <v/>
      </c>
      <c r="AF51" s="47" t="str">
        <f t="shared" si="5"/>
        <v/>
      </c>
      <c r="AG51" s="47" t="str">
        <f>IF($B51="","",IFERROR(O51-VLOOKUP(C51,F.931!B:BZ,SUMIFS(F.931!$1:$1,F.931!$3:$3,"Remuneración 4"),0),""))</f>
        <v/>
      </c>
      <c r="AH51" s="48" t="str">
        <f t="shared" si="9"/>
        <v/>
      </c>
      <c r="AI51" s="41" t="str">
        <f t="shared" si="10"/>
        <v/>
      </c>
    </row>
    <row r="52" spans="1:35" x14ac:dyDescent="0.2">
      <c r="A52" s="65"/>
      <c r="B52" s="64"/>
      <c r="C52" s="65"/>
      <c r="D52" s="88"/>
      <c r="E52" s="62"/>
      <c r="F52" s="62"/>
      <c r="G52" s="62"/>
      <c r="H52" s="62"/>
      <c r="I52" s="62"/>
      <c r="J52" s="62"/>
      <c r="K52" s="62"/>
      <c r="L52" s="43" t="str">
        <f>IF($B52="","",MAX(0,$E52-MAX($E52-$I52,Parámetros!$B$5)))</f>
        <v/>
      </c>
      <c r="M52" s="43" t="str">
        <f>IF($B52="","",MIN($E52,Parámetros!$B$4))</f>
        <v/>
      </c>
      <c r="N52" s="43" t="str">
        <f t="shared" si="3"/>
        <v/>
      </c>
      <c r="O52" s="43" t="str">
        <f>IF($B52="","",MIN(($E52+$F52)/IF($D52="",1,$D52),Parámetros!$B$4))</f>
        <v/>
      </c>
      <c r="P52" s="43" t="str">
        <f t="shared" si="6"/>
        <v/>
      </c>
      <c r="Q52" s="43" t="str">
        <f t="shared" si="7"/>
        <v/>
      </c>
      <c r="R52" s="43" t="str">
        <f t="shared" si="11"/>
        <v/>
      </c>
      <c r="S52" s="44" t="str">
        <f>IF($B52="","",IFERROR(VLOOKUP($C52,F.931!$B:$R,9,0),8))</f>
        <v/>
      </c>
      <c r="T52" s="44" t="str">
        <f>IF($B52="","",IFERROR(VLOOKUP($C52,F.931!$B:$R,7,0),1))</f>
        <v/>
      </c>
      <c r="U52" s="44" t="str">
        <f>IF($B52="","",IFERROR(VLOOKUP($C52,F.931!$B:$AR,15,0),0))</f>
        <v/>
      </c>
      <c r="V52" s="44" t="str">
        <f>IF($B52="","",IFERROR(VLOOKUP($C52,F.931!$B:$R,3,0),1))</f>
        <v/>
      </c>
      <c r="W52" s="45" t="str">
        <f t="shared" si="12"/>
        <v/>
      </c>
      <c r="X52" s="46" t="str">
        <f>IF($B52="","",$W52*(X$2+$U52*0.015) *$O52*IF(COUNTIF(Parámetros!$J:$J, $S52)&gt;0,0,1)*IF($T52=2,0,1) +$J52*$W52)</f>
        <v/>
      </c>
      <c r="Y52" s="46" t="str">
        <f>IF($B52="","",$W52*Y$2*P52*IF(COUNTIF(Parámetros!$L:$L,$S52)&gt;0,0,1)*IF($T52=2,0,1) +$K52*$W52)</f>
        <v/>
      </c>
      <c r="Z52" s="46" t="str">
        <f>IF($B52="","",($M52*Z$2+IF($T52=2,0, $M52*Z$1+$X52/$W52*(1-$W52)))*IF(COUNTIF(Parámetros!$I:$I, $S52)&gt;0,0,1))</f>
        <v/>
      </c>
      <c r="AA52" s="46" t="str">
        <f>IF($B52="","",$R52*IF($T52=2,AA$1,AA$2) *IF(COUNTIF(Parámetros!$K:$K, $S52)&gt;0,0,1)+$Y52/$W52*(1-$W52))</f>
        <v/>
      </c>
      <c r="AB52" s="46" t="str">
        <f>IF($B52="","",$Q52*Parámetros!$B$3+Parámetros!$B$2)</f>
        <v/>
      </c>
      <c r="AC52" s="46" t="str">
        <f>IF($B52="","",Parámetros!$B$1*IF(OR($S52=27,$S52=102),0,1))</f>
        <v/>
      </c>
      <c r="AE52" s="43" t="str">
        <f>IF($B52="","",IF($C52="","No declarado",IFERROR(VLOOKUP($C52,F.931!$B:$BZ,$AE$1,0),"No declarado")))</f>
        <v/>
      </c>
      <c r="AF52" s="47" t="str">
        <f t="shared" si="5"/>
        <v/>
      </c>
      <c r="AG52" s="47" t="str">
        <f>IF($B52="","",IFERROR(O52-VLOOKUP(C52,F.931!B:BZ,SUMIFS(F.931!$1:$1,F.931!$3:$3,"Remuneración 4"),0),""))</f>
        <v/>
      </c>
      <c r="AH52" s="48" t="str">
        <f t="shared" si="9"/>
        <v/>
      </c>
      <c r="AI52" s="41" t="str">
        <f t="shared" si="10"/>
        <v/>
      </c>
    </row>
    <row r="53" spans="1:35" x14ac:dyDescent="0.2">
      <c r="A53" s="65"/>
      <c r="B53" s="64"/>
      <c r="C53" s="65"/>
      <c r="D53" s="88"/>
      <c r="E53" s="62"/>
      <c r="F53" s="62"/>
      <c r="G53" s="62"/>
      <c r="H53" s="62"/>
      <c r="I53" s="62"/>
      <c r="J53" s="62"/>
      <c r="K53" s="62"/>
      <c r="L53" s="43" t="str">
        <f>IF($B53="","",MAX(0,$E53-MAX($E53-$I53,Parámetros!$B$5)))</f>
        <v/>
      </c>
      <c r="M53" s="43" t="str">
        <f>IF($B53="","",MIN($E53,Parámetros!$B$4))</f>
        <v/>
      </c>
      <c r="N53" s="43" t="str">
        <f t="shared" si="3"/>
        <v/>
      </c>
      <c r="O53" s="43" t="str">
        <f>IF($B53="","",MIN(($E53+$F53)/IF($D53="",1,$D53),Parámetros!$B$4))</f>
        <v/>
      </c>
      <c r="P53" s="43" t="str">
        <f t="shared" si="6"/>
        <v/>
      </c>
      <c r="Q53" s="43" t="str">
        <f t="shared" si="7"/>
        <v/>
      </c>
      <c r="R53" s="43" t="str">
        <f t="shared" si="11"/>
        <v/>
      </c>
      <c r="S53" s="44" t="str">
        <f>IF($B53="","",IFERROR(VLOOKUP($C53,F.931!$B:$R,9,0),8))</f>
        <v/>
      </c>
      <c r="T53" s="44" t="str">
        <f>IF($B53="","",IFERROR(VLOOKUP($C53,F.931!$B:$R,7,0),1))</f>
        <v/>
      </c>
      <c r="U53" s="44" t="str">
        <f>IF($B53="","",IFERROR(VLOOKUP($C53,F.931!$B:$AR,15,0),0))</f>
        <v/>
      </c>
      <c r="V53" s="44" t="str">
        <f>IF($B53="","",IFERROR(VLOOKUP($C53,F.931!$B:$R,3,0),1))</f>
        <v/>
      </c>
      <c r="W53" s="45" t="str">
        <f t="shared" si="12"/>
        <v/>
      </c>
      <c r="X53" s="46" t="str">
        <f>IF($B53="","",$W53*(X$2+$U53*0.015) *$O53*IF(COUNTIF(Parámetros!$J:$J, $S53)&gt;0,0,1)*IF($T53=2,0,1) +$J53*$W53)</f>
        <v/>
      </c>
      <c r="Y53" s="46" t="str">
        <f>IF($B53="","",$W53*Y$2*P53*IF(COUNTIF(Parámetros!$L:$L,$S53)&gt;0,0,1)*IF($T53=2,0,1) +$K53*$W53)</f>
        <v/>
      </c>
      <c r="Z53" s="46" t="str">
        <f>IF($B53="","",($M53*Z$2+IF($T53=2,0, $M53*Z$1+$X53/$W53*(1-$W53)))*IF(COUNTIF(Parámetros!$I:$I, $S53)&gt;0,0,1))</f>
        <v/>
      </c>
      <c r="AA53" s="46" t="str">
        <f>IF($B53="","",$R53*IF($T53=2,AA$1,AA$2) *IF(COUNTIF(Parámetros!$K:$K, $S53)&gt;0,0,1)+$Y53/$W53*(1-$W53))</f>
        <v/>
      </c>
      <c r="AB53" s="46" t="str">
        <f>IF($B53="","",$Q53*Parámetros!$B$3+Parámetros!$B$2)</f>
        <v/>
      </c>
      <c r="AC53" s="46" t="str">
        <f>IF($B53="","",Parámetros!$B$1*IF(OR($S53=27,$S53=102),0,1))</f>
        <v/>
      </c>
      <c r="AE53" s="43" t="str">
        <f>IF($B53="","",IF($C53="","No declarado",IFERROR(VLOOKUP($C53,F.931!$B:$BZ,$AE$1,0),"No declarado")))</f>
        <v/>
      </c>
      <c r="AF53" s="47" t="str">
        <f t="shared" si="5"/>
        <v/>
      </c>
      <c r="AG53" s="47" t="str">
        <f>IF($B53="","",IFERROR(O53-VLOOKUP(C53,F.931!B:BZ,SUMIFS(F.931!$1:$1,F.931!$3:$3,"Remuneración 4"),0),""))</f>
        <v/>
      </c>
      <c r="AH53" s="48" t="str">
        <f t="shared" si="9"/>
        <v/>
      </c>
      <c r="AI53" s="41" t="str">
        <f t="shared" si="10"/>
        <v/>
      </c>
    </row>
    <row r="54" spans="1:35" x14ac:dyDescent="0.2">
      <c r="A54" s="65"/>
      <c r="B54" s="64"/>
      <c r="C54" s="65"/>
      <c r="D54" s="88"/>
      <c r="E54" s="62"/>
      <c r="F54" s="62"/>
      <c r="G54" s="62"/>
      <c r="H54" s="62"/>
      <c r="I54" s="62"/>
      <c r="J54" s="62"/>
      <c r="K54" s="62"/>
      <c r="L54" s="43" t="str">
        <f>IF($B54="","",MAX(0,$E54-MAX($E54-$I54,Parámetros!$B$5)))</f>
        <v/>
      </c>
      <c r="M54" s="43" t="str">
        <f>IF($B54="","",MIN($E54,Parámetros!$B$4))</f>
        <v/>
      </c>
      <c r="N54" s="43" t="str">
        <f t="shared" si="3"/>
        <v/>
      </c>
      <c r="O54" s="43" t="str">
        <f>IF($B54="","",MIN(($E54+$F54)/IF($D54="",1,$D54),Parámetros!$B$4))</f>
        <v/>
      </c>
      <c r="P54" s="43" t="str">
        <f t="shared" si="6"/>
        <v/>
      </c>
      <c r="Q54" s="43" t="str">
        <f t="shared" si="7"/>
        <v/>
      </c>
      <c r="R54" s="43" t="str">
        <f t="shared" si="11"/>
        <v/>
      </c>
      <c r="S54" s="44" t="str">
        <f>IF($B54="","",IFERROR(VLOOKUP($C54,F.931!$B:$R,9,0),8))</f>
        <v/>
      </c>
      <c r="T54" s="44" t="str">
        <f>IF($B54="","",IFERROR(VLOOKUP($C54,F.931!$B:$R,7,0),1))</f>
        <v/>
      </c>
      <c r="U54" s="44" t="str">
        <f>IF($B54="","",IFERROR(VLOOKUP($C54,F.931!$B:$AR,15,0),0))</f>
        <v/>
      </c>
      <c r="V54" s="44" t="str">
        <f>IF($B54="","",IFERROR(VLOOKUP($C54,F.931!$B:$R,3,0),1))</f>
        <v/>
      </c>
      <c r="W54" s="45" t="str">
        <f t="shared" si="12"/>
        <v/>
      </c>
      <c r="X54" s="46" t="str">
        <f>IF($B54="","",$W54*(X$2+$U54*0.015) *$O54*IF(COUNTIF(Parámetros!$J:$J, $S54)&gt;0,0,1)*IF($T54=2,0,1) +$J54*$W54)</f>
        <v/>
      </c>
      <c r="Y54" s="46" t="str">
        <f>IF($B54="","",$W54*Y$2*P54*IF(COUNTIF(Parámetros!$L:$L,$S54)&gt;0,0,1)*IF($T54=2,0,1) +$K54*$W54)</f>
        <v/>
      </c>
      <c r="Z54" s="46" t="str">
        <f>IF($B54="","",($M54*Z$2+IF($T54=2,0, $M54*Z$1+$X54/$W54*(1-$W54)))*IF(COUNTIF(Parámetros!$I:$I, $S54)&gt;0,0,1))</f>
        <v/>
      </c>
      <c r="AA54" s="46" t="str">
        <f>IF($B54="","",$R54*IF($T54=2,AA$1,AA$2) *IF(COUNTIF(Parámetros!$K:$K, $S54)&gt;0,0,1)+$Y54/$W54*(1-$W54))</f>
        <v/>
      </c>
      <c r="AB54" s="46" t="str">
        <f>IF($B54="","",$Q54*Parámetros!$B$3+Parámetros!$B$2)</f>
        <v/>
      </c>
      <c r="AC54" s="46" t="str">
        <f>IF($B54="","",Parámetros!$B$1*IF(OR($S54=27,$S54=102),0,1))</f>
        <v/>
      </c>
      <c r="AE54" s="43" t="str">
        <f>IF($B54="","",IF($C54="","No declarado",IFERROR(VLOOKUP($C54,F.931!$B:$BZ,$AE$1,0),"No declarado")))</f>
        <v/>
      </c>
      <c r="AF54" s="47" t="str">
        <f t="shared" si="5"/>
        <v/>
      </c>
      <c r="AG54" s="47" t="str">
        <f>IF($B54="","",IFERROR(O54-VLOOKUP(C54,F.931!B:BZ,SUMIFS(F.931!$1:$1,F.931!$3:$3,"Remuneración 4"),0),""))</f>
        <v/>
      </c>
      <c r="AH54" s="48" t="str">
        <f t="shared" si="9"/>
        <v/>
      </c>
      <c r="AI54" s="41" t="str">
        <f t="shared" si="10"/>
        <v/>
      </c>
    </row>
    <row r="55" spans="1:35" x14ac:dyDescent="0.2">
      <c r="A55" s="65"/>
      <c r="B55" s="64"/>
      <c r="C55" s="65"/>
      <c r="D55" s="88"/>
      <c r="E55" s="62"/>
      <c r="F55" s="62"/>
      <c r="G55" s="62"/>
      <c r="H55" s="62"/>
      <c r="I55" s="62"/>
      <c r="J55" s="62"/>
      <c r="K55" s="62"/>
      <c r="L55" s="43" t="str">
        <f>IF($B55="","",MAX(0,$E55-MAX($E55-$I55,Parámetros!$B$5)))</f>
        <v/>
      </c>
      <c r="M55" s="43" t="str">
        <f>IF($B55="","",MIN($E55,Parámetros!$B$4))</f>
        <v/>
      </c>
      <c r="N55" s="43" t="str">
        <f t="shared" si="3"/>
        <v/>
      </c>
      <c r="O55" s="43" t="str">
        <f>IF($B55="","",MIN(($E55+$F55)/IF($D55="",1,$D55),Parámetros!$B$4))</f>
        <v/>
      </c>
      <c r="P55" s="43" t="str">
        <f t="shared" si="6"/>
        <v/>
      </c>
      <c r="Q55" s="43" t="str">
        <f t="shared" si="7"/>
        <v/>
      </c>
      <c r="R55" s="43" t="str">
        <f t="shared" si="11"/>
        <v/>
      </c>
      <c r="S55" s="44" t="str">
        <f>IF($B55="","",IFERROR(VLOOKUP($C55,F.931!$B:$R,9,0),8))</f>
        <v/>
      </c>
      <c r="T55" s="44" t="str">
        <f>IF($B55="","",IFERROR(VLOOKUP($C55,F.931!$B:$R,7,0),1))</f>
        <v/>
      </c>
      <c r="U55" s="44" t="str">
        <f>IF($B55="","",IFERROR(VLOOKUP($C55,F.931!$B:$AR,15,0),0))</f>
        <v/>
      </c>
      <c r="V55" s="44" t="str">
        <f>IF($B55="","",IFERROR(VLOOKUP($C55,F.931!$B:$R,3,0),1))</f>
        <v/>
      </c>
      <c r="W55" s="45" t="str">
        <f t="shared" si="12"/>
        <v/>
      </c>
      <c r="X55" s="46" t="str">
        <f>IF($B55="","",$W55*(X$2+$U55*0.015) *$O55*IF(COUNTIF(Parámetros!$J:$J, $S55)&gt;0,0,1)*IF($T55=2,0,1) +$J55*$W55)</f>
        <v/>
      </c>
      <c r="Y55" s="46" t="str">
        <f>IF($B55="","",$W55*Y$2*P55*IF(COUNTIF(Parámetros!$L:$L,$S55)&gt;0,0,1)*IF($T55=2,0,1) +$K55*$W55)</f>
        <v/>
      </c>
      <c r="Z55" s="46" t="str">
        <f>IF($B55="","",($M55*Z$2+IF($T55=2,0, $M55*Z$1+$X55/$W55*(1-$W55)))*IF(COUNTIF(Parámetros!$I:$I, $S55)&gt;0,0,1))</f>
        <v/>
      </c>
      <c r="AA55" s="46" t="str">
        <f>IF($B55="","",$R55*IF($T55=2,AA$1,AA$2) *IF(COUNTIF(Parámetros!$K:$K, $S55)&gt;0,0,1)+$Y55/$W55*(1-$W55))</f>
        <v/>
      </c>
      <c r="AB55" s="46" t="str">
        <f>IF($B55="","",$Q55*Parámetros!$B$3+Parámetros!$B$2)</f>
        <v/>
      </c>
      <c r="AC55" s="46" t="str">
        <f>IF($B55="","",Parámetros!$B$1*IF(OR($S55=27,$S55=102),0,1))</f>
        <v/>
      </c>
      <c r="AE55" s="43" t="str">
        <f>IF($B55="","",IF($C55="","No declarado",IFERROR(VLOOKUP($C55,F.931!$B:$BZ,$AE$1,0),"No declarado")))</f>
        <v/>
      </c>
      <c r="AF55" s="47" t="str">
        <f t="shared" si="5"/>
        <v/>
      </c>
      <c r="AG55" s="47" t="str">
        <f>IF($B55="","",IFERROR(O55-VLOOKUP(C55,F.931!B:BZ,SUMIFS(F.931!$1:$1,F.931!$3:$3,"Remuneración 4"),0),""))</f>
        <v/>
      </c>
      <c r="AH55" s="48" t="str">
        <f t="shared" si="9"/>
        <v/>
      </c>
      <c r="AI55" s="41" t="str">
        <f t="shared" si="10"/>
        <v/>
      </c>
    </row>
    <row r="56" spans="1:35" x14ac:dyDescent="0.2">
      <c r="A56" s="65"/>
      <c r="B56" s="64"/>
      <c r="C56" s="65"/>
      <c r="D56" s="88"/>
      <c r="E56" s="62"/>
      <c r="F56" s="62"/>
      <c r="G56" s="62"/>
      <c r="H56" s="62"/>
      <c r="I56" s="62"/>
      <c r="J56" s="62"/>
      <c r="K56" s="62"/>
      <c r="L56" s="43" t="str">
        <f>IF($B56="","",MAX(0,$E56-MAX($E56-$I56,Parámetros!$B$5)))</f>
        <v/>
      </c>
      <c r="M56" s="43" t="str">
        <f>IF($B56="","",MIN($E56,Parámetros!$B$4))</f>
        <v/>
      </c>
      <c r="N56" s="43" t="str">
        <f t="shared" si="3"/>
        <v/>
      </c>
      <c r="O56" s="43" t="str">
        <f>IF($B56="","",MIN(($E56+$F56)/IF($D56="",1,$D56),Parámetros!$B$4))</f>
        <v/>
      </c>
      <c r="P56" s="43" t="str">
        <f t="shared" si="6"/>
        <v/>
      </c>
      <c r="Q56" s="43" t="str">
        <f t="shared" si="7"/>
        <v/>
      </c>
      <c r="R56" s="43" t="str">
        <f t="shared" si="11"/>
        <v/>
      </c>
      <c r="S56" s="44" t="str">
        <f>IF($B56="","",IFERROR(VLOOKUP($C56,F.931!$B:$R,9,0),8))</f>
        <v/>
      </c>
      <c r="T56" s="44" t="str">
        <f>IF($B56="","",IFERROR(VLOOKUP($C56,F.931!$B:$R,7,0),1))</f>
        <v/>
      </c>
      <c r="U56" s="44" t="str">
        <f>IF($B56="","",IFERROR(VLOOKUP($C56,F.931!$B:$AR,15,0),0))</f>
        <v/>
      </c>
      <c r="V56" s="44" t="str">
        <f>IF($B56="","",IFERROR(VLOOKUP($C56,F.931!$B:$R,3,0),1))</f>
        <v/>
      </c>
      <c r="W56" s="45" t="str">
        <f t="shared" si="12"/>
        <v/>
      </c>
      <c r="X56" s="46" t="str">
        <f>IF($B56="","",$W56*(X$2+$U56*0.015) *$O56*IF(COUNTIF(Parámetros!$J:$J, $S56)&gt;0,0,1)*IF($T56=2,0,1) +$J56*$W56)</f>
        <v/>
      </c>
      <c r="Y56" s="46" t="str">
        <f>IF($B56="","",$W56*Y$2*P56*IF(COUNTIF(Parámetros!$L:$L,$S56)&gt;0,0,1)*IF($T56=2,0,1) +$K56*$W56)</f>
        <v/>
      </c>
      <c r="Z56" s="46" t="str">
        <f>IF($B56="","",($M56*Z$2+IF($T56=2,0, $M56*Z$1+$X56/$W56*(1-$W56)))*IF(COUNTIF(Parámetros!$I:$I, $S56)&gt;0,0,1))</f>
        <v/>
      </c>
      <c r="AA56" s="46" t="str">
        <f>IF($B56="","",$R56*IF($T56=2,AA$1,AA$2) *IF(COUNTIF(Parámetros!$K:$K, $S56)&gt;0,0,1)+$Y56/$W56*(1-$W56))</f>
        <v/>
      </c>
      <c r="AB56" s="46" t="str">
        <f>IF($B56="","",$Q56*Parámetros!$B$3+Parámetros!$B$2)</f>
        <v/>
      </c>
      <c r="AC56" s="46" t="str">
        <f>IF($B56="","",Parámetros!$B$1*IF(OR($S56=27,$S56=102),0,1))</f>
        <v/>
      </c>
      <c r="AE56" s="43" t="str">
        <f>IF($B56="","",IF($C56="","No declarado",IFERROR(VLOOKUP($C56,F.931!$B:$BZ,$AE$1,0),"No declarado")))</f>
        <v/>
      </c>
      <c r="AF56" s="47" t="str">
        <f t="shared" si="5"/>
        <v/>
      </c>
      <c r="AG56" s="47" t="str">
        <f>IF($B56="","",IFERROR(O56-VLOOKUP(C56,F.931!B:BZ,SUMIFS(F.931!$1:$1,F.931!$3:$3,"Remuneración 4"),0),""))</f>
        <v/>
      </c>
      <c r="AH56" s="48" t="str">
        <f t="shared" si="9"/>
        <v/>
      </c>
      <c r="AI56" s="41" t="str">
        <f t="shared" si="10"/>
        <v/>
      </c>
    </row>
    <row r="57" spans="1:35" x14ac:dyDescent="0.2">
      <c r="A57" s="65"/>
      <c r="B57" s="64"/>
      <c r="C57" s="65"/>
      <c r="D57" s="88"/>
      <c r="E57" s="62"/>
      <c r="F57" s="62"/>
      <c r="G57" s="62"/>
      <c r="H57" s="62"/>
      <c r="I57" s="62"/>
      <c r="J57" s="62"/>
      <c r="K57" s="62"/>
      <c r="L57" s="43" t="str">
        <f>IF($B57="","",MAX(0,$E57-MAX($E57-$I57,Parámetros!$B$5)))</f>
        <v/>
      </c>
      <c r="M57" s="43" t="str">
        <f>IF($B57="","",MIN($E57,Parámetros!$B$4))</f>
        <v/>
      </c>
      <c r="N57" s="43" t="str">
        <f t="shared" si="3"/>
        <v/>
      </c>
      <c r="O57" s="43" t="str">
        <f>IF($B57="","",MIN(($E57+$F57)/IF($D57="",1,$D57),Parámetros!$B$4))</f>
        <v/>
      </c>
      <c r="P57" s="43" t="str">
        <f t="shared" si="6"/>
        <v/>
      </c>
      <c r="Q57" s="43" t="str">
        <f t="shared" si="7"/>
        <v/>
      </c>
      <c r="R57" s="43" t="str">
        <f t="shared" si="11"/>
        <v/>
      </c>
      <c r="S57" s="44" t="str">
        <f>IF($B57="","",IFERROR(VLOOKUP($C57,F.931!$B:$R,9,0),8))</f>
        <v/>
      </c>
      <c r="T57" s="44" t="str">
        <f>IF($B57="","",IFERROR(VLOOKUP($C57,F.931!$B:$R,7,0),1))</f>
        <v/>
      </c>
      <c r="U57" s="44" t="str">
        <f>IF($B57="","",IFERROR(VLOOKUP($C57,F.931!$B:$AR,15,0),0))</f>
        <v/>
      </c>
      <c r="V57" s="44" t="str">
        <f>IF($B57="","",IFERROR(VLOOKUP($C57,F.931!$B:$R,3,0),1))</f>
        <v/>
      </c>
      <c r="W57" s="45" t="str">
        <f t="shared" si="12"/>
        <v/>
      </c>
      <c r="X57" s="46" t="str">
        <f>IF($B57="","",$W57*(X$2+$U57*0.015) *$O57*IF(COUNTIF(Parámetros!$J:$J, $S57)&gt;0,0,1)*IF($T57=2,0,1) +$J57*$W57)</f>
        <v/>
      </c>
      <c r="Y57" s="46" t="str">
        <f>IF($B57="","",$W57*Y$2*P57*IF(COUNTIF(Parámetros!$L:$L,$S57)&gt;0,0,1)*IF($T57=2,0,1) +$K57*$W57)</f>
        <v/>
      </c>
      <c r="Z57" s="46" t="str">
        <f>IF($B57="","",($M57*Z$2+IF($T57=2,0, $M57*Z$1+$X57/$W57*(1-$W57)))*IF(COUNTIF(Parámetros!$I:$I, $S57)&gt;0,0,1))</f>
        <v/>
      </c>
      <c r="AA57" s="46" t="str">
        <f>IF($B57="","",$R57*IF($T57=2,AA$1,AA$2) *IF(COUNTIF(Parámetros!$K:$K, $S57)&gt;0,0,1)+$Y57/$W57*(1-$W57))</f>
        <v/>
      </c>
      <c r="AB57" s="46" t="str">
        <f>IF($B57="","",$Q57*Parámetros!$B$3+Parámetros!$B$2)</f>
        <v/>
      </c>
      <c r="AC57" s="46" t="str">
        <f>IF($B57="","",Parámetros!$B$1*IF(OR($S57=27,$S57=102),0,1))</f>
        <v/>
      </c>
      <c r="AE57" s="43" t="str">
        <f>IF($B57="","",IF($C57="","No declarado",IFERROR(VLOOKUP($C57,F.931!$B:$BZ,$AE$1,0),"No declarado")))</f>
        <v/>
      </c>
      <c r="AF57" s="47" t="str">
        <f t="shared" si="5"/>
        <v/>
      </c>
      <c r="AG57" s="47" t="str">
        <f>IF($B57="","",IFERROR(O57-VLOOKUP(C57,F.931!B:BZ,SUMIFS(F.931!$1:$1,F.931!$3:$3,"Remuneración 4"),0),""))</f>
        <v/>
      </c>
      <c r="AH57" s="48" t="str">
        <f t="shared" si="9"/>
        <v/>
      </c>
      <c r="AI57" s="41" t="str">
        <f t="shared" si="10"/>
        <v/>
      </c>
    </row>
    <row r="58" spans="1:35" x14ac:dyDescent="0.2">
      <c r="A58" s="65"/>
      <c r="B58" s="64"/>
      <c r="C58" s="65"/>
      <c r="D58" s="88"/>
      <c r="E58" s="62"/>
      <c r="F58" s="62"/>
      <c r="G58" s="62"/>
      <c r="H58" s="62"/>
      <c r="I58" s="62"/>
      <c r="J58" s="62"/>
      <c r="K58" s="62"/>
      <c r="L58" s="43" t="str">
        <f>IF($B58="","",MAX(0,$E58-MAX($E58-$I58,Parámetros!$B$5)))</f>
        <v/>
      </c>
      <c r="M58" s="43" t="str">
        <f>IF($B58="","",MIN($E58,Parámetros!$B$4))</f>
        <v/>
      </c>
      <c r="N58" s="43" t="str">
        <f t="shared" si="3"/>
        <v/>
      </c>
      <c r="O58" s="43" t="str">
        <f>IF($B58="","",MIN(($E58+$F58)/IF($D58="",1,$D58),Parámetros!$B$4))</f>
        <v/>
      </c>
      <c r="P58" s="43" t="str">
        <f t="shared" si="6"/>
        <v/>
      </c>
      <c r="Q58" s="43" t="str">
        <f t="shared" si="7"/>
        <v/>
      </c>
      <c r="R58" s="43" t="str">
        <f t="shared" si="11"/>
        <v/>
      </c>
      <c r="S58" s="44" t="str">
        <f>IF($B58="","",IFERROR(VLOOKUP($C58,F.931!$B:$R,9,0),8))</f>
        <v/>
      </c>
      <c r="T58" s="44" t="str">
        <f>IF($B58="","",IFERROR(VLOOKUP($C58,F.931!$B:$R,7,0),1))</f>
        <v/>
      </c>
      <c r="U58" s="44" t="str">
        <f>IF($B58="","",IFERROR(VLOOKUP($C58,F.931!$B:$AR,15,0),0))</f>
        <v/>
      </c>
      <c r="V58" s="44" t="str">
        <f>IF($B58="","",IFERROR(VLOOKUP($C58,F.931!$B:$R,3,0),1))</f>
        <v/>
      </c>
      <c r="W58" s="45" t="str">
        <f t="shared" si="12"/>
        <v/>
      </c>
      <c r="X58" s="46" t="str">
        <f>IF($B58="","",$W58*(X$2+$U58*0.015) *$O58*IF(COUNTIF(Parámetros!$J:$J, $S58)&gt;0,0,1)*IF($T58=2,0,1) +$J58*$W58)</f>
        <v/>
      </c>
      <c r="Y58" s="46" t="str">
        <f>IF($B58="","",$W58*Y$2*P58*IF(COUNTIF(Parámetros!$L:$L,$S58)&gt;0,0,1)*IF($T58=2,0,1) +$K58*$W58)</f>
        <v/>
      </c>
      <c r="Z58" s="46" t="str">
        <f>IF($B58="","",($M58*Z$2+IF($T58=2,0, $M58*Z$1+$X58/$W58*(1-$W58)))*IF(COUNTIF(Parámetros!$I:$I, $S58)&gt;0,0,1))</f>
        <v/>
      </c>
      <c r="AA58" s="46" t="str">
        <f>IF($B58="","",$R58*IF($T58=2,AA$1,AA$2) *IF(COUNTIF(Parámetros!$K:$K, $S58)&gt;0,0,1)+$Y58/$W58*(1-$W58))</f>
        <v/>
      </c>
      <c r="AB58" s="46" t="str">
        <f>IF($B58="","",$Q58*Parámetros!$B$3+Parámetros!$B$2)</f>
        <v/>
      </c>
      <c r="AC58" s="46" t="str">
        <f>IF($B58="","",Parámetros!$B$1*IF(OR($S58=27,$S58=102),0,1))</f>
        <v/>
      </c>
      <c r="AE58" s="43" t="str">
        <f>IF($B58="","",IF($C58="","No declarado",IFERROR(VLOOKUP($C58,F.931!$B:$BZ,$AE$1,0),"No declarado")))</f>
        <v/>
      </c>
      <c r="AF58" s="47" t="str">
        <f t="shared" si="5"/>
        <v/>
      </c>
      <c r="AG58" s="47" t="str">
        <f>IF($B58="","",IFERROR(O58-VLOOKUP(C58,F.931!B:BZ,SUMIFS(F.931!$1:$1,F.931!$3:$3,"Remuneración 4"),0),""))</f>
        <v/>
      </c>
      <c r="AH58" s="48" t="str">
        <f t="shared" si="9"/>
        <v/>
      </c>
      <c r="AI58" s="41" t="str">
        <f t="shared" si="10"/>
        <v/>
      </c>
    </row>
    <row r="59" spans="1:35" x14ac:dyDescent="0.2">
      <c r="A59" s="65"/>
      <c r="B59" s="64"/>
      <c r="C59" s="65"/>
      <c r="D59" s="88"/>
      <c r="E59" s="62"/>
      <c r="F59" s="62"/>
      <c r="G59" s="62"/>
      <c r="H59" s="62"/>
      <c r="I59" s="62"/>
      <c r="J59" s="62"/>
      <c r="K59" s="62"/>
      <c r="L59" s="43" t="str">
        <f>IF($B59="","",MAX(0,$E59-MAX($E59-$I59,Parámetros!$B$5)))</f>
        <v/>
      </c>
      <c r="M59" s="43" t="str">
        <f>IF($B59="","",MIN($E59,Parámetros!$B$4))</f>
        <v/>
      </c>
      <c r="N59" s="43" t="str">
        <f t="shared" si="3"/>
        <v/>
      </c>
      <c r="O59" s="43" t="str">
        <f>IF($B59="","",MIN(($E59+$F59)/IF($D59="",1,$D59),Parámetros!$B$4))</f>
        <v/>
      </c>
      <c r="P59" s="43" t="str">
        <f t="shared" si="6"/>
        <v/>
      </c>
      <c r="Q59" s="43" t="str">
        <f t="shared" si="7"/>
        <v/>
      </c>
      <c r="R59" s="43" t="str">
        <f t="shared" si="11"/>
        <v/>
      </c>
      <c r="S59" s="44" t="str">
        <f>IF($B59="","",IFERROR(VLOOKUP($C59,F.931!$B:$R,9,0),8))</f>
        <v/>
      </c>
      <c r="T59" s="44" t="str">
        <f>IF($B59="","",IFERROR(VLOOKUP($C59,F.931!$B:$R,7,0),1))</f>
        <v/>
      </c>
      <c r="U59" s="44" t="str">
        <f>IF($B59="","",IFERROR(VLOOKUP($C59,F.931!$B:$AR,15,0),0))</f>
        <v/>
      </c>
      <c r="V59" s="44" t="str">
        <f>IF($B59="","",IFERROR(VLOOKUP($C59,F.931!$B:$R,3,0),1))</f>
        <v/>
      </c>
      <c r="W59" s="45" t="str">
        <f t="shared" si="12"/>
        <v/>
      </c>
      <c r="X59" s="46" t="str">
        <f>IF($B59="","",$W59*(X$2+$U59*0.015) *$O59*IF(COUNTIF(Parámetros!$J:$J, $S59)&gt;0,0,1)*IF($T59=2,0,1) +$J59*$W59)</f>
        <v/>
      </c>
      <c r="Y59" s="46" t="str">
        <f>IF($B59="","",$W59*Y$2*P59*IF(COUNTIF(Parámetros!$L:$L,$S59)&gt;0,0,1)*IF($T59=2,0,1) +$K59*$W59)</f>
        <v/>
      </c>
      <c r="Z59" s="46" t="str">
        <f>IF($B59="","",($M59*Z$2+IF($T59=2,0, $M59*Z$1+$X59/$W59*(1-$W59)))*IF(COUNTIF(Parámetros!$I:$I, $S59)&gt;0,0,1))</f>
        <v/>
      </c>
      <c r="AA59" s="46" t="str">
        <f>IF($B59="","",$R59*IF($T59=2,AA$1,AA$2) *IF(COUNTIF(Parámetros!$K:$K, $S59)&gt;0,0,1)+$Y59/$W59*(1-$W59))</f>
        <v/>
      </c>
      <c r="AB59" s="46" t="str">
        <f>IF($B59="","",$Q59*Parámetros!$B$3+Parámetros!$B$2)</f>
        <v/>
      </c>
      <c r="AC59" s="46" t="str">
        <f>IF($B59="","",Parámetros!$B$1*IF(OR($S59=27,$S59=102),0,1))</f>
        <v/>
      </c>
      <c r="AE59" s="43" t="str">
        <f>IF($B59="","",IF($C59="","No declarado",IFERROR(VLOOKUP($C59,F.931!$B:$BZ,$AE$1,0),"No declarado")))</f>
        <v/>
      </c>
      <c r="AF59" s="47" t="str">
        <f t="shared" si="5"/>
        <v/>
      </c>
      <c r="AG59" s="47" t="str">
        <f>IF($B59="","",IFERROR(O59-VLOOKUP(C59,F.931!B:BZ,SUMIFS(F.931!$1:$1,F.931!$3:$3,"Remuneración 4"),0),""))</f>
        <v/>
      </c>
      <c r="AH59" s="48" t="str">
        <f t="shared" si="9"/>
        <v/>
      </c>
      <c r="AI59" s="41" t="str">
        <f t="shared" si="10"/>
        <v/>
      </c>
    </row>
    <row r="60" spans="1:35" x14ac:dyDescent="0.2">
      <c r="A60" s="65"/>
      <c r="B60" s="64"/>
      <c r="C60" s="65"/>
      <c r="D60" s="88"/>
      <c r="E60" s="62"/>
      <c r="F60" s="62"/>
      <c r="G60" s="62"/>
      <c r="H60" s="62"/>
      <c r="I60" s="62"/>
      <c r="J60" s="62"/>
      <c r="K60" s="62"/>
      <c r="L60" s="43" t="str">
        <f>IF($B60="","",MAX(0,$E60-MAX($E60-$I60,Parámetros!$B$5)))</f>
        <v/>
      </c>
      <c r="M60" s="43" t="str">
        <f>IF($B60="","",MIN($E60,Parámetros!$B$4))</f>
        <v/>
      </c>
      <c r="N60" s="43" t="str">
        <f t="shared" si="3"/>
        <v/>
      </c>
      <c r="O60" s="43" t="str">
        <f>IF($B60="","",MIN(($E60+$F60)/IF($D60="",1,$D60),Parámetros!$B$4))</f>
        <v/>
      </c>
      <c r="P60" s="43" t="str">
        <f t="shared" si="6"/>
        <v/>
      </c>
      <c r="Q60" s="43" t="str">
        <f t="shared" si="7"/>
        <v/>
      </c>
      <c r="R60" s="43" t="str">
        <f t="shared" si="11"/>
        <v/>
      </c>
      <c r="S60" s="44" t="str">
        <f>IF($B60="","",IFERROR(VLOOKUP($C60,F.931!$B:$R,9,0),8))</f>
        <v/>
      </c>
      <c r="T60" s="44" t="str">
        <f>IF($B60="","",IFERROR(VLOOKUP($C60,F.931!$B:$R,7,0),1))</f>
        <v/>
      </c>
      <c r="U60" s="44" t="str">
        <f>IF($B60="","",IFERROR(VLOOKUP($C60,F.931!$B:$AR,15,0),0))</f>
        <v/>
      </c>
      <c r="V60" s="44" t="str">
        <f>IF($B60="","",IFERROR(VLOOKUP($C60,F.931!$B:$R,3,0),1))</f>
        <v/>
      </c>
      <c r="W60" s="45" t="str">
        <f t="shared" si="12"/>
        <v/>
      </c>
      <c r="X60" s="46" t="str">
        <f>IF($B60="","",$W60*(X$2+$U60*0.015) *$O60*IF(COUNTIF(Parámetros!$J:$J, $S60)&gt;0,0,1)*IF($T60=2,0,1) +$J60*$W60)</f>
        <v/>
      </c>
      <c r="Y60" s="46" t="str">
        <f>IF($B60="","",$W60*Y$2*P60*IF(COUNTIF(Parámetros!$L:$L,$S60)&gt;0,0,1)*IF($T60=2,0,1) +$K60*$W60)</f>
        <v/>
      </c>
      <c r="Z60" s="46" t="str">
        <f>IF($B60="","",($M60*Z$2+IF($T60=2,0, $M60*Z$1+$X60/$W60*(1-$W60)))*IF(COUNTIF(Parámetros!$I:$I, $S60)&gt;0,0,1))</f>
        <v/>
      </c>
      <c r="AA60" s="46" t="str">
        <f>IF($B60="","",$R60*IF($T60=2,AA$1,AA$2) *IF(COUNTIF(Parámetros!$K:$K, $S60)&gt;0,0,1)+$Y60/$W60*(1-$W60))</f>
        <v/>
      </c>
      <c r="AB60" s="46" t="str">
        <f>IF($B60="","",$Q60*Parámetros!$B$3+Parámetros!$B$2)</f>
        <v/>
      </c>
      <c r="AC60" s="46" t="str">
        <f>IF($B60="","",Parámetros!$B$1*IF(OR($S60=27,$S60=102),0,1))</f>
        <v/>
      </c>
      <c r="AE60" s="43" t="str">
        <f>IF($B60="","",IF($C60="","No declarado",IFERROR(VLOOKUP($C60,F.931!$B:$BZ,$AE$1,0),"No declarado")))</f>
        <v/>
      </c>
      <c r="AF60" s="47" t="str">
        <f t="shared" si="5"/>
        <v/>
      </c>
      <c r="AG60" s="47" t="str">
        <f>IF($B60="","",IFERROR(O60-VLOOKUP(C60,F.931!B:BZ,SUMIFS(F.931!$1:$1,F.931!$3:$3,"Remuneración 4"),0),""))</f>
        <v/>
      </c>
      <c r="AH60" s="48" t="str">
        <f t="shared" si="9"/>
        <v/>
      </c>
      <c r="AI60" s="41" t="str">
        <f t="shared" si="10"/>
        <v/>
      </c>
    </row>
    <row r="61" spans="1:35" x14ac:dyDescent="0.2">
      <c r="A61" s="65"/>
      <c r="B61" s="64"/>
      <c r="C61" s="65"/>
      <c r="D61" s="88"/>
      <c r="E61" s="62"/>
      <c r="F61" s="62"/>
      <c r="G61" s="62"/>
      <c r="H61" s="62"/>
      <c r="I61" s="62"/>
      <c r="J61" s="62"/>
      <c r="K61" s="62"/>
      <c r="L61" s="43" t="str">
        <f>IF($B61="","",MAX(0,$E61-MAX($E61-$I61,Parámetros!$B$5)))</f>
        <v/>
      </c>
      <c r="M61" s="43" t="str">
        <f>IF($B61="","",MIN($E61,Parámetros!$B$4))</f>
        <v/>
      </c>
      <c r="N61" s="43" t="str">
        <f t="shared" si="3"/>
        <v/>
      </c>
      <c r="O61" s="43" t="str">
        <f>IF($B61="","",MIN(($E61+$F61)/IF($D61="",1,$D61),Parámetros!$B$4))</f>
        <v/>
      </c>
      <c r="P61" s="43" t="str">
        <f t="shared" si="6"/>
        <v/>
      </c>
      <c r="Q61" s="43" t="str">
        <f t="shared" si="7"/>
        <v/>
      </c>
      <c r="R61" s="43" t="str">
        <f t="shared" si="11"/>
        <v/>
      </c>
      <c r="S61" s="44" t="str">
        <f>IF($B61="","",IFERROR(VLOOKUP($C61,F.931!$B:$R,9,0),8))</f>
        <v/>
      </c>
      <c r="T61" s="44" t="str">
        <f>IF($B61="","",IFERROR(VLOOKUP($C61,F.931!$B:$R,7,0),1))</f>
        <v/>
      </c>
      <c r="U61" s="44" t="str">
        <f>IF($B61="","",IFERROR(VLOOKUP($C61,F.931!$B:$AR,15,0),0))</f>
        <v/>
      </c>
      <c r="V61" s="44" t="str">
        <f>IF($B61="","",IFERROR(VLOOKUP($C61,F.931!$B:$R,3,0),1))</f>
        <v/>
      </c>
      <c r="W61" s="45" t="str">
        <f t="shared" si="12"/>
        <v/>
      </c>
      <c r="X61" s="46" t="str">
        <f>IF($B61="","",$W61*(X$2+$U61*0.015) *$O61*IF(COUNTIF(Parámetros!$J:$J, $S61)&gt;0,0,1)*IF($T61=2,0,1) +$J61*$W61)</f>
        <v/>
      </c>
      <c r="Y61" s="46" t="str">
        <f>IF($B61="","",$W61*Y$2*P61*IF(COUNTIF(Parámetros!$L:$L,$S61)&gt;0,0,1)*IF($T61=2,0,1) +$K61*$W61)</f>
        <v/>
      </c>
      <c r="Z61" s="46" t="str">
        <f>IF($B61="","",($M61*Z$2+IF($T61=2,0, $M61*Z$1+$X61/$W61*(1-$W61)))*IF(COUNTIF(Parámetros!$I:$I, $S61)&gt;0,0,1))</f>
        <v/>
      </c>
      <c r="AA61" s="46" t="str">
        <f>IF($B61="","",$R61*IF($T61=2,AA$1,AA$2) *IF(COUNTIF(Parámetros!$K:$K, $S61)&gt;0,0,1)+$Y61/$W61*(1-$W61))</f>
        <v/>
      </c>
      <c r="AB61" s="46" t="str">
        <f>IF($B61="","",$Q61*Parámetros!$B$3+Parámetros!$B$2)</f>
        <v/>
      </c>
      <c r="AC61" s="46" t="str">
        <f>IF($B61="","",Parámetros!$B$1*IF(OR($S61=27,$S61=102),0,1))</f>
        <v/>
      </c>
      <c r="AE61" s="43" t="str">
        <f>IF($B61="","",IF($C61="","No declarado",IFERROR(VLOOKUP($C61,F.931!$B:$BZ,$AE$1,0),"No declarado")))</f>
        <v/>
      </c>
      <c r="AF61" s="47" t="str">
        <f t="shared" si="5"/>
        <v/>
      </c>
      <c r="AG61" s="47" t="str">
        <f>IF($B61="","",IFERROR(O61-VLOOKUP(C61,F.931!B:BZ,SUMIFS(F.931!$1:$1,F.931!$3:$3,"Remuneración 4"),0),""))</f>
        <v/>
      </c>
      <c r="AH61" s="48" t="str">
        <f t="shared" si="9"/>
        <v/>
      </c>
      <c r="AI61" s="41" t="str">
        <f t="shared" si="10"/>
        <v/>
      </c>
    </row>
    <row r="62" spans="1:35" x14ac:dyDescent="0.2">
      <c r="A62" s="65"/>
      <c r="B62" s="64"/>
      <c r="C62" s="65"/>
      <c r="D62" s="88"/>
      <c r="E62" s="62"/>
      <c r="F62" s="62"/>
      <c r="G62" s="62"/>
      <c r="H62" s="62"/>
      <c r="I62" s="62"/>
      <c r="J62" s="62"/>
      <c r="K62" s="62"/>
      <c r="L62" s="43" t="str">
        <f>IF($B62="","",MAX(0,$E62-MAX($E62-$I62,Parámetros!$B$5)))</f>
        <v/>
      </c>
      <c r="M62" s="43" t="str">
        <f>IF($B62="","",MIN($E62,Parámetros!$B$4))</f>
        <v/>
      </c>
      <c r="N62" s="43" t="str">
        <f t="shared" si="3"/>
        <v/>
      </c>
      <c r="O62" s="43" t="str">
        <f>IF($B62="","",MIN(($E62+$F62)/IF($D62="",1,$D62),Parámetros!$B$4))</f>
        <v/>
      </c>
      <c r="P62" s="43" t="str">
        <f t="shared" si="6"/>
        <v/>
      </c>
      <c r="Q62" s="43" t="str">
        <f t="shared" si="7"/>
        <v/>
      </c>
      <c r="R62" s="43" t="str">
        <f t="shared" si="11"/>
        <v/>
      </c>
      <c r="S62" s="44" t="str">
        <f>IF($B62="","",IFERROR(VLOOKUP($C62,F.931!$B:$R,9,0),8))</f>
        <v/>
      </c>
      <c r="T62" s="44" t="str">
        <f>IF($B62="","",IFERROR(VLOOKUP($C62,F.931!$B:$R,7,0),1))</f>
        <v/>
      </c>
      <c r="U62" s="44" t="str">
        <f>IF($B62="","",IFERROR(VLOOKUP($C62,F.931!$B:$AR,15,0),0))</f>
        <v/>
      </c>
      <c r="V62" s="44" t="str">
        <f>IF($B62="","",IFERROR(VLOOKUP($C62,F.931!$B:$R,3,0),1))</f>
        <v/>
      </c>
      <c r="W62" s="45" t="str">
        <f t="shared" si="12"/>
        <v/>
      </c>
      <c r="X62" s="46" t="str">
        <f>IF($B62="","",$W62*(X$2+$U62*0.015) *$O62*IF(COUNTIF(Parámetros!$J:$J, $S62)&gt;0,0,1)*IF($T62=2,0,1) +$J62*$W62)</f>
        <v/>
      </c>
      <c r="Y62" s="46" t="str">
        <f>IF($B62="","",$W62*Y$2*P62*IF(COUNTIF(Parámetros!$L:$L,$S62)&gt;0,0,1)*IF($T62=2,0,1) +$K62*$W62)</f>
        <v/>
      </c>
      <c r="Z62" s="46" t="str">
        <f>IF($B62="","",($M62*Z$2+IF($T62=2,0, $M62*Z$1+$X62/$W62*(1-$W62)))*IF(COUNTIF(Parámetros!$I:$I, $S62)&gt;0,0,1))</f>
        <v/>
      </c>
      <c r="AA62" s="46" t="str">
        <f>IF($B62="","",$R62*IF($T62=2,AA$1,AA$2) *IF(COUNTIF(Parámetros!$K:$K, $S62)&gt;0,0,1)+$Y62/$W62*(1-$W62))</f>
        <v/>
      </c>
      <c r="AB62" s="46" t="str">
        <f>IF($B62="","",$Q62*Parámetros!$B$3+Parámetros!$B$2)</f>
        <v/>
      </c>
      <c r="AC62" s="46" t="str">
        <f>IF($B62="","",Parámetros!$B$1*IF(OR($S62=27,$S62=102),0,1))</f>
        <v/>
      </c>
      <c r="AE62" s="43" t="str">
        <f>IF($B62="","",IF($C62="","No declarado",IFERROR(VLOOKUP($C62,F.931!$B:$BZ,$AE$1,0),"No declarado")))</f>
        <v/>
      </c>
      <c r="AF62" s="47" t="str">
        <f t="shared" si="5"/>
        <v/>
      </c>
      <c r="AG62" s="47" t="str">
        <f>IF($B62="","",IFERROR(O62-VLOOKUP(C62,F.931!B:BZ,SUMIFS(F.931!$1:$1,F.931!$3:$3,"Remuneración 4"),0),""))</f>
        <v/>
      </c>
      <c r="AH62" s="48" t="str">
        <f t="shared" si="9"/>
        <v/>
      </c>
      <c r="AI62" s="41" t="str">
        <f t="shared" si="10"/>
        <v/>
      </c>
    </row>
    <row r="63" spans="1:35" x14ac:dyDescent="0.2">
      <c r="A63" s="65"/>
      <c r="B63" s="64"/>
      <c r="C63" s="65"/>
      <c r="D63" s="88"/>
      <c r="E63" s="62"/>
      <c r="F63" s="62"/>
      <c r="G63" s="62"/>
      <c r="H63" s="62"/>
      <c r="I63" s="62"/>
      <c r="J63" s="62"/>
      <c r="K63" s="62"/>
      <c r="L63" s="43" t="str">
        <f>IF($B63="","",MAX(0,$E63-MAX($E63-$I63,Parámetros!$B$5)))</f>
        <v/>
      </c>
      <c r="M63" s="43" t="str">
        <f>IF($B63="","",MIN($E63,Parámetros!$B$4))</f>
        <v/>
      </c>
      <c r="N63" s="43" t="str">
        <f t="shared" si="3"/>
        <v/>
      </c>
      <c r="O63" s="43" t="str">
        <f>IF($B63="","",MIN(($E63+$F63)/IF($D63="",1,$D63),Parámetros!$B$4))</f>
        <v/>
      </c>
      <c r="P63" s="43" t="str">
        <f t="shared" si="6"/>
        <v/>
      </c>
      <c r="Q63" s="43" t="str">
        <f t="shared" si="7"/>
        <v/>
      </c>
      <c r="R63" s="43" t="str">
        <f t="shared" si="11"/>
        <v/>
      </c>
      <c r="S63" s="44" t="str">
        <f>IF($B63="","",IFERROR(VLOOKUP($C63,F.931!$B:$R,9,0),8))</f>
        <v/>
      </c>
      <c r="T63" s="44" t="str">
        <f>IF($B63="","",IFERROR(VLOOKUP($C63,F.931!$B:$R,7,0),1))</f>
        <v/>
      </c>
      <c r="U63" s="44" t="str">
        <f>IF($B63="","",IFERROR(VLOOKUP($C63,F.931!$B:$AR,15,0),0))</f>
        <v/>
      </c>
      <c r="V63" s="44" t="str">
        <f>IF($B63="","",IFERROR(VLOOKUP($C63,F.931!$B:$R,3,0),1))</f>
        <v/>
      </c>
      <c r="W63" s="45" t="str">
        <f t="shared" si="12"/>
        <v/>
      </c>
      <c r="X63" s="46" t="str">
        <f>IF($B63="","",$W63*(X$2+$U63*0.015) *$O63*IF(COUNTIF(Parámetros!$J:$J, $S63)&gt;0,0,1)*IF($T63=2,0,1) +$J63*$W63)</f>
        <v/>
      </c>
      <c r="Y63" s="46" t="str">
        <f>IF($B63="","",$W63*Y$2*P63*IF(COUNTIF(Parámetros!$L:$L,$S63)&gt;0,0,1)*IF($T63=2,0,1) +$K63*$W63)</f>
        <v/>
      </c>
      <c r="Z63" s="46" t="str">
        <f>IF($B63="","",($M63*Z$2+IF($T63=2,0, $M63*Z$1+$X63/$W63*(1-$W63)))*IF(COUNTIF(Parámetros!$I:$I, $S63)&gt;0,0,1))</f>
        <v/>
      </c>
      <c r="AA63" s="46" t="str">
        <f>IF($B63="","",$R63*IF($T63=2,AA$1,AA$2) *IF(COUNTIF(Parámetros!$K:$K, $S63)&gt;0,0,1)+$Y63/$W63*(1-$W63))</f>
        <v/>
      </c>
      <c r="AB63" s="46" t="str">
        <f>IF($B63="","",$Q63*Parámetros!$B$3+Parámetros!$B$2)</f>
        <v/>
      </c>
      <c r="AC63" s="46" t="str">
        <f>IF($B63="","",Parámetros!$B$1*IF(OR($S63=27,$S63=102),0,1))</f>
        <v/>
      </c>
      <c r="AE63" s="43" t="str">
        <f>IF($B63="","",IF($C63="","No declarado",IFERROR(VLOOKUP($C63,F.931!$B:$BZ,$AE$1,0),"No declarado")))</f>
        <v/>
      </c>
      <c r="AF63" s="47" t="str">
        <f t="shared" si="5"/>
        <v/>
      </c>
      <c r="AG63" s="47" t="str">
        <f>IF($B63="","",IFERROR(O63-VLOOKUP(C63,F.931!B:BZ,SUMIFS(F.931!$1:$1,F.931!$3:$3,"Remuneración 4"),0),""))</f>
        <v/>
      </c>
      <c r="AH63" s="48" t="str">
        <f t="shared" si="9"/>
        <v/>
      </c>
      <c r="AI63" s="41" t="str">
        <f t="shared" si="10"/>
        <v/>
      </c>
    </row>
    <row r="64" spans="1:35" x14ac:dyDescent="0.2">
      <c r="A64" s="65"/>
      <c r="B64" s="64"/>
      <c r="C64" s="65"/>
      <c r="D64" s="88"/>
      <c r="E64" s="62"/>
      <c r="F64" s="62"/>
      <c r="G64" s="62"/>
      <c r="H64" s="62"/>
      <c r="I64" s="62"/>
      <c r="J64" s="62"/>
      <c r="K64" s="62"/>
      <c r="L64" s="43" t="str">
        <f>IF($B64="","",MAX(0,$E64-MAX($E64-$I64,Parámetros!$B$5)))</f>
        <v/>
      </c>
      <c r="M64" s="43" t="str">
        <f>IF($B64="","",MIN($E64,Parámetros!$B$4))</f>
        <v/>
      </c>
      <c r="N64" s="43" t="str">
        <f t="shared" si="3"/>
        <v/>
      </c>
      <c r="O64" s="43" t="str">
        <f>IF($B64="","",MIN(($E64+$F64)/IF($D64="",1,$D64),Parámetros!$B$4))</f>
        <v/>
      </c>
      <c r="P64" s="43" t="str">
        <f t="shared" si="6"/>
        <v/>
      </c>
      <c r="Q64" s="43" t="str">
        <f t="shared" si="7"/>
        <v/>
      </c>
      <c r="R64" s="43" t="str">
        <f t="shared" si="11"/>
        <v/>
      </c>
      <c r="S64" s="44" t="str">
        <f>IF($B64="","",IFERROR(VLOOKUP($C64,F.931!$B:$R,9,0),8))</f>
        <v/>
      </c>
      <c r="T64" s="44" t="str">
        <f>IF($B64="","",IFERROR(VLOOKUP($C64,F.931!$B:$R,7,0),1))</f>
        <v/>
      </c>
      <c r="U64" s="44" t="str">
        <f>IF($B64="","",IFERROR(VLOOKUP($C64,F.931!$B:$AR,15,0),0))</f>
        <v/>
      </c>
      <c r="V64" s="44" t="str">
        <f>IF($B64="","",IFERROR(VLOOKUP($C64,F.931!$B:$R,3,0),1))</f>
        <v/>
      </c>
      <c r="W64" s="45" t="str">
        <f t="shared" si="12"/>
        <v/>
      </c>
      <c r="X64" s="46" t="str">
        <f>IF($B64="","",$W64*(X$2+$U64*0.015) *$O64*IF(COUNTIF(Parámetros!$J:$J, $S64)&gt;0,0,1)*IF($T64=2,0,1) +$J64*$W64)</f>
        <v/>
      </c>
      <c r="Y64" s="46" t="str">
        <f>IF($B64="","",$W64*Y$2*P64*IF(COUNTIF(Parámetros!$L:$L,$S64)&gt;0,0,1)*IF($T64=2,0,1) +$K64*$W64)</f>
        <v/>
      </c>
      <c r="Z64" s="46" t="str">
        <f>IF($B64="","",($M64*Z$2+IF($T64=2,0, $M64*Z$1+$X64/$W64*(1-$W64)))*IF(COUNTIF(Parámetros!$I:$I, $S64)&gt;0,0,1))</f>
        <v/>
      </c>
      <c r="AA64" s="46" t="str">
        <f>IF($B64="","",$R64*IF($T64=2,AA$1,AA$2) *IF(COUNTIF(Parámetros!$K:$K, $S64)&gt;0,0,1)+$Y64/$W64*(1-$W64))</f>
        <v/>
      </c>
      <c r="AB64" s="46" t="str">
        <f>IF($B64="","",$Q64*Parámetros!$B$3+Parámetros!$B$2)</f>
        <v/>
      </c>
      <c r="AC64" s="46" t="str">
        <f>IF($B64="","",Parámetros!$B$1*IF(OR($S64=27,$S64=102),0,1))</f>
        <v/>
      </c>
      <c r="AE64" s="43" t="str">
        <f>IF($B64="","",IF($C64="","No declarado",IFERROR(VLOOKUP($C64,F.931!$B:$BZ,$AE$1,0),"No declarado")))</f>
        <v/>
      </c>
      <c r="AF64" s="47" t="str">
        <f t="shared" si="5"/>
        <v/>
      </c>
      <c r="AG64" s="47" t="str">
        <f>IF($B64="","",IFERROR(O64-VLOOKUP(C64,F.931!B:BZ,SUMIFS(F.931!$1:$1,F.931!$3:$3,"Remuneración 4"),0),""))</f>
        <v/>
      </c>
      <c r="AH64" s="48" t="str">
        <f t="shared" si="9"/>
        <v/>
      </c>
      <c r="AI64" s="41" t="str">
        <f t="shared" si="10"/>
        <v/>
      </c>
    </row>
    <row r="65" spans="1:35" x14ac:dyDescent="0.2">
      <c r="A65" s="65"/>
      <c r="B65" s="64"/>
      <c r="C65" s="65"/>
      <c r="D65" s="88"/>
      <c r="E65" s="62"/>
      <c r="F65" s="62"/>
      <c r="G65" s="62"/>
      <c r="H65" s="62"/>
      <c r="I65" s="62"/>
      <c r="J65" s="62"/>
      <c r="K65" s="62"/>
      <c r="L65" s="43" t="str">
        <f>IF($B65="","",MAX(0,$E65-MAX($E65-$I65,Parámetros!$B$5)))</f>
        <v/>
      </c>
      <c r="M65" s="43" t="str">
        <f>IF($B65="","",MIN($E65,Parámetros!$B$4))</f>
        <v/>
      </c>
      <c r="N65" s="43" t="str">
        <f t="shared" si="3"/>
        <v/>
      </c>
      <c r="O65" s="43" t="str">
        <f>IF($B65="","",MIN(($E65+$F65)/IF($D65="",1,$D65),Parámetros!$B$4))</f>
        <v/>
      </c>
      <c r="P65" s="43" t="str">
        <f t="shared" si="6"/>
        <v/>
      </c>
      <c r="Q65" s="43" t="str">
        <f t="shared" si="7"/>
        <v/>
      </c>
      <c r="R65" s="43" t="str">
        <f t="shared" si="11"/>
        <v/>
      </c>
      <c r="S65" s="44" t="str">
        <f>IF($B65="","",IFERROR(VLOOKUP($C65,F.931!$B:$R,9,0),8))</f>
        <v/>
      </c>
      <c r="T65" s="44" t="str">
        <f>IF($B65="","",IFERROR(VLOOKUP($C65,F.931!$B:$R,7,0),1))</f>
        <v/>
      </c>
      <c r="U65" s="44" t="str">
        <f>IF($B65="","",IFERROR(VLOOKUP($C65,F.931!$B:$AR,15,0),0))</f>
        <v/>
      </c>
      <c r="V65" s="44" t="str">
        <f>IF($B65="","",IFERROR(VLOOKUP($C65,F.931!$B:$R,3,0),1))</f>
        <v/>
      </c>
      <c r="W65" s="45" t="str">
        <f t="shared" si="12"/>
        <v/>
      </c>
      <c r="X65" s="46" t="str">
        <f>IF($B65="","",$W65*(X$2+$U65*0.015) *$O65*IF(COUNTIF(Parámetros!$J:$J, $S65)&gt;0,0,1)*IF($T65=2,0,1) +$J65*$W65)</f>
        <v/>
      </c>
      <c r="Y65" s="46" t="str">
        <f>IF($B65="","",$W65*Y$2*P65*IF(COUNTIF(Parámetros!$L:$L,$S65)&gt;0,0,1)*IF($T65=2,0,1) +$K65*$W65)</f>
        <v/>
      </c>
      <c r="Z65" s="46" t="str">
        <f>IF($B65="","",($M65*Z$2+IF($T65=2,0, $M65*Z$1+$X65/$W65*(1-$W65)))*IF(COUNTIF(Parámetros!$I:$I, $S65)&gt;0,0,1))</f>
        <v/>
      </c>
      <c r="AA65" s="46" t="str">
        <f>IF($B65="","",$R65*IF($T65=2,AA$1,AA$2) *IF(COUNTIF(Parámetros!$K:$K, $S65)&gt;0,0,1)+$Y65/$W65*(1-$W65))</f>
        <v/>
      </c>
      <c r="AB65" s="46" t="str">
        <f>IF($B65="","",$Q65*Parámetros!$B$3+Parámetros!$B$2)</f>
        <v/>
      </c>
      <c r="AC65" s="46" t="str">
        <f>IF($B65="","",Parámetros!$B$1*IF(OR($S65=27,$S65=102),0,1))</f>
        <v/>
      </c>
      <c r="AE65" s="43" t="str">
        <f>IF($B65="","",IF($C65="","No declarado",IFERROR(VLOOKUP($C65,F.931!$B:$BZ,$AE$1,0),"No declarado")))</f>
        <v/>
      </c>
      <c r="AF65" s="47" t="str">
        <f t="shared" si="5"/>
        <v/>
      </c>
      <c r="AG65" s="47" t="str">
        <f>IF($B65="","",IFERROR(O65-VLOOKUP(C65,F.931!B:BZ,SUMIFS(F.931!$1:$1,F.931!$3:$3,"Remuneración 4"),0),""))</f>
        <v/>
      </c>
      <c r="AH65" s="48" t="str">
        <f t="shared" si="9"/>
        <v/>
      </c>
      <c r="AI65" s="41" t="str">
        <f t="shared" si="10"/>
        <v/>
      </c>
    </row>
    <row r="66" spans="1:35" x14ac:dyDescent="0.2">
      <c r="A66" s="65"/>
      <c r="B66" s="64"/>
      <c r="C66" s="65"/>
      <c r="D66" s="88"/>
      <c r="E66" s="62"/>
      <c r="F66" s="62"/>
      <c r="G66" s="62"/>
      <c r="H66" s="62"/>
      <c r="I66" s="62"/>
      <c r="J66" s="62"/>
      <c r="K66" s="62"/>
      <c r="L66" s="43" t="str">
        <f>IF($B66="","",MAX(0,$E66-MAX($E66-$I66,Parámetros!$B$5)))</f>
        <v/>
      </c>
      <c r="M66" s="43" t="str">
        <f>IF($B66="","",MIN($E66,Parámetros!$B$4))</f>
        <v/>
      </c>
      <c r="N66" s="43" t="str">
        <f t="shared" si="3"/>
        <v/>
      </c>
      <c r="O66" s="43" t="str">
        <f>IF($B66="","",MIN(($E66+$F66)/IF($D66="",1,$D66),Parámetros!$B$4))</f>
        <v/>
      </c>
      <c r="P66" s="43" t="str">
        <f t="shared" si="6"/>
        <v/>
      </c>
      <c r="Q66" s="43" t="str">
        <f t="shared" si="7"/>
        <v/>
      </c>
      <c r="R66" s="43" t="str">
        <f t="shared" si="11"/>
        <v/>
      </c>
      <c r="S66" s="44" t="str">
        <f>IF($B66="","",IFERROR(VLOOKUP($C66,F.931!$B:$R,9,0),8))</f>
        <v/>
      </c>
      <c r="T66" s="44" t="str">
        <f>IF($B66="","",IFERROR(VLOOKUP($C66,F.931!$B:$R,7,0),1))</f>
        <v/>
      </c>
      <c r="U66" s="44" t="str">
        <f>IF($B66="","",IFERROR(VLOOKUP($C66,F.931!$B:$AR,15,0),0))</f>
        <v/>
      </c>
      <c r="V66" s="44" t="str">
        <f>IF($B66="","",IFERROR(VLOOKUP($C66,F.931!$B:$R,3,0),1))</f>
        <v/>
      </c>
      <c r="W66" s="45" t="str">
        <f t="shared" si="12"/>
        <v/>
      </c>
      <c r="X66" s="46" t="str">
        <f>IF($B66="","",$W66*(X$2+$U66*0.015) *$O66*IF(COUNTIF(Parámetros!$J:$J, $S66)&gt;0,0,1)*IF($T66=2,0,1) +$J66*$W66)</f>
        <v/>
      </c>
      <c r="Y66" s="46" t="str">
        <f>IF($B66="","",$W66*Y$2*P66*IF(COUNTIF(Parámetros!$L:$L,$S66)&gt;0,0,1)*IF($T66=2,0,1) +$K66*$W66)</f>
        <v/>
      </c>
      <c r="Z66" s="46" t="str">
        <f>IF($B66="","",($M66*Z$2+IF($T66=2,0, $M66*Z$1+$X66/$W66*(1-$W66)))*IF(COUNTIF(Parámetros!$I:$I, $S66)&gt;0,0,1))</f>
        <v/>
      </c>
      <c r="AA66" s="46" t="str">
        <f>IF($B66="","",$R66*IF($T66=2,AA$1,AA$2) *IF(COUNTIF(Parámetros!$K:$K, $S66)&gt;0,0,1)+$Y66/$W66*(1-$W66))</f>
        <v/>
      </c>
      <c r="AB66" s="46" t="str">
        <f>IF($B66="","",$Q66*Parámetros!$B$3+Parámetros!$B$2)</f>
        <v/>
      </c>
      <c r="AC66" s="46" t="str">
        <f>IF($B66="","",Parámetros!$B$1*IF(OR($S66=27,$S66=102),0,1))</f>
        <v/>
      </c>
      <c r="AE66" s="43" t="str">
        <f>IF($B66="","",IF($C66="","No declarado",IFERROR(VLOOKUP($C66,F.931!$B:$BZ,$AE$1,0),"No declarado")))</f>
        <v/>
      </c>
      <c r="AF66" s="47" t="str">
        <f t="shared" si="5"/>
        <v/>
      </c>
      <c r="AG66" s="47" t="str">
        <f>IF($B66="","",IFERROR(O66-VLOOKUP(C66,F.931!B:BZ,SUMIFS(F.931!$1:$1,F.931!$3:$3,"Remuneración 4"),0),""))</f>
        <v/>
      </c>
      <c r="AH66" s="48" t="str">
        <f t="shared" si="9"/>
        <v/>
      </c>
      <c r="AI66" s="41" t="str">
        <f t="shared" si="10"/>
        <v/>
      </c>
    </row>
    <row r="67" spans="1:35" x14ac:dyDescent="0.2">
      <c r="A67" s="65"/>
      <c r="B67" s="64"/>
      <c r="C67" s="65"/>
      <c r="D67" s="88"/>
      <c r="E67" s="62"/>
      <c r="F67" s="62"/>
      <c r="G67" s="62"/>
      <c r="H67" s="62"/>
      <c r="I67" s="62"/>
      <c r="J67" s="62"/>
      <c r="K67" s="62"/>
      <c r="L67" s="43" t="str">
        <f>IF($B67="","",MAX(0,$E67-MAX($E67-$I67,Parámetros!$B$5)))</f>
        <v/>
      </c>
      <c r="M67" s="43" t="str">
        <f>IF($B67="","",MIN($E67,Parámetros!$B$4))</f>
        <v/>
      </c>
      <c r="N67" s="43" t="str">
        <f t="shared" si="3"/>
        <v/>
      </c>
      <c r="O67" s="43" t="str">
        <f>IF($B67="","",MIN(($E67+$F67)/IF($D67="",1,$D67),Parámetros!$B$4))</f>
        <v/>
      </c>
      <c r="P67" s="43" t="str">
        <f t="shared" si="6"/>
        <v/>
      </c>
      <c r="Q67" s="43" t="str">
        <f t="shared" si="7"/>
        <v/>
      </c>
      <c r="R67" s="43" t="str">
        <f t="shared" si="11"/>
        <v/>
      </c>
      <c r="S67" s="44" t="str">
        <f>IF($B67="","",IFERROR(VLOOKUP($C67,F.931!$B:$R,9,0),8))</f>
        <v/>
      </c>
      <c r="T67" s="44" t="str">
        <f>IF($B67="","",IFERROR(VLOOKUP($C67,F.931!$B:$R,7,0),1))</f>
        <v/>
      </c>
      <c r="U67" s="44" t="str">
        <f>IF($B67="","",IFERROR(VLOOKUP($C67,F.931!$B:$AR,15,0),0))</f>
        <v/>
      </c>
      <c r="V67" s="44" t="str">
        <f>IF($B67="","",IFERROR(VLOOKUP($C67,F.931!$B:$R,3,0),1))</f>
        <v/>
      </c>
      <c r="W67" s="45" t="str">
        <f t="shared" si="12"/>
        <v/>
      </c>
      <c r="X67" s="46" t="str">
        <f>IF($B67="","",$W67*(X$2+$U67*0.015) *$O67*IF(COUNTIF(Parámetros!$J:$J, $S67)&gt;0,0,1)*IF($T67=2,0,1) +$J67*$W67)</f>
        <v/>
      </c>
      <c r="Y67" s="46" t="str">
        <f>IF($B67="","",$W67*Y$2*P67*IF(COUNTIF(Parámetros!$L:$L,$S67)&gt;0,0,1)*IF($T67=2,0,1) +$K67*$W67)</f>
        <v/>
      </c>
      <c r="Z67" s="46" t="str">
        <f>IF($B67="","",($M67*Z$2+IF($T67=2,0, $M67*Z$1+$X67/$W67*(1-$W67)))*IF(COUNTIF(Parámetros!$I:$I, $S67)&gt;0,0,1))</f>
        <v/>
      </c>
      <c r="AA67" s="46" t="str">
        <f>IF($B67="","",$R67*IF($T67=2,AA$1,AA$2) *IF(COUNTIF(Parámetros!$K:$K, $S67)&gt;0,0,1)+$Y67/$W67*(1-$W67))</f>
        <v/>
      </c>
      <c r="AB67" s="46" t="str">
        <f>IF($B67="","",$Q67*Parámetros!$B$3+Parámetros!$B$2)</f>
        <v/>
      </c>
      <c r="AC67" s="46" t="str">
        <f>IF($B67="","",Parámetros!$B$1*IF(OR($S67=27,$S67=102),0,1))</f>
        <v/>
      </c>
      <c r="AE67" s="43" t="str">
        <f>IF($B67="","",IF($C67="","No declarado",IFERROR(VLOOKUP($C67,F.931!$B:$BZ,$AE$1,0),"No declarado")))</f>
        <v/>
      </c>
      <c r="AF67" s="47" t="str">
        <f t="shared" si="5"/>
        <v/>
      </c>
      <c r="AG67" s="47" t="str">
        <f>IF($B67="","",IFERROR(O67-VLOOKUP(C67,F.931!B:BZ,SUMIFS(F.931!$1:$1,F.931!$3:$3,"Remuneración 4"),0),""))</f>
        <v/>
      </c>
      <c r="AH67" s="48" t="str">
        <f t="shared" si="9"/>
        <v/>
      </c>
      <c r="AI67" s="41" t="str">
        <f t="shared" si="10"/>
        <v/>
      </c>
    </row>
    <row r="68" spans="1:35" x14ac:dyDescent="0.2">
      <c r="A68" s="65"/>
      <c r="B68" s="64"/>
      <c r="C68" s="65"/>
      <c r="D68" s="88"/>
      <c r="E68" s="62"/>
      <c r="F68" s="62"/>
      <c r="G68" s="62"/>
      <c r="H68" s="62"/>
      <c r="I68" s="62"/>
      <c r="J68" s="62"/>
      <c r="K68" s="62"/>
      <c r="L68" s="43" t="str">
        <f>IF($B68="","",MAX(0,$E68-MAX($E68-$I68,Parámetros!$B$5)))</f>
        <v/>
      </c>
      <c r="M68" s="43" t="str">
        <f>IF($B68="","",MIN($E68,Parámetros!$B$4))</f>
        <v/>
      </c>
      <c r="N68" s="43" t="str">
        <f t="shared" si="3"/>
        <v/>
      </c>
      <c r="O68" s="43" t="str">
        <f>IF($B68="","",MIN(($E68+$F68)/IF($D68="",1,$D68),Parámetros!$B$4))</f>
        <v/>
      </c>
      <c r="P68" s="43" t="str">
        <f t="shared" si="6"/>
        <v/>
      </c>
      <c r="Q68" s="43" t="str">
        <f t="shared" si="7"/>
        <v/>
      </c>
      <c r="R68" s="43" t="str">
        <f t="shared" si="11"/>
        <v/>
      </c>
      <c r="S68" s="44" t="str">
        <f>IF($B68="","",IFERROR(VLOOKUP($C68,F.931!$B:$R,9,0),8))</f>
        <v/>
      </c>
      <c r="T68" s="44" t="str">
        <f>IF($B68="","",IFERROR(VLOOKUP($C68,F.931!$B:$R,7,0),1))</f>
        <v/>
      </c>
      <c r="U68" s="44" t="str">
        <f>IF($B68="","",IFERROR(VLOOKUP($C68,F.931!$B:$AR,15,0),0))</f>
        <v/>
      </c>
      <c r="V68" s="44" t="str">
        <f>IF($B68="","",IFERROR(VLOOKUP($C68,F.931!$B:$R,3,0),1))</f>
        <v/>
      </c>
      <c r="W68" s="45" t="str">
        <f t="shared" si="12"/>
        <v/>
      </c>
      <c r="X68" s="46" t="str">
        <f>IF($B68="","",$W68*(X$2+$U68*0.015) *$O68*IF(COUNTIF(Parámetros!$J:$J, $S68)&gt;0,0,1)*IF($T68=2,0,1) +$J68*$W68)</f>
        <v/>
      </c>
      <c r="Y68" s="46" t="str">
        <f>IF($B68="","",$W68*Y$2*P68*IF(COUNTIF(Parámetros!$L:$L,$S68)&gt;0,0,1)*IF($T68=2,0,1) +$K68*$W68)</f>
        <v/>
      </c>
      <c r="Z68" s="46" t="str">
        <f>IF($B68="","",($M68*Z$2+IF($T68=2,0, $M68*Z$1+$X68/$W68*(1-$W68)))*IF(COUNTIF(Parámetros!$I:$I, $S68)&gt;0,0,1))</f>
        <v/>
      </c>
      <c r="AA68" s="46" t="str">
        <f>IF($B68="","",$R68*IF($T68=2,AA$1,AA$2) *IF(COUNTIF(Parámetros!$K:$K, $S68)&gt;0,0,1)+$Y68/$W68*(1-$W68))</f>
        <v/>
      </c>
      <c r="AB68" s="46" t="str">
        <f>IF($B68="","",$Q68*Parámetros!$B$3+Parámetros!$B$2)</f>
        <v/>
      </c>
      <c r="AC68" s="46" t="str">
        <f>IF($B68="","",Parámetros!$B$1*IF(OR($S68=27,$S68=102),0,1))</f>
        <v/>
      </c>
      <c r="AE68" s="43" t="str">
        <f>IF($B68="","",IF($C68="","No declarado",IFERROR(VLOOKUP($C68,F.931!$B:$BZ,$AE$1,0),"No declarado")))</f>
        <v/>
      </c>
      <c r="AF68" s="47" t="str">
        <f t="shared" si="5"/>
        <v/>
      </c>
      <c r="AG68" s="47" t="str">
        <f>IF($B68="","",IFERROR(O68-VLOOKUP(C68,F.931!B:BZ,SUMIFS(F.931!$1:$1,F.931!$3:$3,"Remuneración 4"),0),""))</f>
        <v/>
      </c>
      <c r="AH68" s="48" t="str">
        <f t="shared" si="9"/>
        <v/>
      </c>
      <c r="AI68" s="41" t="str">
        <f t="shared" si="10"/>
        <v/>
      </c>
    </row>
    <row r="69" spans="1:35" x14ac:dyDescent="0.2">
      <c r="A69" s="65"/>
      <c r="B69" s="64"/>
      <c r="C69" s="65"/>
      <c r="D69" s="88"/>
      <c r="E69" s="62"/>
      <c r="F69" s="62"/>
      <c r="G69" s="62"/>
      <c r="H69" s="62"/>
      <c r="I69" s="62"/>
      <c r="J69" s="62"/>
      <c r="K69" s="62"/>
      <c r="L69" s="43" t="str">
        <f>IF($B69="","",MAX(0,$E69-MAX($E69-$I69,Parámetros!$B$5)))</f>
        <v/>
      </c>
      <c r="M69" s="43" t="str">
        <f>IF($B69="","",MIN($E69,Parámetros!$B$4))</f>
        <v/>
      </c>
      <c r="N69" s="43" t="str">
        <f t="shared" si="3"/>
        <v/>
      </c>
      <c r="O69" s="43" t="str">
        <f>IF($B69="","",MIN(($E69+$F69)/IF($D69="",1,$D69),Parámetros!$B$4))</f>
        <v/>
      </c>
      <c r="P69" s="43" t="str">
        <f t="shared" si="6"/>
        <v/>
      </c>
      <c r="Q69" s="43" t="str">
        <f t="shared" si="7"/>
        <v/>
      </c>
      <c r="R69" s="43" t="str">
        <f t="shared" ref="R69:R100" si="13">IF($B69="","",$N69-$L69)</f>
        <v/>
      </c>
      <c r="S69" s="44" t="str">
        <f>IF($B69="","",IFERROR(VLOOKUP($C69,F.931!$B:$R,9,0),8))</f>
        <v/>
      </c>
      <c r="T69" s="44" t="str">
        <f>IF($B69="","",IFERROR(VLOOKUP($C69,F.931!$B:$R,7,0),1))</f>
        <v/>
      </c>
      <c r="U69" s="44" t="str">
        <f>IF($B69="","",IFERROR(VLOOKUP($C69,F.931!$B:$AR,15,0),0))</f>
        <v/>
      </c>
      <c r="V69" s="44" t="str">
        <f>IF($B69="","",IFERROR(VLOOKUP($C69,F.931!$B:$R,3,0),1))</f>
        <v/>
      </c>
      <c r="W69" s="45" t="str">
        <f t="shared" ref="W69:W100" si="14">IF($B69="","",1-(IF($O69&gt;$X$1,0.15,0.1)+IF(LEFT(TEXT(V69,"000000"),1)="4",0.05,0)))</f>
        <v/>
      </c>
      <c r="X69" s="46" t="str">
        <f>IF($B69="","",$W69*(X$2+$U69*0.015) *$O69*IF(COUNTIF(Parámetros!$J:$J, $S69)&gt;0,0,1)*IF($T69=2,0,1) +$J69*$W69)</f>
        <v/>
      </c>
      <c r="Y69" s="46" t="str">
        <f>IF($B69="","",$W69*Y$2*P69*IF(COUNTIF(Parámetros!$L:$L,$S69)&gt;0,0,1)*IF($T69=2,0,1) +$K69*$W69)</f>
        <v/>
      </c>
      <c r="Z69" s="46" t="str">
        <f>IF($B69="","",($M69*Z$2+IF($T69=2,0, $M69*Z$1+$X69/$W69*(1-$W69)))*IF(COUNTIF(Parámetros!$I:$I, $S69)&gt;0,0,1))</f>
        <v/>
      </c>
      <c r="AA69" s="46" t="str">
        <f>IF($B69="","",$R69*IF($T69=2,AA$1,AA$2) *IF(COUNTIF(Parámetros!$K:$K, $S69)&gt;0,0,1)+$Y69/$W69*(1-$W69))</f>
        <v/>
      </c>
      <c r="AB69" s="46" t="str">
        <f>IF($B69="","",$Q69*Parámetros!$B$3+Parámetros!$B$2)</f>
        <v/>
      </c>
      <c r="AC69" s="46" t="str">
        <f>IF($B69="","",Parámetros!$B$1*IF(OR($S69=27,$S69=102),0,1))</f>
        <v/>
      </c>
      <c r="AE69" s="43" t="str">
        <f>IF($B69="","",IF($C69="","No declarado",IFERROR(VLOOKUP($C69,F.931!$B:$BZ,$AE$1,0),"No declarado")))</f>
        <v/>
      </c>
      <c r="AF69" s="47" t="str">
        <f t="shared" ref="AF69:AF109" si="15">IF($B69="","",IFERROR(AE69-SUM(E69:H69),""))</f>
        <v/>
      </c>
      <c r="AG69" s="47" t="str">
        <f>IF($B69="","",IFERROR(O69-VLOOKUP(C69,F.931!B:BZ,SUMIFS(F.931!$1:$1,F.931!$3:$3,"Remuneración 4"),0),""))</f>
        <v/>
      </c>
      <c r="AH69" s="48" t="str">
        <f t="shared" si="9"/>
        <v/>
      </c>
      <c r="AI69" s="41" t="str">
        <f t="shared" si="10"/>
        <v/>
      </c>
    </row>
    <row r="70" spans="1:35" x14ac:dyDescent="0.2">
      <c r="A70" s="65"/>
      <c r="B70" s="64"/>
      <c r="C70" s="65"/>
      <c r="D70" s="88"/>
      <c r="E70" s="62"/>
      <c r="F70" s="62"/>
      <c r="G70" s="62"/>
      <c r="H70" s="62"/>
      <c r="I70" s="62"/>
      <c r="J70" s="62"/>
      <c r="K70" s="62"/>
      <c r="L70" s="43" t="str">
        <f>IF($B70="","",MAX(0,$E70-MAX($E70-$I70,Parámetros!$B$5)))</f>
        <v/>
      </c>
      <c r="M70" s="43" t="str">
        <f>IF($B70="","",MIN($E70,Parámetros!$B$4))</f>
        <v/>
      </c>
      <c r="N70" s="43" t="str">
        <f t="shared" ref="N70:N133" si="16">IF($B70="","",$E70)</f>
        <v/>
      </c>
      <c r="O70" s="43" t="str">
        <f>IF($B70="","",MIN(($E70+$F70)/IF($D70="",1,$D70),Parámetros!$B$4))</f>
        <v/>
      </c>
      <c r="P70" s="43" t="str">
        <f t="shared" ref="P70:P133" si="17">IF($B70="","",SUM($E70:$F70)/IF($D70="",1,$D70))</f>
        <v/>
      </c>
      <c r="Q70" s="43" t="str">
        <f t="shared" ref="Q70:Q133" si="18">IF($B70="","",SUM($E70:$G70))</f>
        <v/>
      </c>
      <c r="R70" s="43" t="str">
        <f t="shared" si="13"/>
        <v/>
      </c>
      <c r="S70" s="44" t="str">
        <f>IF($B70="","",IFERROR(VLOOKUP($C70,F.931!$B:$R,9,0),8))</f>
        <v/>
      </c>
      <c r="T70" s="44" t="str">
        <f>IF($B70="","",IFERROR(VLOOKUP($C70,F.931!$B:$R,7,0),1))</f>
        <v/>
      </c>
      <c r="U70" s="44" t="str">
        <f>IF($B70="","",IFERROR(VLOOKUP($C70,F.931!$B:$AR,15,0),0))</f>
        <v/>
      </c>
      <c r="V70" s="44" t="str">
        <f>IF($B70="","",IFERROR(VLOOKUP($C70,F.931!$B:$R,3,0),1))</f>
        <v/>
      </c>
      <c r="W70" s="45" t="str">
        <f t="shared" si="14"/>
        <v/>
      </c>
      <c r="X70" s="46" t="str">
        <f>IF($B70="","",$W70*(X$2+$U70*0.015) *$O70*IF(COUNTIF(Parámetros!$J:$J, $S70)&gt;0,0,1)*IF($T70=2,0,1) +$J70*$W70)</f>
        <v/>
      </c>
      <c r="Y70" s="46" t="str">
        <f>IF($B70="","",$W70*Y$2*P70*IF(COUNTIF(Parámetros!$L:$L,$S70)&gt;0,0,1)*IF($T70=2,0,1) +$K70*$W70)</f>
        <v/>
      </c>
      <c r="Z70" s="46" t="str">
        <f>IF($B70="","",($M70*Z$2+IF($T70=2,0, $M70*Z$1+$X70/$W70*(1-$W70)))*IF(COUNTIF(Parámetros!$I:$I, $S70)&gt;0,0,1))</f>
        <v/>
      </c>
      <c r="AA70" s="46" t="str">
        <f>IF($B70="","",$R70*IF($T70=2,AA$1,AA$2) *IF(COUNTIF(Parámetros!$K:$K, $S70)&gt;0,0,1)+$Y70/$W70*(1-$W70))</f>
        <v/>
      </c>
      <c r="AB70" s="46" t="str">
        <f>IF($B70="","",$Q70*Parámetros!$B$3+Parámetros!$B$2)</f>
        <v/>
      </c>
      <c r="AC70" s="46" t="str">
        <f>IF($B70="","",Parámetros!$B$1*IF(OR($S70=27,$S70=102),0,1))</f>
        <v/>
      </c>
      <c r="AE70" s="43" t="str">
        <f>IF($B70="","",IF($C70="","No declarado",IFERROR(VLOOKUP($C70,F.931!$B:$BZ,$AE$1,0),"No declarado")))</f>
        <v/>
      </c>
      <c r="AF70" s="47" t="str">
        <f t="shared" si="15"/>
        <v/>
      </c>
      <c r="AG70" s="47" t="str">
        <f>IF($B70="","",IFERROR(O70-VLOOKUP(C70,F.931!B:BZ,SUMIFS(F.931!$1:$1,F.931!$3:$3,"Remuneración 4"),0),""))</f>
        <v/>
      </c>
      <c r="AH70" s="48" t="str">
        <f t="shared" ref="AH70:AH109" si="19">IF($B70="","",SUM(Y70:Y70,AA70:AC70))</f>
        <v/>
      </c>
      <c r="AI70" s="41" t="str">
        <f t="shared" ref="AI70:AI109" si="20">IF($B70="","",SUM(E70:H70)+AH70)</f>
        <v/>
      </c>
    </row>
    <row r="71" spans="1:35" x14ac:dyDescent="0.2">
      <c r="A71" s="65"/>
      <c r="B71" s="64"/>
      <c r="C71" s="65"/>
      <c r="D71" s="88"/>
      <c r="E71" s="62"/>
      <c r="F71" s="62"/>
      <c r="G71" s="62"/>
      <c r="H71" s="62"/>
      <c r="I71" s="62"/>
      <c r="J71" s="62"/>
      <c r="K71" s="62"/>
      <c r="L71" s="43" t="str">
        <f>IF($B71="","",MAX(0,$E71-MAX($E71-$I71,Parámetros!$B$5)))</f>
        <v/>
      </c>
      <c r="M71" s="43" t="str">
        <f>IF($B71="","",MIN($E71,Parámetros!$B$4))</f>
        <v/>
      </c>
      <c r="N71" s="43" t="str">
        <f t="shared" si="16"/>
        <v/>
      </c>
      <c r="O71" s="43" t="str">
        <f>IF($B71="","",MIN(($E71+$F71)/IF($D71="",1,$D71),Parámetros!$B$4))</f>
        <v/>
      </c>
      <c r="P71" s="43" t="str">
        <f t="shared" si="17"/>
        <v/>
      </c>
      <c r="Q71" s="43" t="str">
        <f t="shared" si="18"/>
        <v/>
      </c>
      <c r="R71" s="43" t="str">
        <f t="shared" si="13"/>
        <v/>
      </c>
      <c r="S71" s="44" t="str">
        <f>IF($B71="","",IFERROR(VLOOKUP($C71,F.931!$B:$R,9,0),8))</f>
        <v/>
      </c>
      <c r="T71" s="44" t="str">
        <f>IF($B71="","",IFERROR(VLOOKUP($C71,F.931!$B:$R,7,0),1))</f>
        <v/>
      </c>
      <c r="U71" s="44" t="str">
        <f>IF($B71="","",IFERROR(VLOOKUP($C71,F.931!$B:$AR,15,0),0))</f>
        <v/>
      </c>
      <c r="V71" s="44" t="str">
        <f>IF($B71="","",IFERROR(VLOOKUP($C71,F.931!$B:$R,3,0),1))</f>
        <v/>
      </c>
      <c r="W71" s="45" t="str">
        <f t="shared" si="14"/>
        <v/>
      </c>
      <c r="X71" s="46" t="str">
        <f>IF($B71="","",$W71*(X$2+$U71*0.015) *$O71*IF(COUNTIF(Parámetros!$J:$J, $S71)&gt;0,0,1)*IF($T71=2,0,1) +$J71*$W71)</f>
        <v/>
      </c>
      <c r="Y71" s="46" t="str">
        <f>IF($B71="","",$W71*Y$2*P71*IF(COUNTIF(Parámetros!$L:$L,$S71)&gt;0,0,1)*IF($T71=2,0,1) +$K71*$W71)</f>
        <v/>
      </c>
      <c r="Z71" s="46" t="str">
        <f>IF($B71="","",($M71*Z$2+IF($T71=2,0, $M71*Z$1+$X71/$W71*(1-$W71)))*IF(COUNTIF(Parámetros!$I:$I, $S71)&gt;0,0,1))</f>
        <v/>
      </c>
      <c r="AA71" s="46" t="str">
        <f>IF($B71="","",$R71*IF($T71=2,AA$1,AA$2) *IF(COUNTIF(Parámetros!$K:$K, $S71)&gt;0,0,1)+$Y71/$W71*(1-$W71))</f>
        <v/>
      </c>
      <c r="AB71" s="46" t="str">
        <f>IF($B71="","",$Q71*Parámetros!$B$3+Parámetros!$B$2)</f>
        <v/>
      </c>
      <c r="AC71" s="46" t="str">
        <f>IF($B71="","",Parámetros!$B$1*IF(OR($S71=27,$S71=102),0,1))</f>
        <v/>
      </c>
      <c r="AE71" s="43" t="str">
        <f>IF($B71="","",IF($C71="","No declarado",IFERROR(VLOOKUP($C71,F.931!$B:$BZ,$AE$1,0),"No declarado")))</f>
        <v/>
      </c>
      <c r="AF71" s="47" t="str">
        <f t="shared" si="15"/>
        <v/>
      </c>
      <c r="AG71" s="47" t="str">
        <f>IF($B71="","",IFERROR(O71-VLOOKUP(C71,F.931!B:BZ,SUMIFS(F.931!$1:$1,F.931!$3:$3,"Remuneración 4"),0),""))</f>
        <v/>
      </c>
      <c r="AH71" s="48" t="str">
        <f t="shared" si="19"/>
        <v/>
      </c>
      <c r="AI71" s="41" t="str">
        <f t="shared" si="20"/>
        <v/>
      </c>
    </row>
    <row r="72" spans="1:35" x14ac:dyDescent="0.2">
      <c r="A72" s="65"/>
      <c r="B72" s="64"/>
      <c r="C72" s="65"/>
      <c r="D72" s="88"/>
      <c r="E72" s="62"/>
      <c r="F72" s="62"/>
      <c r="G72" s="62"/>
      <c r="H72" s="62"/>
      <c r="I72" s="62"/>
      <c r="J72" s="62"/>
      <c r="K72" s="62"/>
      <c r="L72" s="43" t="str">
        <f>IF($B72="","",MAX(0,$E72-MAX($E72-$I72,Parámetros!$B$5)))</f>
        <v/>
      </c>
      <c r="M72" s="43" t="str">
        <f>IF($B72="","",MIN($E72,Parámetros!$B$4))</f>
        <v/>
      </c>
      <c r="N72" s="43" t="str">
        <f t="shared" si="16"/>
        <v/>
      </c>
      <c r="O72" s="43" t="str">
        <f>IF($B72="","",MIN(($E72+$F72)/IF($D72="",1,$D72),Parámetros!$B$4))</f>
        <v/>
      </c>
      <c r="P72" s="43" t="str">
        <f t="shared" si="17"/>
        <v/>
      </c>
      <c r="Q72" s="43" t="str">
        <f t="shared" si="18"/>
        <v/>
      </c>
      <c r="R72" s="43" t="str">
        <f t="shared" si="13"/>
        <v/>
      </c>
      <c r="S72" s="44" t="str">
        <f>IF($B72="","",IFERROR(VLOOKUP($C72,F.931!$B:$R,9,0),8))</f>
        <v/>
      </c>
      <c r="T72" s="44" t="str">
        <f>IF($B72="","",IFERROR(VLOOKUP($C72,F.931!$B:$R,7,0),1))</f>
        <v/>
      </c>
      <c r="U72" s="44" t="str">
        <f>IF($B72="","",IFERROR(VLOOKUP($C72,F.931!$B:$AR,15,0),0))</f>
        <v/>
      </c>
      <c r="V72" s="44" t="str">
        <f>IF($B72="","",IFERROR(VLOOKUP($C72,F.931!$B:$R,3,0),1))</f>
        <v/>
      </c>
      <c r="W72" s="45" t="str">
        <f t="shared" si="14"/>
        <v/>
      </c>
      <c r="X72" s="46" t="str">
        <f>IF($B72="","",$W72*(X$2+$U72*0.015) *$O72*IF(COUNTIF(Parámetros!$J:$J, $S72)&gt;0,0,1)*IF($T72=2,0,1) +$J72*$W72)</f>
        <v/>
      </c>
      <c r="Y72" s="46" t="str">
        <f>IF($B72="","",$W72*Y$2*P72*IF(COUNTIF(Parámetros!$L:$L,$S72)&gt;0,0,1)*IF($T72=2,0,1) +$K72*$W72)</f>
        <v/>
      </c>
      <c r="Z72" s="46" t="str">
        <f>IF($B72="","",($M72*Z$2+IF($T72=2,0, $M72*Z$1+$X72/$W72*(1-$W72)))*IF(COUNTIF(Parámetros!$I:$I, $S72)&gt;0,0,1))</f>
        <v/>
      </c>
      <c r="AA72" s="46" t="str">
        <f>IF($B72="","",$R72*IF($T72=2,AA$1,AA$2) *IF(COUNTIF(Parámetros!$K:$K, $S72)&gt;0,0,1)+$Y72/$W72*(1-$W72))</f>
        <v/>
      </c>
      <c r="AB72" s="46" t="str">
        <f>IF($B72="","",$Q72*Parámetros!$B$3+Parámetros!$B$2)</f>
        <v/>
      </c>
      <c r="AC72" s="46" t="str">
        <f>IF($B72="","",Parámetros!$B$1*IF(OR($S72=27,$S72=102),0,1))</f>
        <v/>
      </c>
      <c r="AE72" s="43" t="str">
        <f>IF($B72="","",IF($C72="","No declarado",IFERROR(VLOOKUP($C72,F.931!$B:$BZ,$AE$1,0),"No declarado")))</f>
        <v/>
      </c>
      <c r="AF72" s="47" t="str">
        <f t="shared" si="15"/>
        <v/>
      </c>
      <c r="AG72" s="47" t="str">
        <f>IF($B72="","",IFERROR(O72-VLOOKUP(C72,F.931!B:BZ,SUMIFS(F.931!$1:$1,F.931!$3:$3,"Remuneración 4"),0),""))</f>
        <v/>
      </c>
      <c r="AH72" s="48" t="str">
        <f t="shared" si="19"/>
        <v/>
      </c>
      <c r="AI72" s="41" t="str">
        <f t="shared" si="20"/>
        <v/>
      </c>
    </row>
    <row r="73" spans="1:35" x14ac:dyDescent="0.2">
      <c r="A73" s="65"/>
      <c r="B73" s="64"/>
      <c r="C73" s="65"/>
      <c r="D73" s="88"/>
      <c r="E73" s="62"/>
      <c r="F73" s="62"/>
      <c r="G73" s="62"/>
      <c r="H73" s="62"/>
      <c r="I73" s="62"/>
      <c r="J73" s="62"/>
      <c r="K73" s="62"/>
      <c r="L73" s="43" t="str">
        <f>IF($B73="","",MAX(0,$E73-MAX($E73-$I73,Parámetros!$B$5)))</f>
        <v/>
      </c>
      <c r="M73" s="43" t="str">
        <f>IF($B73="","",MIN($E73,Parámetros!$B$4))</f>
        <v/>
      </c>
      <c r="N73" s="43" t="str">
        <f t="shared" si="16"/>
        <v/>
      </c>
      <c r="O73" s="43" t="str">
        <f>IF($B73="","",MIN(($E73+$F73)/IF($D73="",1,$D73),Parámetros!$B$4))</f>
        <v/>
      </c>
      <c r="P73" s="43" t="str">
        <f t="shared" si="17"/>
        <v/>
      </c>
      <c r="Q73" s="43" t="str">
        <f t="shared" si="18"/>
        <v/>
      </c>
      <c r="R73" s="43" t="str">
        <f t="shared" si="13"/>
        <v/>
      </c>
      <c r="S73" s="44" t="str">
        <f>IF($B73="","",IFERROR(VLOOKUP($C73,F.931!$B:$R,9,0),8))</f>
        <v/>
      </c>
      <c r="T73" s="44" t="str">
        <f>IF($B73="","",IFERROR(VLOOKUP($C73,F.931!$B:$R,7,0),1))</f>
        <v/>
      </c>
      <c r="U73" s="44" t="str">
        <f>IF($B73="","",IFERROR(VLOOKUP($C73,F.931!$B:$AR,15,0),0))</f>
        <v/>
      </c>
      <c r="V73" s="44" t="str">
        <f>IF($B73="","",IFERROR(VLOOKUP($C73,F.931!$B:$R,3,0),1))</f>
        <v/>
      </c>
      <c r="W73" s="45" t="str">
        <f t="shared" si="14"/>
        <v/>
      </c>
      <c r="X73" s="46" t="str">
        <f>IF($B73="","",$W73*(X$2+$U73*0.015) *$O73*IF(COUNTIF(Parámetros!$J:$J, $S73)&gt;0,0,1)*IF($T73=2,0,1) +$J73*$W73)</f>
        <v/>
      </c>
      <c r="Y73" s="46" t="str">
        <f>IF($B73="","",$W73*Y$2*P73*IF(COUNTIF(Parámetros!$L:$L,$S73)&gt;0,0,1)*IF($T73=2,0,1) +$K73*$W73)</f>
        <v/>
      </c>
      <c r="Z73" s="46" t="str">
        <f>IF($B73="","",($M73*Z$2+IF($T73=2,0, $M73*Z$1+$X73/$W73*(1-$W73)))*IF(COUNTIF(Parámetros!$I:$I, $S73)&gt;0,0,1))</f>
        <v/>
      </c>
      <c r="AA73" s="46" t="str">
        <f>IF($B73="","",$R73*IF($T73=2,AA$1,AA$2) *IF(COUNTIF(Parámetros!$K:$K, $S73)&gt;0,0,1)+$Y73/$W73*(1-$W73))</f>
        <v/>
      </c>
      <c r="AB73" s="46" t="str">
        <f>IF($B73="","",$Q73*Parámetros!$B$3+Parámetros!$B$2)</f>
        <v/>
      </c>
      <c r="AC73" s="46" t="str">
        <f>IF($B73="","",Parámetros!$B$1*IF(OR($S73=27,$S73=102),0,1))</f>
        <v/>
      </c>
      <c r="AE73" s="43" t="str">
        <f>IF($B73="","",IF($C73="","No declarado",IFERROR(VLOOKUP($C73,F.931!$B:$BZ,$AE$1,0),"No declarado")))</f>
        <v/>
      </c>
      <c r="AF73" s="47" t="str">
        <f t="shared" si="15"/>
        <v/>
      </c>
      <c r="AG73" s="47" t="str">
        <f>IF($B73="","",IFERROR(O73-VLOOKUP(C73,F.931!B:BZ,SUMIFS(F.931!$1:$1,F.931!$3:$3,"Remuneración 4"),0),""))</f>
        <v/>
      </c>
      <c r="AH73" s="48" t="str">
        <f t="shared" si="19"/>
        <v/>
      </c>
      <c r="AI73" s="41" t="str">
        <f t="shared" si="20"/>
        <v/>
      </c>
    </row>
    <row r="74" spans="1:35" x14ac:dyDescent="0.2">
      <c r="A74" s="65"/>
      <c r="B74" s="64"/>
      <c r="C74" s="65"/>
      <c r="D74" s="88"/>
      <c r="E74" s="62"/>
      <c r="F74" s="62"/>
      <c r="G74" s="62"/>
      <c r="H74" s="62"/>
      <c r="I74" s="62"/>
      <c r="J74" s="62"/>
      <c r="K74" s="62"/>
      <c r="L74" s="43" t="str">
        <f>IF($B74="","",MAX(0,$E74-MAX($E74-$I74,Parámetros!$B$5)))</f>
        <v/>
      </c>
      <c r="M74" s="43" t="str">
        <f>IF($B74="","",MIN($E74,Parámetros!$B$4))</f>
        <v/>
      </c>
      <c r="N74" s="43" t="str">
        <f t="shared" si="16"/>
        <v/>
      </c>
      <c r="O74" s="43" t="str">
        <f>IF($B74="","",MIN(($E74+$F74)/IF($D74="",1,$D74),Parámetros!$B$4))</f>
        <v/>
      </c>
      <c r="P74" s="43" t="str">
        <f t="shared" si="17"/>
        <v/>
      </c>
      <c r="Q74" s="43" t="str">
        <f t="shared" si="18"/>
        <v/>
      </c>
      <c r="R74" s="43" t="str">
        <f t="shared" si="13"/>
        <v/>
      </c>
      <c r="S74" s="44" t="str">
        <f>IF($B74="","",IFERROR(VLOOKUP($C74,F.931!$B:$R,9,0),8))</f>
        <v/>
      </c>
      <c r="T74" s="44" t="str">
        <f>IF($B74="","",IFERROR(VLOOKUP($C74,F.931!$B:$R,7,0),1))</f>
        <v/>
      </c>
      <c r="U74" s="44" t="str">
        <f>IF($B74="","",IFERROR(VLOOKUP($C74,F.931!$B:$AR,15,0),0))</f>
        <v/>
      </c>
      <c r="V74" s="44" t="str">
        <f>IF($B74="","",IFERROR(VLOOKUP($C74,F.931!$B:$R,3,0),1))</f>
        <v/>
      </c>
      <c r="W74" s="45" t="str">
        <f t="shared" si="14"/>
        <v/>
      </c>
      <c r="X74" s="46" t="str">
        <f>IF($B74="","",$W74*(X$2+$U74*0.015) *$O74*IF(COUNTIF(Parámetros!$J:$J, $S74)&gt;0,0,1)*IF($T74=2,0,1) +$J74*$W74)</f>
        <v/>
      </c>
      <c r="Y74" s="46" t="str">
        <f>IF($B74="","",$W74*Y$2*P74*IF(COUNTIF(Parámetros!$L:$L,$S74)&gt;0,0,1)*IF($T74=2,0,1) +$K74*$W74)</f>
        <v/>
      </c>
      <c r="Z74" s="46" t="str">
        <f>IF($B74="","",($M74*Z$2+IF($T74=2,0, $M74*Z$1+$X74/$W74*(1-$W74)))*IF(COUNTIF(Parámetros!$I:$I, $S74)&gt;0,0,1))</f>
        <v/>
      </c>
      <c r="AA74" s="46" t="str">
        <f>IF($B74="","",$R74*IF($T74=2,AA$1,AA$2) *IF(COUNTIF(Parámetros!$K:$K, $S74)&gt;0,0,1)+$Y74/$W74*(1-$W74))</f>
        <v/>
      </c>
      <c r="AB74" s="46" t="str">
        <f>IF($B74="","",$Q74*Parámetros!$B$3+Parámetros!$B$2)</f>
        <v/>
      </c>
      <c r="AC74" s="46" t="str">
        <f>IF($B74="","",Parámetros!$B$1*IF(OR($S74=27,$S74=102),0,1))</f>
        <v/>
      </c>
      <c r="AE74" s="43" t="str">
        <f>IF($B74="","",IF($C74="","No declarado",IFERROR(VLOOKUP($C74,F.931!$B:$BZ,$AE$1,0),"No declarado")))</f>
        <v/>
      </c>
      <c r="AF74" s="47" t="str">
        <f t="shared" si="15"/>
        <v/>
      </c>
      <c r="AG74" s="47" t="str">
        <f>IF($B74="","",IFERROR(O74-VLOOKUP(C74,F.931!B:BZ,SUMIFS(F.931!$1:$1,F.931!$3:$3,"Remuneración 4"),0),""))</f>
        <v/>
      </c>
      <c r="AH74" s="48" t="str">
        <f t="shared" si="19"/>
        <v/>
      </c>
      <c r="AI74" s="41" t="str">
        <f t="shared" si="20"/>
        <v/>
      </c>
    </row>
    <row r="75" spans="1:35" x14ac:dyDescent="0.2">
      <c r="A75" s="65"/>
      <c r="B75" s="64"/>
      <c r="C75" s="65"/>
      <c r="D75" s="88"/>
      <c r="E75" s="62"/>
      <c r="F75" s="62"/>
      <c r="G75" s="62"/>
      <c r="H75" s="62"/>
      <c r="I75" s="62"/>
      <c r="J75" s="62"/>
      <c r="K75" s="62"/>
      <c r="L75" s="43" t="str">
        <f>IF($B75="","",MAX(0,$E75-MAX($E75-$I75,Parámetros!$B$5)))</f>
        <v/>
      </c>
      <c r="M75" s="43" t="str">
        <f>IF($B75="","",MIN($E75,Parámetros!$B$4))</f>
        <v/>
      </c>
      <c r="N75" s="43" t="str">
        <f t="shared" si="16"/>
        <v/>
      </c>
      <c r="O75" s="43" t="str">
        <f>IF($B75="","",MIN(($E75+$F75)/IF($D75="",1,$D75),Parámetros!$B$4))</f>
        <v/>
      </c>
      <c r="P75" s="43" t="str">
        <f t="shared" si="17"/>
        <v/>
      </c>
      <c r="Q75" s="43" t="str">
        <f t="shared" si="18"/>
        <v/>
      </c>
      <c r="R75" s="43" t="str">
        <f t="shared" si="13"/>
        <v/>
      </c>
      <c r="S75" s="44" t="str">
        <f>IF($B75="","",IFERROR(VLOOKUP($C75,F.931!$B:$R,9,0),8))</f>
        <v/>
      </c>
      <c r="T75" s="44" t="str">
        <f>IF($B75="","",IFERROR(VLOOKUP($C75,F.931!$B:$R,7,0),1))</f>
        <v/>
      </c>
      <c r="U75" s="44" t="str">
        <f>IF($B75="","",IFERROR(VLOOKUP($C75,F.931!$B:$AR,15,0),0))</f>
        <v/>
      </c>
      <c r="V75" s="44" t="str">
        <f>IF($B75="","",IFERROR(VLOOKUP($C75,F.931!$B:$R,3,0),1))</f>
        <v/>
      </c>
      <c r="W75" s="45" t="str">
        <f t="shared" si="14"/>
        <v/>
      </c>
      <c r="X75" s="46" t="str">
        <f>IF($B75="","",$W75*(X$2+$U75*0.015) *$O75*IF(COUNTIF(Parámetros!$J:$J, $S75)&gt;0,0,1)*IF($T75=2,0,1) +$J75*$W75)</f>
        <v/>
      </c>
      <c r="Y75" s="46" t="str">
        <f>IF($B75="","",$W75*Y$2*P75*IF(COUNTIF(Parámetros!$L:$L,$S75)&gt;0,0,1)*IF($T75=2,0,1) +$K75*$W75)</f>
        <v/>
      </c>
      <c r="Z75" s="46" t="str">
        <f>IF($B75="","",($M75*Z$2+IF($T75=2,0, $M75*Z$1+$X75/$W75*(1-$W75)))*IF(COUNTIF(Parámetros!$I:$I, $S75)&gt;0,0,1))</f>
        <v/>
      </c>
      <c r="AA75" s="46" t="str">
        <f>IF($B75="","",$R75*IF($T75=2,AA$1,AA$2) *IF(COUNTIF(Parámetros!$K:$K, $S75)&gt;0,0,1)+$Y75/$W75*(1-$W75))</f>
        <v/>
      </c>
      <c r="AB75" s="46" t="str">
        <f>IF($B75="","",$Q75*Parámetros!$B$3+Parámetros!$B$2)</f>
        <v/>
      </c>
      <c r="AC75" s="46" t="str">
        <f>IF($B75="","",Parámetros!$B$1*IF(OR($S75=27,$S75=102),0,1))</f>
        <v/>
      </c>
      <c r="AE75" s="43" t="str">
        <f>IF($B75="","",IF($C75="","No declarado",IFERROR(VLOOKUP($C75,F.931!$B:$BZ,$AE$1,0),"No declarado")))</f>
        <v/>
      </c>
      <c r="AF75" s="47" t="str">
        <f t="shared" si="15"/>
        <v/>
      </c>
      <c r="AG75" s="47" t="str">
        <f>IF($B75="","",IFERROR(O75-VLOOKUP(C75,F.931!B:BZ,SUMIFS(F.931!$1:$1,F.931!$3:$3,"Remuneración 4"),0),""))</f>
        <v/>
      </c>
      <c r="AH75" s="48" t="str">
        <f t="shared" si="19"/>
        <v/>
      </c>
      <c r="AI75" s="41" t="str">
        <f t="shared" si="20"/>
        <v/>
      </c>
    </row>
    <row r="76" spans="1:35" x14ac:dyDescent="0.2">
      <c r="A76" s="65"/>
      <c r="B76" s="64"/>
      <c r="C76" s="65"/>
      <c r="D76" s="88"/>
      <c r="E76" s="62"/>
      <c r="F76" s="62"/>
      <c r="G76" s="62"/>
      <c r="H76" s="62"/>
      <c r="I76" s="62"/>
      <c r="J76" s="62"/>
      <c r="K76" s="62"/>
      <c r="L76" s="43" t="str">
        <f>IF($B76="","",MAX(0,$E76-MAX($E76-$I76,Parámetros!$B$5)))</f>
        <v/>
      </c>
      <c r="M76" s="43" t="str">
        <f>IF($B76="","",MIN($E76,Parámetros!$B$4))</f>
        <v/>
      </c>
      <c r="N76" s="43" t="str">
        <f t="shared" si="16"/>
        <v/>
      </c>
      <c r="O76" s="43" t="str">
        <f>IF($B76="","",MIN(($E76+$F76)/IF($D76="",1,$D76),Parámetros!$B$4))</f>
        <v/>
      </c>
      <c r="P76" s="43" t="str">
        <f t="shared" si="17"/>
        <v/>
      </c>
      <c r="Q76" s="43" t="str">
        <f t="shared" si="18"/>
        <v/>
      </c>
      <c r="R76" s="43" t="str">
        <f t="shared" si="13"/>
        <v/>
      </c>
      <c r="S76" s="44" t="str">
        <f>IF($B76="","",IFERROR(VLOOKUP($C76,F.931!$B:$R,9,0),8))</f>
        <v/>
      </c>
      <c r="T76" s="44" t="str">
        <f>IF($B76="","",IFERROR(VLOOKUP($C76,F.931!$B:$R,7,0),1))</f>
        <v/>
      </c>
      <c r="U76" s="44" t="str">
        <f>IF($B76="","",IFERROR(VLOOKUP($C76,F.931!$B:$AR,15,0),0))</f>
        <v/>
      </c>
      <c r="V76" s="44" t="str">
        <f>IF($B76="","",IFERROR(VLOOKUP($C76,F.931!$B:$R,3,0),1))</f>
        <v/>
      </c>
      <c r="W76" s="45" t="str">
        <f t="shared" si="14"/>
        <v/>
      </c>
      <c r="X76" s="46" t="str">
        <f>IF($B76="","",$W76*(X$2+$U76*0.015) *$O76*IF(COUNTIF(Parámetros!$J:$J, $S76)&gt;0,0,1)*IF($T76=2,0,1) +$J76*$W76)</f>
        <v/>
      </c>
      <c r="Y76" s="46" t="str">
        <f>IF($B76="","",$W76*Y$2*P76*IF(COUNTIF(Parámetros!$L:$L,$S76)&gt;0,0,1)*IF($T76=2,0,1) +$K76*$W76)</f>
        <v/>
      </c>
      <c r="Z76" s="46" t="str">
        <f>IF($B76="","",($M76*Z$2+IF($T76=2,0, $M76*Z$1+$X76/$W76*(1-$W76)))*IF(COUNTIF(Parámetros!$I:$I, $S76)&gt;0,0,1))</f>
        <v/>
      </c>
      <c r="AA76" s="46" t="str">
        <f>IF($B76="","",$R76*IF($T76=2,AA$1,AA$2) *IF(COUNTIF(Parámetros!$K:$K, $S76)&gt;0,0,1)+$Y76/$W76*(1-$W76))</f>
        <v/>
      </c>
      <c r="AB76" s="46" t="str">
        <f>IF($B76="","",$Q76*Parámetros!$B$3+Parámetros!$B$2)</f>
        <v/>
      </c>
      <c r="AC76" s="46" t="str">
        <f>IF($B76="","",Parámetros!$B$1*IF(OR($S76=27,$S76=102),0,1))</f>
        <v/>
      </c>
      <c r="AE76" s="43" t="str">
        <f>IF($B76="","",IF($C76="","No declarado",IFERROR(VLOOKUP($C76,F.931!$B:$BZ,$AE$1,0),"No declarado")))</f>
        <v/>
      </c>
      <c r="AF76" s="47" t="str">
        <f t="shared" si="15"/>
        <v/>
      </c>
      <c r="AG76" s="47" t="str">
        <f>IF($B76="","",IFERROR(O76-VLOOKUP(C76,F.931!B:BZ,SUMIFS(F.931!$1:$1,F.931!$3:$3,"Remuneración 4"),0),""))</f>
        <v/>
      </c>
      <c r="AH76" s="48" t="str">
        <f t="shared" si="19"/>
        <v/>
      </c>
      <c r="AI76" s="41" t="str">
        <f t="shared" si="20"/>
        <v/>
      </c>
    </row>
    <row r="77" spans="1:35" x14ac:dyDescent="0.2">
      <c r="A77" s="65"/>
      <c r="B77" s="64"/>
      <c r="C77" s="65"/>
      <c r="D77" s="88"/>
      <c r="E77" s="62"/>
      <c r="F77" s="62"/>
      <c r="G77" s="62"/>
      <c r="H77" s="62"/>
      <c r="I77" s="62"/>
      <c r="J77" s="62"/>
      <c r="K77" s="62"/>
      <c r="L77" s="43" t="str">
        <f>IF($B77="","",MAX(0,$E77-MAX($E77-$I77,Parámetros!$B$5)))</f>
        <v/>
      </c>
      <c r="M77" s="43" t="str">
        <f>IF($B77="","",MIN($E77,Parámetros!$B$4))</f>
        <v/>
      </c>
      <c r="N77" s="43" t="str">
        <f t="shared" si="16"/>
        <v/>
      </c>
      <c r="O77" s="43" t="str">
        <f>IF($B77="","",MIN(($E77+$F77)/IF($D77="",1,$D77),Parámetros!$B$4))</f>
        <v/>
      </c>
      <c r="P77" s="43" t="str">
        <f t="shared" si="17"/>
        <v/>
      </c>
      <c r="Q77" s="43" t="str">
        <f t="shared" si="18"/>
        <v/>
      </c>
      <c r="R77" s="43" t="str">
        <f t="shared" si="13"/>
        <v/>
      </c>
      <c r="S77" s="44" t="str">
        <f>IF($B77="","",IFERROR(VLOOKUP($C77,F.931!$B:$R,9,0),8))</f>
        <v/>
      </c>
      <c r="T77" s="44" t="str">
        <f>IF($B77="","",IFERROR(VLOOKUP($C77,F.931!$B:$R,7,0),1))</f>
        <v/>
      </c>
      <c r="U77" s="44" t="str">
        <f>IF($B77="","",IFERROR(VLOOKUP($C77,F.931!$B:$AR,15,0),0))</f>
        <v/>
      </c>
      <c r="V77" s="44" t="str">
        <f>IF($B77="","",IFERROR(VLOOKUP($C77,F.931!$B:$R,3,0),1))</f>
        <v/>
      </c>
      <c r="W77" s="45" t="str">
        <f t="shared" si="14"/>
        <v/>
      </c>
      <c r="X77" s="46" t="str">
        <f>IF($B77="","",$W77*(X$2+$U77*0.015) *$O77*IF(COUNTIF(Parámetros!$J:$J, $S77)&gt;0,0,1)*IF($T77=2,0,1) +$J77*$W77)</f>
        <v/>
      </c>
      <c r="Y77" s="46" t="str">
        <f>IF($B77="","",$W77*Y$2*P77*IF(COUNTIF(Parámetros!$L:$L,$S77)&gt;0,0,1)*IF($T77=2,0,1) +$K77*$W77)</f>
        <v/>
      </c>
      <c r="Z77" s="46" t="str">
        <f>IF($B77="","",($M77*Z$2+IF($T77=2,0, $M77*Z$1+$X77/$W77*(1-$W77)))*IF(COUNTIF(Parámetros!$I:$I, $S77)&gt;0,0,1))</f>
        <v/>
      </c>
      <c r="AA77" s="46" t="str">
        <f>IF($B77="","",$R77*IF($T77=2,AA$1,AA$2) *IF(COUNTIF(Parámetros!$K:$K, $S77)&gt;0,0,1)+$Y77/$W77*(1-$W77))</f>
        <v/>
      </c>
      <c r="AB77" s="46" t="str">
        <f>IF($B77="","",$Q77*Parámetros!$B$3+Parámetros!$B$2)</f>
        <v/>
      </c>
      <c r="AC77" s="46" t="str">
        <f>IF($B77="","",Parámetros!$B$1*IF(OR($S77=27,$S77=102),0,1))</f>
        <v/>
      </c>
      <c r="AE77" s="43" t="str">
        <f>IF($B77="","",IF($C77="","No declarado",IFERROR(VLOOKUP($C77,F.931!$B:$BZ,$AE$1,0),"No declarado")))</f>
        <v/>
      </c>
      <c r="AF77" s="47" t="str">
        <f t="shared" si="15"/>
        <v/>
      </c>
      <c r="AG77" s="47" t="str">
        <f>IF($B77="","",IFERROR(O77-VLOOKUP(C77,F.931!B:BZ,SUMIFS(F.931!$1:$1,F.931!$3:$3,"Remuneración 4"),0),""))</f>
        <v/>
      </c>
      <c r="AH77" s="48" t="str">
        <f t="shared" si="19"/>
        <v/>
      </c>
      <c r="AI77" s="41" t="str">
        <f t="shared" si="20"/>
        <v/>
      </c>
    </row>
    <row r="78" spans="1:35" x14ac:dyDescent="0.2">
      <c r="A78" s="65"/>
      <c r="B78" s="64"/>
      <c r="C78" s="65"/>
      <c r="D78" s="88"/>
      <c r="E78" s="62"/>
      <c r="F78" s="62"/>
      <c r="G78" s="62"/>
      <c r="H78" s="62"/>
      <c r="I78" s="62"/>
      <c r="J78" s="62"/>
      <c r="K78" s="62"/>
      <c r="L78" s="43" t="str">
        <f>IF($B78="","",MAX(0,$E78-MAX($E78-$I78,Parámetros!$B$5)))</f>
        <v/>
      </c>
      <c r="M78" s="43" t="str">
        <f>IF($B78="","",MIN($E78,Parámetros!$B$4))</f>
        <v/>
      </c>
      <c r="N78" s="43" t="str">
        <f t="shared" si="16"/>
        <v/>
      </c>
      <c r="O78" s="43" t="str">
        <f>IF($B78="","",MIN(($E78+$F78)/IF($D78="",1,$D78),Parámetros!$B$4))</f>
        <v/>
      </c>
      <c r="P78" s="43" t="str">
        <f t="shared" si="17"/>
        <v/>
      </c>
      <c r="Q78" s="43" t="str">
        <f t="shared" si="18"/>
        <v/>
      </c>
      <c r="R78" s="43" t="str">
        <f t="shared" si="13"/>
        <v/>
      </c>
      <c r="S78" s="44" t="str">
        <f>IF($B78="","",IFERROR(VLOOKUP($C78,F.931!$B:$R,9,0),8))</f>
        <v/>
      </c>
      <c r="T78" s="44" t="str">
        <f>IF($B78="","",IFERROR(VLOOKUP($C78,F.931!$B:$R,7,0),1))</f>
        <v/>
      </c>
      <c r="U78" s="44" t="str">
        <f>IF($B78="","",IFERROR(VLOOKUP($C78,F.931!$B:$AR,15,0),0))</f>
        <v/>
      </c>
      <c r="V78" s="44" t="str">
        <f>IF($B78="","",IFERROR(VLOOKUP($C78,F.931!$B:$R,3,0),1))</f>
        <v/>
      </c>
      <c r="W78" s="45" t="str">
        <f t="shared" si="14"/>
        <v/>
      </c>
      <c r="X78" s="46" t="str">
        <f>IF($B78="","",$W78*(X$2+$U78*0.015) *$O78*IF(COUNTIF(Parámetros!$J:$J, $S78)&gt;0,0,1)*IF($T78=2,0,1) +$J78*$W78)</f>
        <v/>
      </c>
      <c r="Y78" s="46" t="str">
        <f>IF($B78="","",$W78*Y$2*P78*IF(COUNTIF(Parámetros!$L:$L,$S78)&gt;0,0,1)*IF($T78=2,0,1) +$K78*$W78)</f>
        <v/>
      </c>
      <c r="Z78" s="46" t="str">
        <f>IF($B78="","",($M78*Z$2+IF($T78=2,0, $M78*Z$1+$X78/$W78*(1-$W78)))*IF(COUNTIF(Parámetros!$I:$I, $S78)&gt;0,0,1))</f>
        <v/>
      </c>
      <c r="AA78" s="46" t="str">
        <f>IF($B78="","",$R78*IF($T78=2,AA$1,AA$2) *IF(COUNTIF(Parámetros!$K:$K, $S78)&gt;0,0,1)+$Y78/$W78*(1-$W78))</f>
        <v/>
      </c>
      <c r="AB78" s="46" t="str">
        <f>IF($B78="","",$Q78*Parámetros!$B$3+Parámetros!$B$2)</f>
        <v/>
      </c>
      <c r="AC78" s="46" t="str">
        <f>IF($B78="","",Parámetros!$B$1*IF(OR($S78=27,$S78=102),0,1))</f>
        <v/>
      </c>
      <c r="AE78" s="43" t="str">
        <f>IF($B78="","",IF($C78="","No declarado",IFERROR(VLOOKUP($C78,F.931!$B:$BZ,$AE$1,0),"No declarado")))</f>
        <v/>
      </c>
      <c r="AF78" s="47" t="str">
        <f t="shared" si="15"/>
        <v/>
      </c>
      <c r="AG78" s="47" t="str">
        <f>IF($B78="","",IFERROR(O78-VLOOKUP(C78,F.931!B:BZ,SUMIFS(F.931!$1:$1,F.931!$3:$3,"Remuneración 4"),0),""))</f>
        <v/>
      </c>
      <c r="AH78" s="48" t="str">
        <f t="shared" si="19"/>
        <v/>
      </c>
      <c r="AI78" s="41" t="str">
        <f t="shared" si="20"/>
        <v/>
      </c>
    </row>
    <row r="79" spans="1:35" x14ac:dyDescent="0.2">
      <c r="A79" s="65"/>
      <c r="B79" s="64"/>
      <c r="C79" s="65"/>
      <c r="D79" s="88"/>
      <c r="E79" s="62"/>
      <c r="F79" s="62"/>
      <c r="G79" s="62"/>
      <c r="H79" s="62"/>
      <c r="I79" s="62"/>
      <c r="J79" s="62"/>
      <c r="K79" s="62"/>
      <c r="L79" s="43" t="str">
        <f>IF($B79="","",MAX(0,$E79-MAX($E79-$I79,Parámetros!$B$5)))</f>
        <v/>
      </c>
      <c r="M79" s="43" t="str">
        <f>IF($B79="","",MIN($E79,Parámetros!$B$4))</f>
        <v/>
      </c>
      <c r="N79" s="43" t="str">
        <f t="shared" si="16"/>
        <v/>
      </c>
      <c r="O79" s="43" t="str">
        <f>IF($B79="","",MIN(($E79+$F79)/IF($D79="",1,$D79),Parámetros!$B$4))</f>
        <v/>
      </c>
      <c r="P79" s="43" t="str">
        <f t="shared" si="17"/>
        <v/>
      </c>
      <c r="Q79" s="43" t="str">
        <f t="shared" si="18"/>
        <v/>
      </c>
      <c r="R79" s="43" t="str">
        <f t="shared" si="13"/>
        <v/>
      </c>
      <c r="S79" s="44" t="str">
        <f>IF($B79="","",IFERROR(VLOOKUP($C79,F.931!$B:$R,9,0),8))</f>
        <v/>
      </c>
      <c r="T79" s="44" t="str">
        <f>IF($B79="","",IFERROR(VLOOKUP($C79,F.931!$B:$R,7,0),1))</f>
        <v/>
      </c>
      <c r="U79" s="44" t="str">
        <f>IF($B79="","",IFERROR(VLOOKUP($C79,F.931!$B:$AR,15,0),0))</f>
        <v/>
      </c>
      <c r="V79" s="44" t="str">
        <f>IF($B79="","",IFERROR(VLOOKUP($C79,F.931!$B:$R,3,0),1))</f>
        <v/>
      </c>
      <c r="W79" s="45" t="str">
        <f t="shared" si="14"/>
        <v/>
      </c>
      <c r="X79" s="46" t="str">
        <f>IF($B79="","",$W79*(X$2+$U79*0.015) *$O79*IF(COUNTIF(Parámetros!$J:$J, $S79)&gt;0,0,1)*IF($T79=2,0,1) +$J79*$W79)</f>
        <v/>
      </c>
      <c r="Y79" s="46" t="str">
        <f>IF($B79="","",$W79*Y$2*P79*IF(COUNTIF(Parámetros!$L:$L,$S79)&gt;0,0,1)*IF($T79=2,0,1) +$K79*$W79)</f>
        <v/>
      </c>
      <c r="Z79" s="46" t="str">
        <f>IF($B79="","",($M79*Z$2+IF($T79=2,0, $M79*Z$1+$X79/$W79*(1-$W79)))*IF(COUNTIF(Parámetros!$I:$I, $S79)&gt;0,0,1))</f>
        <v/>
      </c>
      <c r="AA79" s="46" t="str">
        <f>IF($B79="","",$R79*IF($T79=2,AA$1,AA$2) *IF(COUNTIF(Parámetros!$K:$K, $S79)&gt;0,0,1)+$Y79/$W79*(1-$W79))</f>
        <v/>
      </c>
      <c r="AB79" s="46" t="str">
        <f>IF($B79="","",$Q79*Parámetros!$B$3+Parámetros!$B$2)</f>
        <v/>
      </c>
      <c r="AC79" s="46" t="str">
        <f>IF($B79="","",Parámetros!$B$1*IF(OR($S79=27,$S79=102),0,1))</f>
        <v/>
      </c>
      <c r="AE79" s="43" t="str">
        <f>IF($B79="","",IF($C79="","No declarado",IFERROR(VLOOKUP($C79,F.931!$B:$BZ,$AE$1,0),"No declarado")))</f>
        <v/>
      </c>
      <c r="AF79" s="47" t="str">
        <f t="shared" si="15"/>
        <v/>
      </c>
      <c r="AG79" s="47" t="str">
        <f>IF($B79="","",IFERROR(O79-VLOOKUP(C79,F.931!B:BZ,SUMIFS(F.931!$1:$1,F.931!$3:$3,"Remuneración 4"),0),""))</f>
        <v/>
      </c>
      <c r="AH79" s="48" t="str">
        <f t="shared" si="19"/>
        <v/>
      </c>
      <c r="AI79" s="41" t="str">
        <f t="shared" si="20"/>
        <v/>
      </c>
    </row>
    <row r="80" spans="1:35" x14ac:dyDescent="0.2">
      <c r="A80" s="65"/>
      <c r="B80" s="64"/>
      <c r="C80" s="65"/>
      <c r="D80" s="88"/>
      <c r="E80" s="62"/>
      <c r="F80" s="62"/>
      <c r="G80" s="62"/>
      <c r="H80" s="62"/>
      <c r="I80" s="62"/>
      <c r="J80" s="62"/>
      <c r="K80" s="62"/>
      <c r="L80" s="43" t="str">
        <f>IF($B80="","",MAX(0,$E80-MAX($E80-$I80,Parámetros!$B$5)))</f>
        <v/>
      </c>
      <c r="M80" s="43" t="str">
        <f>IF($B80="","",MIN($E80,Parámetros!$B$4))</f>
        <v/>
      </c>
      <c r="N80" s="43" t="str">
        <f t="shared" si="16"/>
        <v/>
      </c>
      <c r="O80" s="43" t="str">
        <f>IF($B80="","",MIN(($E80+$F80)/IF($D80="",1,$D80),Parámetros!$B$4))</f>
        <v/>
      </c>
      <c r="P80" s="43" t="str">
        <f t="shared" si="17"/>
        <v/>
      </c>
      <c r="Q80" s="43" t="str">
        <f t="shared" si="18"/>
        <v/>
      </c>
      <c r="R80" s="43" t="str">
        <f t="shared" si="13"/>
        <v/>
      </c>
      <c r="S80" s="44" t="str">
        <f>IF($B80="","",IFERROR(VLOOKUP($C80,F.931!$B:$R,9,0),8))</f>
        <v/>
      </c>
      <c r="T80" s="44" t="str">
        <f>IF($B80="","",IFERROR(VLOOKUP($C80,F.931!$B:$R,7,0),1))</f>
        <v/>
      </c>
      <c r="U80" s="44" t="str">
        <f>IF($B80="","",IFERROR(VLOOKUP($C80,F.931!$B:$AR,15,0),0))</f>
        <v/>
      </c>
      <c r="V80" s="44" t="str">
        <f>IF($B80="","",IFERROR(VLOOKUP($C80,F.931!$B:$R,3,0),1))</f>
        <v/>
      </c>
      <c r="W80" s="45" t="str">
        <f t="shared" si="14"/>
        <v/>
      </c>
      <c r="X80" s="46" t="str">
        <f>IF($B80="","",$W80*(X$2+$U80*0.015) *$O80*IF(COUNTIF(Parámetros!$J:$J, $S80)&gt;0,0,1)*IF($T80=2,0,1) +$J80*$W80)</f>
        <v/>
      </c>
      <c r="Y80" s="46" t="str">
        <f>IF($B80="","",$W80*Y$2*P80*IF(COUNTIF(Parámetros!$L:$L,$S80)&gt;0,0,1)*IF($T80=2,0,1) +$K80*$W80)</f>
        <v/>
      </c>
      <c r="Z80" s="46" t="str">
        <f>IF($B80="","",($M80*Z$2+IF($T80=2,0, $M80*Z$1+$X80/$W80*(1-$W80)))*IF(COUNTIF(Parámetros!$I:$I, $S80)&gt;0,0,1))</f>
        <v/>
      </c>
      <c r="AA80" s="46" t="str">
        <f>IF($B80="","",$R80*IF($T80=2,AA$1,AA$2) *IF(COUNTIF(Parámetros!$K:$K, $S80)&gt;0,0,1)+$Y80/$W80*(1-$W80))</f>
        <v/>
      </c>
      <c r="AB80" s="46" t="str">
        <f>IF($B80="","",$Q80*Parámetros!$B$3+Parámetros!$B$2)</f>
        <v/>
      </c>
      <c r="AC80" s="46" t="str">
        <f>IF($B80="","",Parámetros!$B$1*IF(OR($S80=27,$S80=102),0,1))</f>
        <v/>
      </c>
      <c r="AE80" s="43" t="str">
        <f>IF($B80="","",IF($C80="","No declarado",IFERROR(VLOOKUP($C80,F.931!$B:$BZ,$AE$1,0),"No declarado")))</f>
        <v/>
      </c>
      <c r="AF80" s="47" t="str">
        <f t="shared" si="15"/>
        <v/>
      </c>
      <c r="AG80" s="47" t="str">
        <f>IF($B80="","",IFERROR(O80-VLOOKUP(C80,F.931!B:BZ,SUMIFS(F.931!$1:$1,F.931!$3:$3,"Remuneración 4"),0),""))</f>
        <v/>
      </c>
      <c r="AH80" s="48" t="str">
        <f t="shared" si="19"/>
        <v/>
      </c>
      <c r="AI80" s="41" t="str">
        <f t="shared" si="20"/>
        <v/>
      </c>
    </row>
    <row r="81" spans="1:35" x14ac:dyDescent="0.2">
      <c r="A81" s="65"/>
      <c r="B81" s="64"/>
      <c r="C81" s="65"/>
      <c r="D81" s="88"/>
      <c r="E81" s="62"/>
      <c r="F81" s="62"/>
      <c r="G81" s="62"/>
      <c r="H81" s="62"/>
      <c r="I81" s="62"/>
      <c r="J81" s="62"/>
      <c r="K81" s="62"/>
      <c r="L81" s="43" t="str">
        <f>IF($B81="","",MAX(0,$E81-MAX($E81-$I81,Parámetros!$B$5)))</f>
        <v/>
      </c>
      <c r="M81" s="43" t="str">
        <f>IF($B81="","",MIN($E81,Parámetros!$B$4))</f>
        <v/>
      </c>
      <c r="N81" s="43" t="str">
        <f t="shared" si="16"/>
        <v/>
      </c>
      <c r="O81" s="43" t="str">
        <f>IF($B81="","",MIN(($E81+$F81)/IF($D81="",1,$D81),Parámetros!$B$4))</f>
        <v/>
      </c>
      <c r="P81" s="43" t="str">
        <f t="shared" si="17"/>
        <v/>
      </c>
      <c r="Q81" s="43" t="str">
        <f t="shared" si="18"/>
        <v/>
      </c>
      <c r="R81" s="43" t="str">
        <f t="shared" si="13"/>
        <v/>
      </c>
      <c r="S81" s="44" t="str">
        <f>IF($B81="","",IFERROR(VLOOKUP($C81,F.931!$B:$R,9,0),8))</f>
        <v/>
      </c>
      <c r="T81" s="44" t="str">
        <f>IF($B81="","",IFERROR(VLOOKUP($C81,F.931!$B:$R,7,0),1))</f>
        <v/>
      </c>
      <c r="U81" s="44" t="str">
        <f>IF($B81="","",IFERROR(VLOOKUP($C81,F.931!$B:$AR,15,0),0))</f>
        <v/>
      </c>
      <c r="V81" s="44" t="str">
        <f>IF($B81="","",IFERROR(VLOOKUP($C81,F.931!$B:$R,3,0),1))</f>
        <v/>
      </c>
      <c r="W81" s="45" t="str">
        <f t="shared" si="14"/>
        <v/>
      </c>
      <c r="X81" s="46" t="str">
        <f>IF($B81="","",$W81*(X$2+$U81*0.015) *$O81*IF(COUNTIF(Parámetros!$J:$J, $S81)&gt;0,0,1)*IF($T81=2,0,1) +$J81*$W81)</f>
        <v/>
      </c>
      <c r="Y81" s="46" t="str">
        <f>IF($B81="","",$W81*Y$2*P81*IF(COUNTIF(Parámetros!$L:$L,$S81)&gt;0,0,1)*IF($T81=2,0,1) +$K81*$W81)</f>
        <v/>
      </c>
      <c r="Z81" s="46" t="str">
        <f>IF($B81="","",($M81*Z$2+IF($T81=2,0, $M81*Z$1+$X81/$W81*(1-$W81)))*IF(COUNTIF(Parámetros!$I:$I, $S81)&gt;0,0,1))</f>
        <v/>
      </c>
      <c r="AA81" s="46" t="str">
        <f>IF($B81="","",$R81*IF($T81=2,AA$1,AA$2) *IF(COUNTIF(Parámetros!$K:$K, $S81)&gt;0,0,1)+$Y81/$W81*(1-$W81))</f>
        <v/>
      </c>
      <c r="AB81" s="46" t="str">
        <f>IF($B81="","",$Q81*Parámetros!$B$3+Parámetros!$B$2)</f>
        <v/>
      </c>
      <c r="AC81" s="46" t="str">
        <f>IF($B81="","",Parámetros!$B$1*IF(OR($S81=27,$S81=102),0,1))</f>
        <v/>
      </c>
      <c r="AE81" s="43" t="str">
        <f>IF($B81="","",IF($C81="","No declarado",IFERROR(VLOOKUP($C81,F.931!$B:$BZ,$AE$1,0),"No declarado")))</f>
        <v/>
      </c>
      <c r="AF81" s="47" t="str">
        <f t="shared" si="15"/>
        <v/>
      </c>
      <c r="AG81" s="47" t="str">
        <f>IF($B81="","",IFERROR(O81-VLOOKUP(C81,F.931!B:BZ,SUMIFS(F.931!$1:$1,F.931!$3:$3,"Remuneración 4"),0),""))</f>
        <v/>
      </c>
      <c r="AH81" s="48" t="str">
        <f t="shared" si="19"/>
        <v/>
      </c>
      <c r="AI81" s="41" t="str">
        <f t="shared" si="20"/>
        <v/>
      </c>
    </row>
    <row r="82" spans="1:35" x14ac:dyDescent="0.2">
      <c r="A82" s="65"/>
      <c r="B82" s="64"/>
      <c r="C82" s="65"/>
      <c r="D82" s="88"/>
      <c r="E82" s="62"/>
      <c r="F82" s="62"/>
      <c r="G82" s="62"/>
      <c r="H82" s="62"/>
      <c r="I82" s="62"/>
      <c r="J82" s="62"/>
      <c r="K82" s="62"/>
      <c r="L82" s="43" t="str">
        <f>IF($B82="","",MAX(0,$E82-MAX($E82-$I82,Parámetros!$B$5)))</f>
        <v/>
      </c>
      <c r="M82" s="43" t="str">
        <f>IF($B82="","",MIN($E82,Parámetros!$B$4))</f>
        <v/>
      </c>
      <c r="N82" s="43" t="str">
        <f t="shared" si="16"/>
        <v/>
      </c>
      <c r="O82" s="43" t="str">
        <f>IF($B82="","",MIN(($E82+$F82)/IF($D82="",1,$D82),Parámetros!$B$4))</f>
        <v/>
      </c>
      <c r="P82" s="43" t="str">
        <f t="shared" si="17"/>
        <v/>
      </c>
      <c r="Q82" s="43" t="str">
        <f t="shared" si="18"/>
        <v/>
      </c>
      <c r="R82" s="43" t="str">
        <f t="shared" si="13"/>
        <v/>
      </c>
      <c r="S82" s="44" t="str">
        <f>IF($B82="","",IFERROR(VLOOKUP($C82,F.931!$B:$R,9,0),8))</f>
        <v/>
      </c>
      <c r="T82" s="44" t="str">
        <f>IF($B82="","",IFERROR(VLOOKUP($C82,F.931!$B:$R,7,0),1))</f>
        <v/>
      </c>
      <c r="U82" s="44" t="str">
        <f>IF($B82="","",IFERROR(VLOOKUP($C82,F.931!$B:$AR,15,0),0))</f>
        <v/>
      </c>
      <c r="V82" s="44" t="str">
        <f>IF($B82="","",IFERROR(VLOOKUP($C82,F.931!$B:$R,3,0),1))</f>
        <v/>
      </c>
      <c r="W82" s="45" t="str">
        <f t="shared" si="14"/>
        <v/>
      </c>
      <c r="X82" s="46" t="str">
        <f>IF($B82="","",$W82*(X$2+$U82*0.015) *$O82*IF(COUNTIF(Parámetros!$J:$J, $S82)&gt;0,0,1)*IF($T82=2,0,1) +$J82*$W82)</f>
        <v/>
      </c>
      <c r="Y82" s="46" t="str">
        <f>IF($B82="","",$W82*Y$2*P82*IF(COUNTIF(Parámetros!$L:$L,$S82)&gt;0,0,1)*IF($T82=2,0,1) +$K82*$W82)</f>
        <v/>
      </c>
      <c r="Z82" s="46" t="str">
        <f>IF($B82="","",($M82*Z$2+IF($T82=2,0, $M82*Z$1+$X82/$W82*(1-$W82)))*IF(COUNTIF(Parámetros!$I:$I, $S82)&gt;0,0,1))</f>
        <v/>
      </c>
      <c r="AA82" s="46" t="str">
        <f>IF($B82="","",$R82*IF($T82=2,AA$1,AA$2) *IF(COUNTIF(Parámetros!$K:$K, $S82)&gt;0,0,1)+$Y82/$W82*(1-$W82))</f>
        <v/>
      </c>
      <c r="AB82" s="46" t="str">
        <f>IF($B82="","",$Q82*Parámetros!$B$3+Parámetros!$B$2)</f>
        <v/>
      </c>
      <c r="AC82" s="46" t="str">
        <f>IF($B82="","",Parámetros!$B$1*IF(OR($S82=27,$S82=102),0,1))</f>
        <v/>
      </c>
      <c r="AE82" s="43" t="str">
        <f>IF($B82="","",IF($C82="","No declarado",IFERROR(VLOOKUP($C82,F.931!$B:$BZ,$AE$1,0),"No declarado")))</f>
        <v/>
      </c>
      <c r="AF82" s="47" t="str">
        <f t="shared" si="15"/>
        <v/>
      </c>
      <c r="AG82" s="47" t="str">
        <f>IF($B82="","",IFERROR(O82-VLOOKUP(C82,F.931!B:BZ,SUMIFS(F.931!$1:$1,F.931!$3:$3,"Remuneración 4"),0),""))</f>
        <v/>
      </c>
      <c r="AH82" s="48" t="str">
        <f t="shared" si="19"/>
        <v/>
      </c>
      <c r="AI82" s="41" t="str">
        <f t="shared" si="20"/>
        <v/>
      </c>
    </row>
    <row r="83" spans="1:35" x14ac:dyDescent="0.2">
      <c r="A83" s="65"/>
      <c r="B83" s="64"/>
      <c r="C83" s="65"/>
      <c r="D83" s="88"/>
      <c r="E83" s="62"/>
      <c r="F83" s="62"/>
      <c r="G83" s="62"/>
      <c r="H83" s="62"/>
      <c r="I83" s="62"/>
      <c r="J83" s="62"/>
      <c r="K83" s="62"/>
      <c r="L83" s="43" t="str">
        <f>IF($B83="","",MAX(0,$E83-MAX($E83-$I83,Parámetros!$B$5)))</f>
        <v/>
      </c>
      <c r="M83" s="43" t="str">
        <f>IF($B83="","",MIN($E83,Parámetros!$B$4))</f>
        <v/>
      </c>
      <c r="N83" s="43" t="str">
        <f t="shared" si="16"/>
        <v/>
      </c>
      <c r="O83" s="43" t="str">
        <f>IF($B83="","",MIN(($E83+$F83)/IF($D83="",1,$D83),Parámetros!$B$4))</f>
        <v/>
      </c>
      <c r="P83" s="43" t="str">
        <f t="shared" si="17"/>
        <v/>
      </c>
      <c r="Q83" s="43" t="str">
        <f t="shared" si="18"/>
        <v/>
      </c>
      <c r="R83" s="43" t="str">
        <f t="shared" si="13"/>
        <v/>
      </c>
      <c r="S83" s="44" t="str">
        <f>IF($B83="","",IFERROR(VLOOKUP($C83,F.931!$B:$R,9,0),8))</f>
        <v/>
      </c>
      <c r="T83" s="44" t="str">
        <f>IF($B83="","",IFERROR(VLOOKUP($C83,F.931!$B:$R,7,0),1))</f>
        <v/>
      </c>
      <c r="U83" s="44" t="str">
        <f>IF($B83="","",IFERROR(VLOOKUP($C83,F.931!$B:$AR,15,0),0))</f>
        <v/>
      </c>
      <c r="V83" s="44" t="str">
        <f>IF($B83="","",IFERROR(VLOOKUP($C83,F.931!$B:$R,3,0),1))</f>
        <v/>
      </c>
      <c r="W83" s="45" t="str">
        <f t="shared" si="14"/>
        <v/>
      </c>
      <c r="X83" s="46" t="str">
        <f>IF($B83="","",$W83*(X$2+$U83*0.015) *$O83*IF(COUNTIF(Parámetros!$J:$J, $S83)&gt;0,0,1)*IF($T83=2,0,1) +$J83*$W83)</f>
        <v/>
      </c>
      <c r="Y83" s="46" t="str">
        <f>IF($B83="","",$W83*Y$2*P83*IF(COUNTIF(Parámetros!$L:$L,$S83)&gt;0,0,1)*IF($T83=2,0,1) +$K83*$W83)</f>
        <v/>
      </c>
      <c r="Z83" s="46" t="str">
        <f>IF($B83="","",($M83*Z$2+IF($T83=2,0, $M83*Z$1+$X83/$W83*(1-$W83)))*IF(COUNTIF(Parámetros!$I:$I, $S83)&gt;0,0,1))</f>
        <v/>
      </c>
      <c r="AA83" s="46" t="str">
        <f>IF($B83="","",$R83*IF($T83=2,AA$1,AA$2) *IF(COUNTIF(Parámetros!$K:$K, $S83)&gt;0,0,1)+$Y83/$W83*(1-$W83))</f>
        <v/>
      </c>
      <c r="AB83" s="46" t="str">
        <f>IF($B83="","",$Q83*Parámetros!$B$3+Parámetros!$B$2)</f>
        <v/>
      </c>
      <c r="AC83" s="46" t="str">
        <f>IF($B83="","",Parámetros!$B$1*IF(OR($S83=27,$S83=102),0,1))</f>
        <v/>
      </c>
      <c r="AE83" s="43" t="str">
        <f>IF($B83="","",IF($C83="","No declarado",IFERROR(VLOOKUP($C83,F.931!$B:$BZ,$AE$1,0),"No declarado")))</f>
        <v/>
      </c>
      <c r="AF83" s="47" t="str">
        <f t="shared" si="15"/>
        <v/>
      </c>
      <c r="AG83" s="47" t="str">
        <f>IF($B83="","",IFERROR(O83-VLOOKUP(C83,F.931!B:BZ,SUMIFS(F.931!$1:$1,F.931!$3:$3,"Remuneración 4"),0),""))</f>
        <v/>
      </c>
      <c r="AH83" s="48" t="str">
        <f t="shared" si="19"/>
        <v/>
      </c>
      <c r="AI83" s="41" t="str">
        <f t="shared" si="20"/>
        <v/>
      </c>
    </row>
    <row r="84" spans="1:35" x14ac:dyDescent="0.2">
      <c r="A84" s="65"/>
      <c r="B84" s="64"/>
      <c r="C84" s="65"/>
      <c r="D84" s="88"/>
      <c r="E84" s="62"/>
      <c r="F84" s="62"/>
      <c r="G84" s="62"/>
      <c r="H84" s="62"/>
      <c r="I84" s="62"/>
      <c r="J84" s="62"/>
      <c r="K84" s="62"/>
      <c r="L84" s="43" t="str">
        <f>IF($B84="","",MAX(0,$E84-MAX($E84-$I84,Parámetros!$B$5)))</f>
        <v/>
      </c>
      <c r="M84" s="43" t="str">
        <f>IF($B84="","",MIN($E84,Parámetros!$B$4))</f>
        <v/>
      </c>
      <c r="N84" s="43" t="str">
        <f t="shared" si="16"/>
        <v/>
      </c>
      <c r="O84" s="43" t="str">
        <f>IF($B84="","",MIN(($E84+$F84)/IF($D84="",1,$D84),Parámetros!$B$4))</f>
        <v/>
      </c>
      <c r="P84" s="43" t="str">
        <f t="shared" si="17"/>
        <v/>
      </c>
      <c r="Q84" s="43" t="str">
        <f t="shared" si="18"/>
        <v/>
      </c>
      <c r="R84" s="43" t="str">
        <f t="shared" si="13"/>
        <v/>
      </c>
      <c r="S84" s="44" t="str">
        <f>IF($B84="","",IFERROR(VLOOKUP($C84,F.931!$B:$R,9,0),8))</f>
        <v/>
      </c>
      <c r="T84" s="44" t="str">
        <f>IF($B84="","",IFERROR(VLOOKUP($C84,F.931!$B:$R,7,0),1))</f>
        <v/>
      </c>
      <c r="U84" s="44" t="str">
        <f>IF($B84="","",IFERROR(VLOOKUP($C84,F.931!$B:$AR,15,0),0))</f>
        <v/>
      </c>
      <c r="V84" s="44" t="str">
        <f>IF($B84="","",IFERROR(VLOOKUP($C84,F.931!$B:$R,3,0),1))</f>
        <v/>
      </c>
      <c r="W84" s="45" t="str">
        <f t="shared" si="14"/>
        <v/>
      </c>
      <c r="X84" s="46" t="str">
        <f>IF($B84="","",$W84*(X$2+$U84*0.015) *$O84*IF(COUNTIF(Parámetros!$J:$J, $S84)&gt;0,0,1)*IF($T84=2,0,1) +$J84*$W84)</f>
        <v/>
      </c>
      <c r="Y84" s="46" t="str">
        <f>IF($B84="","",$W84*Y$2*P84*IF(COUNTIF(Parámetros!$L:$L,$S84)&gt;0,0,1)*IF($T84=2,0,1) +$K84*$W84)</f>
        <v/>
      </c>
      <c r="Z84" s="46" t="str">
        <f>IF($B84="","",($M84*Z$2+IF($T84=2,0, $M84*Z$1+$X84/$W84*(1-$W84)))*IF(COUNTIF(Parámetros!$I:$I, $S84)&gt;0,0,1))</f>
        <v/>
      </c>
      <c r="AA84" s="46" t="str">
        <f>IF($B84="","",$R84*IF($T84=2,AA$1,AA$2) *IF(COUNTIF(Parámetros!$K:$K, $S84)&gt;0,0,1)+$Y84/$W84*(1-$W84))</f>
        <v/>
      </c>
      <c r="AB84" s="46" t="str">
        <f>IF($B84="","",$Q84*Parámetros!$B$3+Parámetros!$B$2)</f>
        <v/>
      </c>
      <c r="AC84" s="46" t="str">
        <f>IF($B84="","",Parámetros!$B$1*IF(OR($S84=27,$S84=102),0,1))</f>
        <v/>
      </c>
      <c r="AE84" s="43" t="str">
        <f>IF($B84="","",IF($C84="","No declarado",IFERROR(VLOOKUP($C84,F.931!$B:$BZ,$AE$1,0),"No declarado")))</f>
        <v/>
      </c>
      <c r="AF84" s="47" t="str">
        <f t="shared" si="15"/>
        <v/>
      </c>
      <c r="AG84" s="47" t="str">
        <f>IF($B84="","",IFERROR(O84-VLOOKUP(C84,F.931!B:BZ,SUMIFS(F.931!$1:$1,F.931!$3:$3,"Remuneración 4"),0),""))</f>
        <v/>
      </c>
      <c r="AH84" s="48" t="str">
        <f t="shared" si="19"/>
        <v/>
      </c>
      <c r="AI84" s="41" t="str">
        <f t="shared" si="20"/>
        <v/>
      </c>
    </row>
    <row r="85" spans="1:35" x14ac:dyDescent="0.2">
      <c r="A85" s="65"/>
      <c r="B85" s="64"/>
      <c r="C85" s="65"/>
      <c r="D85" s="88"/>
      <c r="E85" s="62"/>
      <c r="F85" s="62"/>
      <c r="G85" s="62"/>
      <c r="H85" s="62"/>
      <c r="I85" s="62"/>
      <c r="J85" s="62"/>
      <c r="K85" s="62"/>
      <c r="L85" s="43" t="str">
        <f>IF($B85="","",MAX(0,$E85-MAX($E85-$I85,Parámetros!$B$5)))</f>
        <v/>
      </c>
      <c r="M85" s="43" t="str">
        <f>IF($B85="","",MIN($E85,Parámetros!$B$4))</f>
        <v/>
      </c>
      <c r="N85" s="43" t="str">
        <f t="shared" si="16"/>
        <v/>
      </c>
      <c r="O85" s="43" t="str">
        <f>IF($B85="","",MIN(($E85+$F85)/IF($D85="",1,$D85),Parámetros!$B$4))</f>
        <v/>
      </c>
      <c r="P85" s="43" t="str">
        <f t="shared" si="17"/>
        <v/>
      </c>
      <c r="Q85" s="43" t="str">
        <f t="shared" si="18"/>
        <v/>
      </c>
      <c r="R85" s="43" t="str">
        <f t="shared" si="13"/>
        <v/>
      </c>
      <c r="S85" s="44" t="str">
        <f>IF($B85="","",IFERROR(VLOOKUP($C85,F.931!$B:$R,9,0),8))</f>
        <v/>
      </c>
      <c r="T85" s="44" t="str">
        <f>IF($B85="","",IFERROR(VLOOKUP($C85,F.931!$B:$R,7,0),1))</f>
        <v/>
      </c>
      <c r="U85" s="44" t="str">
        <f>IF($B85="","",IFERROR(VLOOKUP($C85,F.931!$B:$AR,15,0),0))</f>
        <v/>
      </c>
      <c r="V85" s="44" t="str">
        <f>IF($B85="","",IFERROR(VLOOKUP($C85,F.931!$B:$R,3,0),1))</f>
        <v/>
      </c>
      <c r="W85" s="45" t="str">
        <f t="shared" si="14"/>
        <v/>
      </c>
      <c r="X85" s="46" t="str">
        <f>IF($B85="","",$W85*(X$2+$U85*0.015) *$O85*IF(COUNTIF(Parámetros!$J:$J, $S85)&gt;0,0,1)*IF($T85=2,0,1) +$J85*$W85)</f>
        <v/>
      </c>
      <c r="Y85" s="46" t="str">
        <f>IF($B85="","",$W85*Y$2*P85*IF(COUNTIF(Parámetros!$L:$L,$S85)&gt;0,0,1)*IF($T85=2,0,1) +$K85*$W85)</f>
        <v/>
      </c>
      <c r="Z85" s="46" t="str">
        <f>IF($B85="","",($M85*Z$2+IF($T85=2,0, $M85*Z$1+$X85/$W85*(1-$W85)))*IF(COUNTIF(Parámetros!$I:$I, $S85)&gt;0,0,1))</f>
        <v/>
      </c>
      <c r="AA85" s="46" t="str">
        <f>IF($B85="","",$R85*IF($T85=2,AA$1,AA$2) *IF(COUNTIF(Parámetros!$K:$K, $S85)&gt;0,0,1)+$Y85/$W85*(1-$W85))</f>
        <v/>
      </c>
      <c r="AB85" s="46" t="str">
        <f>IF($B85="","",$Q85*Parámetros!$B$3+Parámetros!$B$2)</f>
        <v/>
      </c>
      <c r="AC85" s="46" t="str">
        <f>IF($B85="","",Parámetros!$B$1*IF(OR($S85=27,$S85=102),0,1))</f>
        <v/>
      </c>
      <c r="AE85" s="43" t="str">
        <f>IF($B85="","",IF($C85="","No declarado",IFERROR(VLOOKUP($C85,F.931!$B:$BZ,$AE$1,0),"No declarado")))</f>
        <v/>
      </c>
      <c r="AF85" s="47" t="str">
        <f t="shared" si="15"/>
        <v/>
      </c>
      <c r="AG85" s="47" t="str">
        <f>IF($B85="","",IFERROR(O85-VLOOKUP(C85,F.931!B:BZ,SUMIFS(F.931!$1:$1,F.931!$3:$3,"Remuneración 4"),0),""))</f>
        <v/>
      </c>
      <c r="AH85" s="48" t="str">
        <f t="shared" si="19"/>
        <v/>
      </c>
      <c r="AI85" s="41" t="str">
        <f t="shared" si="20"/>
        <v/>
      </c>
    </row>
    <row r="86" spans="1:35" x14ac:dyDescent="0.2">
      <c r="A86" s="65"/>
      <c r="B86" s="64"/>
      <c r="C86" s="65"/>
      <c r="D86" s="88"/>
      <c r="E86" s="62"/>
      <c r="F86" s="62"/>
      <c r="G86" s="62"/>
      <c r="H86" s="62"/>
      <c r="I86" s="62"/>
      <c r="J86" s="62"/>
      <c r="K86" s="62"/>
      <c r="L86" s="43" t="str">
        <f>IF($B86="","",MAX(0,$E86-MAX($E86-$I86,Parámetros!$B$5)))</f>
        <v/>
      </c>
      <c r="M86" s="43" t="str">
        <f>IF($B86="","",MIN($E86,Parámetros!$B$4))</f>
        <v/>
      </c>
      <c r="N86" s="43" t="str">
        <f t="shared" si="16"/>
        <v/>
      </c>
      <c r="O86" s="43" t="str">
        <f>IF($B86="","",MIN(($E86+$F86)/IF($D86="",1,$D86),Parámetros!$B$4))</f>
        <v/>
      </c>
      <c r="P86" s="43" t="str">
        <f t="shared" si="17"/>
        <v/>
      </c>
      <c r="Q86" s="43" t="str">
        <f t="shared" si="18"/>
        <v/>
      </c>
      <c r="R86" s="43" t="str">
        <f t="shared" si="13"/>
        <v/>
      </c>
      <c r="S86" s="44" t="str">
        <f>IF($B86="","",IFERROR(VLOOKUP($C86,F.931!$B:$R,9,0),8))</f>
        <v/>
      </c>
      <c r="T86" s="44" t="str">
        <f>IF($B86="","",IFERROR(VLOOKUP($C86,F.931!$B:$R,7,0),1))</f>
        <v/>
      </c>
      <c r="U86" s="44" t="str">
        <f>IF($B86="","",IFERROR(VLOOKUP($C86,F.931!$B:$AR,15,0),0))</f>
        <v/>
      </c>
      <c r="V86" s="44" t="str">
        <f>IF($B86="","",IFERROR(VLOOKUP($C86,F.931!$B:$R,3,0),1))</f>
        <v/>
      </c>
      <c r="W86" s="45" t="str">
        <f t="shared" si="14"/>
        <v/>
      </c>
      <c r="X86" s="46" t="str">
        <f>IF($B86="","",$W86*(X$2+$U86*0.015) *$O86*IF(COUNTIF(Parámetros!$J:$J, $S86)&gt;0,0,1)*IF($T86=2,0,1) +$J86*$W86)</f>
        <v/>
      </c>
      <c r="Y86" s="46" t="str">
        <f>IF($B86="","",$W86*Y$2*P86*IF(COUNTIF(Parámetros!$L:$L,$S86)&gt;0,0,1)*IF($T86=2,0,1) +$K86*$W86)</f>
        <v/>
      </c>
      <c r="Z86" s="46" t="str">
        <f>IF($B86="","",($M86*Z$2+IF($T86=2,0, $M86*Z$1+$X86/$W86*(1-$W86)))*IF(COUNTIF(Parámetros!$I:$I, $S86)&gt;0,0,1))</f>
        <v/>
      </c>
      <c r="AA86" s="46" t="str">
        <f>IF($B86="","",$R86*IF($T86=2,AA$1,AA$2) *IF(COUNTIF(Parámetros!$K:$K, $S86)&gt;0,0,1)+$Y86/$W86*(1-$W86))</f>
        <v/>
      </c>
      <c r="AB86" s="46" t="str">
        <f>IF($B86="","",$Q86*Parámetros!$B$3+Parámetros!$B$2)</f>
        <v/>
      </c>
      <c r="AC86" s="46" t="str">
        <f>IF($B86="","",Parámetros!$B$1*IF(OR($S86=27,$S86=102),0,1))</f>
        <v/>
      </c>
      <c r="AE86" s="43" t="str">
        <f>IF($B86="","",IF($C86="","No declarado",IFERROR(VLOOKUP($C86,F.931!$B:$BZ,$AE$1,0),"No declarado")))</f>
        <v/>
      </c>
      <c r="AF86" s="47" t="str">
        <f t="shared" si="15"/>
        <v/>
      </c>
      <c r="AG86" s="47" t="str">
        <f>IF($B86="","",IFERROR(O86-VLOOKUP(C86,F.931!B:BZ,SUMIFS(F.931!$1:$1,F.931!$3:$3,"Remuneración 4"),0),""))</f>
        <v/>
      </c>
      <c r="AH86" s="48" t="str">
        <f t="shared" si="19"/>
        <v/>
      </c>
      <c r="AI86" s="41" t="str">
        <f t="shared" si="20"/>
        <v/>
      </c>
    </row>
    <row r="87" spans="1:35" x14ac:dyDescent="0.2">
      <c r="A87" s="65"/>
      <c r="B87" s="64"/>
      <c r="C87" s="65"/>
      <c r="D87" s="88"/>
      <c r="E87" s="62"/>
      <c r="F87" s="62"/>
      <c r="G87" s="62"/>
      <c r="H87" s="62"/>
      <c r="I87" s="62"/>
      <c r="J87" s="62"/>
      <c r="K87" s="62"/>
      <c r="L87" s="43" t="str">
        <f>IF($B87="","",MAX(0,$E87-MAX($E87-$I87,Parámetros!$B$5)))</f>
        <v/>
      </c>
      <c r="M87" s="43" t="str">
        <f>IF($B87="","",MIN($E87,Parámetros!$B$4))</f>
        <v/>
      </c>
      <c r="N87" s="43" t="str">
        <f t="shared" si="16"/>
        <v/>
      </c>
      <c r="O87" s="43" t="str">
        <f>IF($B87="","",MIN(($E87+$F87)/IF($D87="",1,$D87),Parámetros!$B$4))</f>
        <v/>
      </c>
      <c r="P87" s="43" t="str">
        <f t="shared" si="17"/>
        <v/>
      </c>
      <c r="Q87" s="43" t="str">
        <f t="shared" si="18"/>
        <v/>
      </c>
      <c r="R87" s="43" t="str">
        <f t="shared" si="13"/>
        <v/>
      </c>
      <c r="S87" s="44" t="str">
        <f>IF($B87="","",IFERROR(VLOOKUP($C87,F.931!$B:$R,9,0),8))</f>
        <v/>
      </c>
      <c r="T87" s="44" t="str">
        <f>IF($B87="","",IFERROR(VLOOKUP($C87,F.931!$B:$R,7,0),1))</f>
        <v/>
      </c>
      <c r="U87" s="44" t="str">
        <f>IF($B87="","",IFERROR(VLOOKUP($C87,F.931!$B:$AR,15,0),0))</f>
        <v/>
      </c>
      <c r="V87" s="44" t="str">
        <f>IF($B87="","",IFERROR(VLOOKUP($C87,F.931!$B:$R,3,0),1))</f>
        <v/>
      </c>
      <c r="W87" s="45" t="str">
        <f t="shared" si="14"/>
        <v/>
      </c>
      <c r="X87" s="46" t="str">
        <f>IF($B87="","",$W87*(X$2+$U87*0.015) *$O87*IF(COUNTIF(Parámetros!$J:$J, $S87)&gt;0,0,1)*IF($T87=2,0,1) +$J87*$W87)</f>
        <v/>
      </c>
      <c r="Y87" s="46" t="str">
        <f>IF($B87="","",$W87*Y$2*P87*IF(COUNTIF(Parámetros!$L:$L,$S87)&gt;0,0,1)*IF($T87=2,0,1) +$K87*$W87)</f>
        <v/>
      </c>
      <c r="Z87" s="46" t="str">
        <f>IF($B87="","",($M87*Z$2+IF($T87=2,0, $M87*Z$1+$X87/$W87*(1-$W87)))*IF(COUNTIF(Parámetros!$I:$I, $S87)&gt;0,0,1))</f>
        <v/>
      </c>
      <c r="AA87" s="46" t="str">
        <f>IF($B87="","",$R87*IF($T87=2,AA$1,AA$2) *IF(COUNTIF(Parámetros!$K:$K, $S87)&gt;0,0,1)+$Y87/$W87*(1-$W87))</f>
        <v/>
      </c>
      <c r="AB87" s="46" t="str">
        <f>IF($B87="","",$Q87*Parámetros!$B$3+Parámetros!$B$2)</f>
        <v/>
      </c>
      <c r="AC87" s="46" t="str">
        <f>IF($B87="","",Parámetros!$B$1*IF(OR($S87=27,$S87=102),0,1))</f>
        <v/>
      </c>
      <c r="AE87" s="43" t="str">
        <f>IF($B87="","",IF($C87="","No declarado",IFERROR(VLOOKUP($C87,F.931!$B:$BZ,$AE$1,0),"No declarado")))</f>
        <v/>
      </c>
      <c r="AF87" s="47" t="str">
        <f t="shared" si="15"/>
        <v/>
      </c>
      <c r="AG87" s="47" t="str">
        <f>IF($B87="","",IFERROR(O87-VLOOKUP(C87,F.931!B:BZ,SUMIFS(F.931!$1:$1,F.931!$3:$3,"Remuneración 4"),0),""))</f>
        <v/>
      </c>
      <c r="AH87" s="48" t="str">
        <f t="shared" si="19"/>
        <v/>
      </c>
      <c r="AI87" s="41" t="str">
        <f t="shared" si="20"/>
        <v/>
      </c>
    </row>
    <row r="88" spans="1:35" x14ac:dyDescent="0.2">
      <c r="A88" s="65"/>
      <c r="B88" s="64"/>
      <c r="C88" s="65"/>
      <c r="D88" s="88"/>
      <c r="E88" s="62"/>
      <c r="F88" s="62"/>
      <c r="G88" s="62"/>
      <c r="H88" s="62"/>
      <c r="I88" s="62"/>
      <c r="J88" s="62"/>
      <c r="K88" s="62"/>
      <c r="L88" s="43" t="str">
        <f>IF($B88="","",MAX(0,$E88-MAX($E88-$I88,Parámetros!$B$5)))</f>
        <v/>
      </c>
      <c r="M88" s="43" t="str">
        <f>IF($B88="","",MIN($E88,Parámetros!$B$4))</f>
        <v/>
      </c>
      <c r="N88" s="43" t="str">
        <f t="shared" si="16"/>
        <v/>
      </c>
      <c r="O88" s="43" t="str">
        <f>IF($B88="","",MIN(($E88+$F88)/IF($D88="",1,$D88),Parámetros!$B$4))</f>
        <v/>
      </c>
      <c r="P88" s="43" t="str">
        <f t="shared" si="17"/>
        <v/>
      </c>
      <c r="Q88" s="43" t="str">
        <f t="shared" si="18"/>
        <v/>
      </c>
      <c r="R88" s="43" t="str">
        <f t="shared" si="13"/>
        <v/>
      </c>
      <c r="S88" s="44" t="str">
        <f>IF($B88="","",IFERROR(VLOOKUP($C88,F.931!$B:$R,9,0),8))</f>
        <v/>
      </c>
      <c r="T88" s="44" t="str">
        <f>IF($B88="","",IFERROR(VLOOKUP($C88,F.931!$B:$R,7,0),1))</f>
        <v/>
      </c>
      <c r="U88" s="44" t="str">
        <f>IF($B88="","",IFERROR(VLOOKUP($C88,F.931!$B:$AR,15,0),0))</f>
        <v/>
      </c>
      <c r="V88" s="44" t="str">
        <f>IF($B88="","",IFERROR(VLOOKUP($C88,F.931!$B:$R,3,0),1))</f>
        <v/>
      </c>
      <c r="W88" s="45" t="str">
        <f t="shared" si="14"/>
        <v/>
      </c>
      <c r="X88" s="46" t="str">
        <f>IF($B88="","",$W88*(X$2+$U88*0.015) *$O88*IF(COUNTIF(Parámetros!$J:$J, $S88)&gt;0,0,1)*IF($T88=2,0,1) +$J88*$W88)</f>
        <v/>
      </c>
      <c r="Y88" s="46" t="str">
        <f>IF($B88="","",$W88*Y$2*P88*IF(COUNTIF(Parámetros!$L:$L,$S88)&gt;0,0,1)*IF($T88=2,0,1) +$K88*$W88)</f>
        <v/>
      </c>
      <c r="Z88" s="46" t="str">
        <f>IF($B88="","",($M88*Z$2+IF($T88=2,0, $M88*Z$1+$X88/$W88*(1-$W88)))*IF(COUNTIF(Parámetros!$I:$I, $S88)&gt;0,0,1))</f>
        <v/>
      </c>
      <c r="AA88" s="46" t="str">
        <f>IF($B88="","",$R88*IF($T88=2,AA$1,AA$2) *IF(COUNTIF(Parámetros!$K:$K, $S88)&gt;0,0,1)+$Y88/$W88*(1-$W88))</f>
        <v/>
      </c>
      <c r="AB88" s="46" t="str">
        <f>IF($B88="","",$Q88*Parámetros!$B$3+Parámetros!$B$2)</f>
        <v/>
      </c>
      <c r="AC88" s="46" t="str">
        <f>IF($B88="","",Parámetros!$B$1*IF(OR($S88=27,$S88=102),0,1))</f>
        <v/>
      </c>
      <c r="AE88" s="43" t="str">
        <f>IF($B88="","",IF($C88="","No declarado",IFERROR(VLOOKUP($C88,F.931!$B:$BZ,$AE$1,0),"No declarado")))</f>
        <v/>
      </c>
      <c r="AF88" s="47" t="str">
        <f t="shared" si="15"/>
        <v/>
      </c>
      <c r="AG88" s="47" t="str">
        <f>IF($B88="","",IFERROR(O88-VLOOKUP(C88,F.931!B:BZ,SUMIFS(F.931!$1:$1,F.931!$3:$3,"Remuneración 4"),0),""))</f>
        <v/>
      </c>
      <c r="AH88" s="48" t="str">
        <f t="shared" si="19"/>
        <v/>
      </c>
      <c r="AI88" s="41" t="str">
        <f t="shared" si="20"/>
        <v/>
      </c>
    </row>
    <row r="89" spans="1:35" x14ac:dyDescent="0.2">
      <c r="A89" s="65"/>
      <c r="B89" s="64"/>
      <c r="C89" s="65"/>
      <c r="D89" s="88"/>
      <c r="E89" s="62"/>
      <c r="F89" s="62"/>
      <c r="G89" s="62"/>
      <c r="H89" s="62"/>
      <c r="I89" s="62"/>
      <c r="J89" s="62"/>
      <c r="K89" s="62"/>
      <c r="L89" s="43" t="str">
        <f>IF($B89="","",MAX(0,$E89-MAX($E89-$I89,Parámetros!$B$5)))</f>
        <v/>
      </c>
      <c r="M89" s="43" t="str">
        <f>IF($B89="","",MIN($E89,Parámetros!$B$4))</f>
        <v/>
      </c>
      <c r="N89" s="43" t="str">
        <f t="shared" si="16"/>
        <v/>
      </c>
      <c r="O89" s="43" t="str">
        <f>IF($B89="","",MIN(($E89+$F89)/IF($D89="",1,$D89),Parámetros!$B$4))</f>
        <v/>
      </c>
      <c r="P89" s="43" t="str">
        <f t="shared" si="17"/>
        <v/>
      </c>
      <c r="Q89" s="43" t="str">
        <f t="shared" si="18"/>
        <v/>
      </c>
      <c r="R89" s="43" t="str">
        <f t="shared" si="13"/>
        <v/>
      </c>
      <c r="S89" s="44" t="str">
        <f>IF($B89="","",IFERROR(VLOOKUP($C89,F.931!$B:$R,9,0),8))</f>
        <v/>
      </c>
      <c r="T89" s="44" t="str">
        <f>IF($B89="","",IFERROR(VLOOKUP($C89,F.931!$B:$R,7,0),1))</f>
        <v/>
      </c>
      <c r="U89" s="44" t="str">
        <f>IF($B89="","",IFERROR(VLOOKUP($C89,F.931!$B:$AR,15,0),0))</f>
        <v/>
      </c>
      <c r="V89" s="44" t="str">
        <f>IF($B89="","",IFERROR(VLOOKUP($C89,F.931!$B:$R,3,0),1))</f>
        <v/>
      </c>
      <c r="W89" s="45" t="str">
        <f t="shared" si="14"/>
        <v/>
      </c>
      <c r="X89" s="46" t="str">
        <f>IF($B89="","",$W89*(X$2+$U89*0.015) *$O89*IF(COUNTIF(Parámetros!$J:$J, $S89)&gt;0,0,1)*IF($T89=2,0,1) +$J89*$W89)</f>
        <v/>
      </c>
      <c r="Y89" s="46" t="str">
        <f>IF($B89="","",$W89*Y$2*P89*IF(COUNTIF(Parámetros!$L:$L,$S89)&gt;0,0,1)*IF($T89=2,0,1) +$K89*$W89)</f>
        <v/>
      </c>
      <c r="Z89" s="46" t="str">
        <f>IF($B89="","",($M89*Z$2+IF($T89=2,0, $M89*Z$1+$X89/$W89*(1-$W89)))*IF(COUNTIF(Parámetros!$I:$I, $S89)&gt;0,0,1))</f>
        <v/>
      </c>
      <c r="AA89" s="46" t="str">
        <f>IF($B89="","",$R89*IF($T89=2,AA$1,AA$2) *IF(COUNTIF(Parámetros!$K:$K, $S89)&gt;0,0,1)+$Y89/$W89*(1-$W89))</f>
        <v/>
      </c>
      <c r="AB89" s="46" t="str">
        <f>IF($B89="","",$Q89*Parámetros!$B$3+Parámetros!$B$2)</f>
        <v/>
      </c>
      <c r="AC89" s="46" t="str">
        <f>IF($B89="","",Parámetros!$B$1*IF(OR($S89=27,$S89=102),0,1))</f>
        <v/>
      </c>
      <c r="AE89" s="43" t="str">
        <f>IF($B89="","",IF($C89="","No declarado",IFERROR(VLOOKUP($C89,F.931!$B:$BZ,$AE$1,0),"No declarado")))</f>
        <v/>
      </c>
      <c r="AF89" s="47" t="str">
        <f t="shared" si="15"/>
        <v/>
      </c>
      <c r="AG89" s="47" t="str">
        <f>IF($B89="","",IFERROR(O89-VLOOKUP(C89,F.931!B:BZ,SUMIFS(F.931!$1:$1,F.931!$3:$3,"Remuneración 4"),0),""))</f>
        <v/>
      </c>
      <c r="AH89" s="48" t="str">
        <f t="shared" si="19"/>
        <v/>
      </c>
      <c r="AI89" s="41" t="str">
        <f t="shared" si="20"/>
        <v/>
      </c>
    </row>
    <row r="90" spans="1:35" x14ac:dyDescent="0.2">
      <c r="A90" s="65"/>
      <c r="B90" s="64"/>
      <c r="C90" s="65"/>
      <c r="D90" s="88"/>
      <c r="E90" s="62"/>
      <c r="F90" s="62"/>
      <c r="G90" s="62"/>
      <c r="H90" s="62"/>
      <c r="I90" s="62"/>
      <c r="J90" s="62"/>
      <c r="K90" s="62"/>
      <c r="L90" s="43" t="str">
        <f>IF($B90="","",MAX(0,$E90-MAX($E90-$I90,Parámetros!$B$5)))</f>
        <v/>
      </c>
      <c r="M90" s="43" t="str">
        <f>IF($B90="","",MIN($E90,Parámetros!$B$4))</f>
        <v/>
      </c>
      <c r="N90" s="43" t="str">
        <f t="shared" si="16"/>
        <v/>
      </c>
      <c r="O90" s="43" t="str">
        <f>IF($B90="","",MIN(($E90+$F90)/IF($D90="",1,$D90),Parámetros!$B$4))</f>
        <v/>
      </c>
      <c r="P90" s="43" t="str">
        <f t="shared" si="17"/>
        <v/>
      </c>
      <c r="Q90" s="43" t="str">
        <f t="shared" si="18"/>
        <v/>
      </c>
      <c r="R90" s="43" t="str">
        <f t="shared" si="13"/>
        <v/>
      </c>
      <c r="S90" s="44" t="str">
        <f>IF($B90="","",IFERROR(VLOOKUP($C90,F.931!$B:$R,9,0),8))</f>
        <v/>
      </c>
      <c r="T90" s="44" t="str">
        <f>IF($B90="","",IFERROR(VLOOKUP($C90,F.931!$B:$R,7,0),1))</f>
        <v/>
      </c>
      <c r="U90" s="44" t="str">
        <f>IF($B90="","",IFERROR(VLOOKUP($C90,F.931!$B:$AR,15,0),0))</f>
        <v/>
      </c>
      <c r="V90" s="44" t="str">
        <f>IF($B90="","",IFERROR(VLOOKUP($C90,F.931!$B:$R,3,0),1))</f>
        <v/>
      </c>
      <c r="W90" s="45" t="str">
        <f t="shared" si="14"/>
        <v/>
      </c>
      <c r="X90" s="46" t="str">
        <f>IF($B90="","",$W90*(X$2+$U90*0.015) *$O90*IF(COUNTIF(Parámetros!$J:$J, $S90)&gt;0,0,1)*IF($T90=2,0,1) +$J90*$W90)</f>
        <v/>
      </c>
      <c r="Y90" s="46" t="str">
        <f>IF($B90="","",$W90*Y$2*P90*IF(COUNTIF(Parámetros!$L:$L,$S90)&gt;0,0,1)*IF($T90=2,0,1) +$K90*$W90)</f>
        <v/>
      </c>
      <c r="Z90" s="46" t="str">
        <f>IF($B90="","",($M90*Z$2+IF($T90=2,0, $M90*Z$1+$X90/$W90*(1-$W90)))*IF(COUNTIF(Parámetros!$I:$I, $S90)&gt;0,0,1))</f>
        <v/>
      </c>
      <c r="AA90" s="46" t="str">
        <f>IF($B90="","",$R90*IF($T90=2,AA$1,AA$2) *IF(COUNTIF(Parámetros!$K:$K, $S90)&gt;0,0,1)+$Y90/$W90*(1-$W90))</f>
        <v/>
      </c>
      <c r="AB90" s="46" t="str">
        <f>IF($B90="","",$Q90*Parámetros!$B$3+Parámetros!$B$2)</f>
        <v/>
      </c>
      <c r="AC90" s="46" t="str">
        <f>IF($B90="","",Parámetros!$B$1*IF(OR($S90=27,$S90=102),0,1))</f>
        <v/>
      </c>
      <c r="AE90" s="43" t="str">
        <f>IF($B90="","",IF($C90="","No declarado",IFERROR(VLOOKUP($C90,F.931!$B:$BZ,$AE$1,0),"No declarado")))</f>
        <v/>
      </c>
      <c r="AF90" s="47" t="str">
        <f t="shared" si="15"/>
        <v/>
      </c>
      <c r="AG90" s="47" t="str">
        <f>IF($B90="","",IFERROR(O90-VLOOKUP(C90,F.931!B:BZ,SUMIFS(F.931!$1:$1,F.931!$3:$3,"Remuneración 4"),0),""))</f>
        <v/>
      </c>
      <c r="AH90" s="48" t="str">
        <f t="shared" si="19"/>
        <v/>
      </c>
      <c r="AI90" s="41" t="str">
        <f t="shared" si="20"/>
        <v/>
      </c>
    </row>
    <row r="91" spans="1:35" x14ac:dyDescent="0.2">
      <c r="A91" s="65"/>
      <c r="B91" s="64"/>
      <c r="C91" s="65"/>
      <c r="D91" s="88"/>
      <c r="E91" s="62"/>
      <c r="F91" s="62"/>
      <c r="G91" s="62"/>
      <c r="H91" s="62"/>
      <c r="I91" s="62"/>
      <c r="J91" s="62"/>
      <c r="K91" s="62"/>
      <c r="L91" s="43" t="str">
        <f>IF($B91="","",MAX(0,$E91-MAX($E91-$I91,Parámetros!$B$5)))</f>
        <v/>
      </c>
      <c r="M91" s="43" t="str">
        <f>IF($B91="","",MIN($E91,Parámetros!$B$4))</f>
        <v/>
      </c>
      <c r="N91" s="43" t="str">
        <f t="shared" si="16"/>
        <v/>
      </c>
      <c r="O91" s="43" t="str">
        <f>IF($B91="","",MIN(($E91+$F91)/IF($D91="",1,$D91),Parámetros!$B$4))</f>
        <v/>
      </c>
      <c r="P91" s="43" t="str">
        <f t="shared" si="17"/>
        <v/>
      </c>
      <c r="Q91" s="43" t="str">
        <f t="shared" si="18"/>
        <v/>
      </c>
      <c r="R91" s="43" t="str">
        <f t="shared" si="13"/>
        <v/>
      </c>
      <c r="S91" s="44" t="str">
        <f>IF($B91="","",IFERROR(VLOOKUP($C91,F.931!$B:$R,9,0),8))</f>
        <v/>
      </c>
      <c r="T91" s="44" t="str">
        <f>IF($B91="","",IFERROR(VLOOKUP($C91,F.931!$B:$R,7,0),1))</f>
        <v/>
      </c>
      <c r="U91" s="44" t="str">
        <f>IF($B91="","",IFERROR(VLOOKUP($C91,F.931!$B:$AR,15,0),0))</f>
        <v/>
      </c>
      <c r="V91" s="44" t="str">
        <f>IF($B91="","",IFERROR(VLOOKUP($C91,F.931!$B:$R,3,0),1))</f>
        <v/>
      </c>
      <c r="W91" s="45" t="str">
        <f t="shared" si="14"/>
        <v/>
      </c>
      <c r="X91" s="46" t="str">
        <f>IF($B91="","",$W91*(X$2+$U91*0.015) *$O91*IF(COUNTIF(Parámetros!$J:$J, $S91)&gt;0,0,1)*IF($T91=2,0,1) +$J91*$W91)</f>
        <v/>
      </c>
      <c r="Y91" s="46" t="str">
        <f>IF($B91="","",$W91*Y$2*P91*IF(COUNTIF(Parámetros!$L:$L,$S91)&gt;0,0,1)*IF($T91=2,0,1) +$K91*$W91)</f>
        <v/>
      </c>
      <c r="Z91" s="46" t="str">
        <f>IF($B91="","",($M91*Z$2+IF($T91=2,0, $M91*Z$1+$X91/$W91*(1-$W91)))*IF(COUNTIF(Parámetros!$I:$I, $S91)&gt;0,0,1))</f>
        <v/>
      </c>
      <c r="AA91" s="46" t="str">
        <f>IF($B91="","",$R91*IF($T91=2,AA$1,AA$2) *IF(COUNTIF(Parámetros!$K:$K, $S91)&gt;0,0,1)+$Y91/$W91*(1-$W91))</f>
        <v/>
      </c>
      <c r="AB91" s="46" t="str">
        <f>IF($B91="","",$Q91*Parámetros!$B$3+Parámetros!$B$2)</f>
        <v/>
      </c>
      <c r="AC91" s="46" t="str">
        <f>IF($B91="","",Parámetros!$B$1*IF(OR($S91=27,$S91=102),0,1))</f>
        <v/>
      </c>
      <c r="AE91" s="43" t="str">
        <f>IF($B91="","",IF($C91="","No declarado",IFERROR(VLOOKUP($C91,F.931!$B:$BZ,$AE$1,0),"No declarado")))</f>
        <v/>
      </c>
      <c r="AF91" s="47" t="str">
        <f t="shared" si="15"/>
        <v/>
      </c>
      <c r="AG91" s="47" t="str">
        <f>IF($B91="","",IFERROR(O91-VLOOKUP(C91,F.931!B:BZ,SUMIFS(F.931!$1:$1,F.931!$3:$3,"Remuneración 4"),0),""))</f>
        <v/>
      </c>
      <c r="AH91" s="48" t="str">
        <f t="shared" si="19"/>
        <v/>
      </c>
      <c r="AI91" s="41" t="str">
        <f t="shared" si="20"/>
        <v/>
      </c>
    </row>
    <row r="92" spans="1:35" x14ac:dyDescent="0.2">
      <c r="A92" s="65"/>
      <c r="B92" s="64"/>
      <c r="C92" s="65"/>
      <c r="D92" s="88"/>
      <c r="E92" s="62"/>
      <c r="F92" s="62"/>
      <c r="G92" s="62"/>
      <c r="H92" s="62"/>
      <c r="I92" s="62"/>
      <c r="J92" s="62"/>
      <c r="K92" s="62"/>
      <c r="L92" s="43" t="str">
        <f>IF($B92="","",MAX(0,$E92-MAX($E92-$I92,Parámetros!$B$5)))</f>
        <v/>
      </c>
      <c r="M92" s="43" t="str">
        <f>IF($B92="","",MIN($E92,Parámetros!$B$4))</f>
        <v/>
      </c>
      <c r="N92" s="43" t="str">
        <f t="shared" si="16"/>
        <v/>
      </c>
      <c r="O92" s="43" t="str">
        <f>IF($B92="","",MIN(($E92+$F92)/IF($D92="",1,$D92),Parámetros!$B$4))</f>
        <v/>
      </c>
      <c r="P92" s="43" t="str">
        <f t="shared" si="17"/>
        <v/>
      </c>
      <c r="Q92" s="43" t="str">
        <f t="shared" si="18"/>
        <v/>
      </c>
      <c r="R92" s="43" t="str">
        <f t="shared" si="13"/>
        <v/>
      </c>
      <c r="S92" s="44" t="str">
        <f>IF($B92="","",IFERROR(VLOOKUP($C92,F.931!$B:$R,9,0),8))</f>
        <v/>
      </c>
      <c r="T92" s="44" t="str">
        <f>IF($B92="","",IFERROR(VLOOKUP($C92,F.931!$B:$R,7,0),1))</f>
        <v/>
      </c>
      <c r="U92" s="44" t="str">
        <f>IF($B92="","",IFERROR(VLOOKUP($C92,F.931!$B:$AR,15,0),0))</f>
        <v/>
      </c>
      <c r="V92" s="44" t="str">
        <f>IF($B92="","",IFERROR(VLOOKUP($C92,F.931!$B:$R,3,0),1))</f>
        <v/>
      </c>
      <c r="W92" s="45" t="str">
        <f t="shared" si="14"/>
        <v/>
      </c>
      <c r="X92" s="46" t="str">
        <f>IF($B92="","",$W92*(X$2+$U92*0.015) *$O92*IF(COUNTIF(Parámetros!$J:$J, $S92)&gt;0,0,1)*IF($T92=2,0,1) +$J92*$W92)</f>
        <v/>
      </c>
      <c r="Y92" s="46" t="str">
        <f>IF($B92="","",$W92*Y$2*P92*IF(COUNTIF(Parámetros!$L:$L,$S92)&gt;0,0,1)*IF($T92=2,0,1) +$K92*$W92)</f>
        <v/>
      </c>
      <c r="Z92" s="46" t="str">
        <f>IF($B92="","",($M92*Z$2+IF($T92=2,0, $M92*Z$1+$X92/$W92*(1-$W92)))*IF(COUNTIF(Parámetros!$I:$I, $S92)&gt;0,0,1))</f>
        <v/>
      </c>
      <c r="AA92" s="46" t="str">
        <f>IF($B92="","",$R92*IF($T92=2,AA$1,AA$2) *IF(COUNTIF(Parámetros!$K:$K, $S92)&gt;0,0,1)+$Y92/$W92*(1-$W92))</f>
        <v/>
      </c>
      <c r="AB92" s="46" t="str">
        <f>IF($B92="","",$Q92*Parámetros!$B$3+Parámetros!$B$2)</f>
        <v/>
      </c>
      <c r="AC92" s="46" t="str">
        <f>IF($B92="","",Parámetros!$B$1*IF(OR($S92=27,$S92=102),0,1))</f>
        <v/>
      </c>
      <c r="AE92" s="43" t="str">
        <f>IF($B92="","",IF($C92="","No declarado",IFERROR(VLOOKUP($C92,F.931!$B:$BZ,$AE$1,0),"No declarado")))</f>
        <v/>
      </c>
      <c r="AF92" s="47" t="str">
        <f t="shared" si="15"/>
        <v/>
      </c>
      <c r="AG92" s="47" t="str">
        <f>IF($B92="","",IFERROR(O92-VLOOKUP(C92,F.931!B:BZ,SUMIFS(F.931!$1:$1,F.931!$3:$3,"Remuneración 4"),0),""))</f>
        <v/>
      </c>
      <c r="AH92" s="48" t="str">
        <f t="shared" si="19"/>
        <v/>
      </c>
      <c r="AI92" s="41" t="str">
        <f t="shared" si="20"/>
        <v/>
      </c>
    </row>
    <row r="93" spans="1:35" x14ac:dyDescent="0.2">
      <c r="A93" s="65"/>
      <c r="B93" s="64"/>
      <c r="C93" s="65"/>
      <c r="D93" s="88"/>
      <c r="E93" s="62"/>
      <c r="F93" s="62"/>
      <c r="G93" s="62"/>
      <c r="H93" s="62"/>
      <c r="I93" s="62"/>
      <c r="J93" s="62"/>
      <c r="K93" s="62"/>
      <c r="L93" s="43" t="str">
        <f>IF($B93="","",MAX(0,$E93-MAX($E93-$I93,Parámetros!$B$5)))</f>
        <v/>
      </c>
      <c r="M93" s="43" t="str">
        <f>IF($B93="","",MIN($E93,Parámetros!$B$4))</f>
        <v/>
      </c>
      <c r="N93" s="43" t="str">
        <f t="shared" si="16"/>
        <v/>
      </c>
      <c r="O93" s="43" t="str">
        <f>IF($B93="","",MIN(($E93+$F93)/IF($D93="",1,$D93),Parámetros!$B$4))</f>
        <v/>
      </c>
      <c r="P93" s="43" t="str">
        <f t="shared" si="17"/>
        <v/>
      </c>
      <c r="Q93" s="43" t="str">
        <f t="shared" si="18"/>
        <v/>
      </c>
      <c r="R93" s="43" t="str">
        <f t="shared" si="13"/>
        <v/>
      </c>
      <c r="S93" s="44" t="str">
        <f>IF($B93="","",IFERROR(VLOOKUP($C93,F.931!$B:$R,9,0),8))</f>
        <v/>
      </c>
      <c r="T93" s="44" t="str">
        <f>IF($B93="","",IFERROR(VLOOKUP($C93,F.931!$B:$R,7,0),1))</f>
        <v/>
      </c>
      <c r="U93" s="44" t="str">
        <f>IF($B93="","",IFERROR(VLOOKUP($C93,F.931!$B:$AR,15,0),0))</f>
        <v/>
      </c>
      <c r="V93" s="44" t="str">
        <f>IF($B93="","",IFERROR(VLOOKUP($C93,F.931!$B:$R,3,0),1))</f>
        <v/>
      </c>
      <c r="W93" s="45" t="str">
        <f t="shared" si="14"/>
        <v/>
      </c>
      <c r="X93" s="46" t="str">
        <f>IF($B93="","",$W93*(X$2+$U93*0.015) *$O93*IF(COUNTIF(Parámetros!$J:$J, $S93)&gt;0,0,1)*IF($T93=2,0,1) +$J93*$W93)</f>
        <v/>
      </c>
      <c r="Y93" s="46" t="str">
        <f>IF($B93="","",$W93*Y$2*P93*IF(COUNTIF(Parámetros!$L:$L,$S93)&gt;0,0,1)*IF($T93=2,0,1) +$K93*$W93)</f>
        <v/>
      </c>
      <c r="Z93" s="46" t="str">
        <f>IF($B93="","",($M93*Z$2+IF($T93=2,0, $M93*Z$1+$X93/$W93*(1-$W93)))*IF(COUNTIF(Parámetros!$I:$I, $S93)&gt;0,0,1))</f>
        <v/>
      </c>
      <c r="AA93" s="46" t="str">
        <f>IF($B93="","",$R93*IF($T93=2,AA$1,AA$2) *IF(COUNTIF(Parámetros!$K:$K, $S93)&gt;0,0,1)+$Y93/$W93*(1-$W93))</f>
        <v/>
      </c>
      <c r="AB93" s="46" t="str">
        <f>IF($B93="","",$Q93*Parámetros!$B$3+Parámetros!$B$2)</f>
        <v/>
      </c>
      <c r="AC93" s="46" t="str">
        <f>IF($B93="","",Parámetros!$B$1*IF(OR($S93=27,$S93=102),0,1))</f>
        <v/>
      </c>
      <c r="AE93" s="43" t="str">
        <f>IF($B93="","",IF($C93="","No declarado",IFERROR(VLOOKUP($C93,F.931!$B:$BZ,$AE$1,0),"No declarado")))</f>
        <v/>
      </c>
      <c r="AF93" s="47" t="str">
        <f t="shared" si="15"/>
        <v/>
      </c>
      <c r="AG93" s="47" t="str">
        <f>IF($B93="","",IFERROR(O93-VLOOKUP(C93,F.931!B:BZ,SUMIFS(F.931!$1:$1,F.931!$3:$3,"Remuneración 4"),0),""))</f>
        <v/>
      </c>
      <c r="AH93" s="48" t="str">
        <f t="shared" si="19"/>
        <v/>
      </c>
      <c r="AI93" s="41" t="str">
        <f t="shared" si="20"/>
        <v/>
      </c>
    </row>
    <row r="94" spans="1:35" x14ac:dyDescent="0.2">
      <c r="A94" s="65"/>
      <c r="B94" s="64"/>
      <c r="C94" s="65"/>
      <c r="D94" s="88"/>
      <c r="E94" s="62"/>
      <c r="F94" s="62"/>
      <c r="G94" s="62"/>
      <c r="H94" s="62"/>
      <c r="I94" s="62"/>
      <c r="J94" s="62"/>
      <c r="K94" s="62"/>
      <c r="L94" s="43" t="str">
        <f>IF($B94="","",MAX(0,$E94-MAX($E94-$I94,Parámetros!$B$5)))</f>
        <v/>
      </c>
      <c r="M94" s="43" t="str">
        <f>IF($B94="","",MIN($E94,Parámetros!$B$4))</f>
        <v/>
      </c>
      <c r="N94" s="43" t="str">
        <f t="shared" si="16"/>
        <v/>
      </c>
      <c r="O94" s="43" t="str">
        <f>IF($B94="","",MIN(($E94+$F94)/IF($D94="",1,$D94),Parámetros!$B$4))</f>
        <v/>
      </c>
      <c r="P94" s="43" t="str">
        <f t="shared" si="17"/>
        <v/>
      </c>
      <c r="Q94" s="43" t="str">
        <f t="shared" si="18"/>
        <v/>
      </c>
      <c r="R94" s="43" t="str">
        <f t="shared" si="13"/>
        <v/>
      </c>
      <c r="S94" s="44" t="str">
        <f>IF($B94="","",IFERROR(VLOOKUP($C94,F.931!$B:$R,9,0),8))</f>
        <v/>
      </c>
      <c r="T94" s="44" t="str">
        <f>IF($B94="","",IFERROR(VLOOKUP($C94,F.931!$B:$R,7,0),1))</f>
        <v/>
      </c>
      <c r="U94" s="44" t="str">
        <f>IF($B94="","",IFERROR(VLOOKUP($C94,F.931!$B:$AR,15,0),0))</f>
        <v/>
      </c>
      <c r="V94" s="44" t="str">
        <f>IF($B94="","",IFERROR(VLOOKUP($C94,F.931!$B:$R,3,0),1))</f>
        <v/>
      </c>
      <c r="W94" s="45" t="str">
        <f t="shared" si="14"/>
        <v/>
      </c>
      <c r="X94" s="46" t="str">
        <f>IF($B94="","",$W94*(X$2+$U94*0.015) *$O94*IF(COUNTIF(Parámetros!$J:$J, $S94)&gt;0,0,1)*IF($T94=2,0,1) +$J94*$W94)</f>
        <v/>
      </c>
      <c r="Y94" s="46" t="str">
        <f>IF($B94="","",$W94*Y$2*P94*IF(COUNTIF(Parámetros!$L:$L,$S94)&gt;0,0,1)*IF($T94=2,0,1) +$K94*$W94)</f>
        <v/>
      </c>
      <c r="Z94" s="46" t="str">
        <f>IF($B94="","",($M94*Z$2+IF($T94=2,0, $M94*Z$1+$X94/$W94*(1-$W94)))*IF(COUNTIF(Parámetros!$I:$I, $S94)&gt;0,0,1))</f>
        <v/>
      </c>
      <c r="AA94" s="46" t="str">
        <f>IF($B94="","",$R94*IF($T94=2,AA$1,AA$2) *IF(COUNTIF(Parámetros!$K:$K, $S94)&gt;0,0,1)+$Y94/$W94*(1-$W94))</f>
        <v/>
      </c>
      <c r="AB94" s="46" t="str">
        <f>IF($B94="","",$Q94*Parámetros!$B$3+Parámetros!$B$2)</f>
        <v/>
      </c>
      <c r="AC94" s="46" t="str">
        <f>IF($B94="","",Parámetros!$B$1*IF(OR($S94=27,$S94=102),0,1))</f>
        <v/>
      </c>
      <c r="AE94" s="43" t="str">
        <f>IF($B94="","",IF($C94="","No declarado",IFERROR(VLOOKUP($C94,F.931!$B:$BZ,$AE$1,0),"No declarado")))</f>
        <v/>
      </c>
      <c r="AF94" s="47" t="str">
        <f t="shared" si="15"/>
        <v/>
      </c>
      <c r="AG94" s="47" t="str">
        <f>IF($B94="","",IFERROR(O94-VLOOKUP(C94,F.931!B:BZ,SUMIFS(F.931!$1:$1,F.931!$3:$3,"Remuneración 4"),0),""))</f>
        <v/>
      </c>
      <c r="AH94" s="48" t="str">
        <f t="shared" si="19"/>
        <v/>
      </c>
      <c r="AI94" s="41" t="str">
        <f t="shared" si="20"/>
        <v/>
      </c>
    </row>
    <row r="95" spans="1:35" x14ac:dyDescent="0.2">
      <c r="A95" s="65"/>
      <c r="B95" s="64"/>
      <c r="C95" s="65"/>
      <c r="D95" s="88"/>
      <c r="E95" s="62"/>
      <c r="F95" s="62"/>
      <c r="G95" s="62"/>
      <c r="H95" s="62"/>
      <c r="I95" s="62"/>
      <c r="J95" s="62"/>
      <c r="K95" s="62"/>
      <c r="L95" s="43" t="str">
        <f>IF($B95="","",MAX(0,$E95-MAX($E95-$I95,Parámetros!$B$5)))</f>
        <v/>
      </c>
      <c r="M95" s="43" t="str">
        <f>IF($B95="","",MIN($E95,Parámetros!$B$4))</f>
        <v/>
      </c>
      <c r="N95" s="43" t="str">
        <f t="shared" si="16"/>
        <v/>
      </c>
      <c r="O95" s="43" t="str">
        <f>IF($B95="","",MIN(($E95+$F95)/IF($D95="",1,$D95),Parámetros!$B$4))</f>
        <v/>
      </c>
      <c r="P95" s="43" t="str">
        <f t="shared" si="17"/>
        <v/>
      </c>
      <c r="Q95" s="43" t="str">
        <f t="shared" si="18"/>
        <v/>
      </c>
      <c r="R95" s="43" t="str">
        <f t="shared" si="13"/>
        <v/>
      </c>
      <c r="S95" s="44" t="str">
        <f>IF($B95="","",IFERROR(VLOOKUP($C95,F.931!$B:$R,9,0),8))</f>
        <v/>
      </c>
      <c r="T95" s="44" t="str">
        <f>IF($B95="","",IFERROR(VLOOKUP($C95,F.931!$B:$R,7,0),1))</f>
        <v/>
      </c>
      <c r="U95" s="44" t="str">
        <f>IF($B95="","",IFERROR(VLOOKUP($C95,F.931!$B:$AR,15,0),0))</f>
        <v/>
      </c>
      <c r="V95" s="44" t="str">
        <f>IF($B95="","",IFERROR(VLOOKUP($C95,F.931!$B:$R,3,0),1))</f>
        <v/>
      </c>
      <c r="W95" s="45" t="str">
        <f t="shared" si="14"/>
        <v/>
      </c>
      <c r="X95" s="46" t="str">
        <f>IF($B95="","",$W95*(X$2+$U95*0.015) *$O95*IF(COUNTIF(Parámetros!$J:$J, $S95)&gt;0,0,1)*IF($T95=2,0,1) +$J95*$W95)</f>
        <v/>
      </c>
      <c r="Y95" s="46" t="str">
        <f>IF($B95="","",$W95*Y$2*P95*IF(COUNTIF(Parámetros!$L:$L,$S95)&gt;0,0,1)*IF($T95=2,0,1) +$K95*$W95)</f>
        <v/>
      </c>
      <c r="Z95" s="46" t="str">
        <f>IF($B95="","",($M95*Z$2+IF($T95=2,0, $M95*Z$1+$X95/$W95*(1-$W95)))*IF(COUNTIF(Parámetros!$I:$I, $S95)&gt;0,0,1))</f>
        <v/>
      </c>
      <c r="AA95" s="46" t="str">
        <f>IF($B95="","",$R95*IF($T95=2,AA$1,AA$2) *IF(COUNTIF(Parámetros!$K:$K, $S95)&gt;0,0,1)+$Y95/$W95*(1-$W95))</f>
        <v/>
      </c>
      <c r="AB95" s="46" t="str">
        <f>IF($B95="","",$Q95*Parámetros!$B$3+Parámetros!$B$2)</f>
        <v/>
      </c>
      <c r="AC95" s="46" t="str">
        <f>IF($B95="","",Parámetros!$B$1*IF(OR($S95=27,$S95=102),0,1))</f>
        <v/>
      </c>
      <c r="AE95" s="43" t="str">
        <f>IF($B95="","",IF($C95="","No declarado",IFERROR(VLOOKUP($C95,F.931!$B:$BZ,$AE$1,0),"No declarado")))</f>
        <v/>
      </c>
      <c r="AF95" s="47" t="str">
        <f t="shared" si="15"/>
        <v/>
      </c>
      <c r="AG95" s="47" t="str">
        <f>IF($B95="","",IFERROR(O95-VLOOKUP(C95,F.931!B:BZ,SUMIFS(F.931!$1:$1,F.931!$3:$3,"Remuneración 4"),0),""))</f>
        <v/>
      </c>
      <c r="AH95" s="48" t="str">
        <f t="shared" si="19"/>
        <v/>
      </c>
      <c r="AI95" s="41" t="str">
        <f t="shared" si="20"/>
        <v/>
      </c>
    </row>
    <row r="96" spans="1:35" x14ac:dyDescent="0.2">
      <c r="A96" s="65"/>
      <c r="B96" s="64"/>
      <c r="C96" s="65"/>
      <c r="D96" s="88"/>
      <c r="E96" s="62"/>
      <c r="F96" s="62"/>
      <c r="G96" s="62"/>
      <c r="H96" s="62"/>
      <c r="I96" s="62"/>
      <c r="J96" s="62"/>
      <c r="K96" s="62"/>
      <c r="L96" s="43" t="str">
        <f>IF($B96="","",MAX(0,$E96-MAX($E96-$I96,Parámetros!$B$5)))</f>
        <v/>
      </c>
      <c r="M96" s="43" t="str">
        <f>IF($B96="","",MIN($E96,Parámetros!$B$4))</f>
        <v/>
      </c>
      <c r="N96" s="43" t="str">
        <f t="shared" si="16"/>
        <v/>
      </c>
      <c r="O96" s="43" t="str">
        <f>IF($B96="","",MIN(($E96+$F96)/IF($D96="",1,$D96),Parámetros!$B$4))</f>
        <v/>
      </c>
      <c r="P96" s="43" t="str">
        <f t="shared" si="17"/>
        <v/>
      </c>
      <c r="Q96" s="43" t="str">
        <f t="shared" si="18"/>
        <v/>
      </c>
      <c r="R96" s="43" t="str">
        <f t="shared" si="13"/>
        <v/>
      </c>
      <c r="S96" s="44" t="str">
        <f>IF($B96="","",IFERROR(VLOOKUP($C96,F.931!$B:$R,9,0),8))</f>
        <v/>
      </c>
      <c r="T96" s="44" t="str">
        <f>IF($B96="","",IFERROR(VLOOKUP($C96,F.931!$B:$R,7,0),1))</f>
        <v/>
      </c>
      <c r="U96" s="44" t="str">
        <f>IF($B96="","",IFERROR(VLOOKUP($C96,F.931!$B:$AR,15,0),0))</f>
        <v/>
      </c>
      <c r="V96" s="44" t="str">
        <f>IF($B96="","",IFERROR(VLOOKUP($C96,F.931!$B:$R,3,0),1))</f>
        <v/>
      </c>
      <c r="W96" s="45" t="str">
        <f t="shared" si="14"/>
        <v/>
      </c>
      <c r="X96" s="46" t="str">
        <f>IF($B96="","",$W96*(X$2+$U96*0.015) *$O96*IF(COUNTIF(Parámetros!$J:$J, $S96)&gt;0,0,1)*IF($T96=2,0,1) +$J96*$W96)</f>
        <v/>
      </c>
      <c r="Y96" s="46" t="str">
        <f>IF($B96="","",$W96*Y$2*P96*IF(COUNTIF(Parámetros!$L:$L,$S96)&gt;0,0,1)*IF($T96=2,0,1) +$K96*$W96)</f>
        <v/>
      </c>
      <c r="Z96" s="46" t="str">
        <f>IF($B96="","",($M96*Z$2+IF($T96=2,0, $M96*Z$1+$X96/$W96*(1-$W96)))*IF(COUNTIF(Parámetros!$I:$I, $S96)&gt;0,0,1))</f>
        <v/>
      </c>
      <c r="AA96" s="46" t="str">
        <f>IF($B96="","",$R96*IF($T96=2,AA$1,AA$2) *IF(COUNTIF(Parámetros!$K:$K, $S96)&gt;0,0,1)+$Y96/$W96*(1-$W96))</f>
        <v/>
      </c>
      <c r="AB96" s="46" t="str">
        <f>IF($B96="","",$Q96*Parámetros!$B$3+Parámetros!$B$2)</f>
        <v/>
      </c>
      <c r="AC96" s="46" t="str">
        <f>IF($B96="","",Parámetros!$B$1*IF(OR($S96=27,$S96=102),0,1))</f>
        <v/>
      </c>
      <c r="AE96" s="43" t="str">
        <f>IF($B96="","",IF($C96="","No declarado",IFERROR(VLOOKUP($C96,F.931!$B:$BZ,$AE$1,0),"No declarado")))</f>
        <v/>
      </c>
      <c r="AF96" s="47" t="str">
        <f t="shared" si="15"/>
        <v/>
      </c>
      <c r="AG96" s="47" t="str">
        <f>IF($B96="","",IFERROR(O96-VLOOKUP(C96,F.931!B:BZ,SUMIFS(F.931!$1:$1,F.931!$3:$3,"Remuneración 4"),0),""))</f>
        <v/>
      </c>
      <c r="AH96" s="48" t="str">
        <f t="shared" si="19"/>
        <v/>
      </c>
      <c r="AI96" s="41" t="str">
        <f t="shared" si="20"/>
        <v/>
      </c>
    </row>
    <row r="97" spans="1:35" x14ac:dyDescent="0.2">
      <c r="A97" s="65"/>
      <c r="B97" s="64"/>
      <c r="C97" s="65"/>
      <c r="D97" s="88"/>
      <c r="E97" s="62"/>
      <c r="F97" s="62"/>
      <c r="G97" s="62"/>
      <c r="H97" s="62"/>
      <c r="I97" s="62"/>
      <c r="J97" s="62"/>
      <c r="K97" s="62"/>
      <c r="L97" s="43" t="str">
        <f>IF($B97="","",MAX(0,$E97-MAX($E97-$I97,Parámetros!$B$5)))</f>
        <v/>
      </c>
      <c r="M97" s="43" t="str">
        <f>IF($B97="","",MIN($E97,Parámetros!$B$4))</f>
        <v/>
      </c>
      <c r="N97" s="43" t="str">
        <f t="shared" si="16"/>
        <v/>
      </c>
      <c r="O97" s="43" t="str">
        <f>IF($B97="","",MIN(($E97+$F97)/IF($D97="",1,$D97),Parámetros!$B$4))</f>
        <v/>
      </c>
      <c r="P97" s="43" t="str">
        <f t="shared" si="17"/>
        <v/>
      </c>
      <c r="Q97" s="43" t="str">
        <f t="shared" si="18"/>
        <v/>
      </c>
      <c r="R97" s="43" t="str">
        <f t="shared" si="13"/>
        <v/>
      </c>
      <c r="S97" s="44" t="str">
        <f>IF($B97="","",IFERROR(VLOOKUP($C97,F.931!$B:$R,9,0),8))</f>
        <v/>
      </c>
      <c r="T97" s="44" t="str">
        <f>IF($B97="","",IFERROR(VLOOKUP($C97,F.931!$B:$R,7,0),1))</f>
        <v/>
      </c>
      <c r="U97" s="44" t="str">
        <f>IF($B97="","",IFERROR(VLOOKUP($C97,F.931!$B:$AR,15,0),0))</f>
        <v/>
      </c>
      <c r="V97" s="44" t="str">
        <f>IF($B97="","",IFERROR(VLOOKUP($C97,F.931!$B:$R,3,0),1))</f>
        <v/>
      </c>
      <c r="W97" s="45" t="str">
        <f t="shared" si="14"/>
        <v/>
      </c>
      <c r="X97" s="46" t="str">
        <f>IF($B97="","",$W97*(X$2+$U97*0.015) *$O97*IF(COUNTIF(Parámetros!$J:$J, $S97)&gt;0,0,1)*IF($T97=2,0,1) +$J97*$W97)</f>
        <v/>
      </c>
      <c r="Y97" s="46" t="str">
        <f>IF($B97="","",$W97*Y$2*P97*IF(COUNTIF(Parámetros!$L:$L,$S97)&gt;0,0,1)*IF($T97=2,0,1) +$K97*$W97)</f>
        <v/>
      </c>
      <c r="Z97" s="46" t="str">
        <f>IF($B97="","",($M97*Z$2+IF($T97=2,0, $M97*Z$1+$X97/$W97*(1-$W97)))*IF(COUNTIF(Parámetros!$I:$I, $S97)&gt;0,0,1))</f>
        <v/>
      </c>
      <c r="AA97" s="46" t="str">
        <f>IF($B97="","",$R97*IF($T97=2,AA$1,AA$2) *IF(COUNTIF(Parámetros!$K:$K, $S97)&gt;0,0,1)+$Y97/$W97*(1-$W97))</f>
        <v/>
      </c>
      <c r="AB97" s="46" t="str">
        <f>IF($B97="","",$Q97*Parámetros!$B$3+Parámetros!$B$2)</f>
        <v/>
      </c>
      <c r="AC97" s="46" t="str">
        <f>IF($B97="","",Parámetros!$B$1*IF(OR($S97=27,$S97=102),0,1))</f>
        <v/>
      </c>
      <c r="AE97" s="43" t="str">
        <f>IF($B97="","",IF($C97="","No declarado",IFERROR(VLOOKUP($C97,F.931!$B:$BZ,$AE$1,0),"No declarado")))</f>
        <v/>
      </c>
      <c r="AF97" s="47" t="str">
        <f t="shared" si="15"/>
        <v/>
      </c>
      <c r="AG97" s="47" t="str">
        <f>IF($B97="","",IFERROR(O97-VLOOKUP(C97,F.931!B:BZ,SUMIFS(F.931!$1:$1,F.931!$3:$3,"Remuneración 4"),0),""))</f>
        <v/>
      </c>
      <c r="AH97" s="48" t="str">
        <f t="shared" si="19"/>
        <v/>
      </c>
      <c r="AI97" s="41" t="str">
        <f t="shared" si="20"/>
        <v/>
      </c>
    </row>
    <row r="98" spans="1:35" x14ac:dyDescent="0.2">
      <c r="A98" s="65"/>
      <c r="B98" s="64"/>
      <c r="C98" s="65"/>
      <c r="D98" s="88"/>
      <c r="E98" s="62"/>
      <c r="F98" s="62"/>
      <c r="G98" s="62"/>
      <c r="H98" s="62"/>
      <c r="I98" s="62"/>
      <c r="J98" s="62"/>
      <c r="K98" s="62"/>
      <c r="L98" s="43" t="str">
        <f>IF($B98="","",MAX(0,$E98-MAX($E98-$I98,Parámetros!$B$5)))</f>
        <v/>
      </c>
      <c r="M98" s="43" t="str">
        <f>IF($B98="","",MIN($E98,Parámetros!$B$4))</f>
        <v/>
      </c>
      <c r="N98" s="43" t="str">
        <f t="shared" si="16"/>
        <v/>
      </c>
      <c r="O98" s="43" t="str">
        <f>IF($B98="","",MIN(($E98+$F98)/IF($D98="",1,$D98),Parámetros!$B$4))</f>
        <v/>
      </c>
      <c r="P98" s="43" t="str">
        <f t="shared" si="17"/>
        <v/>
      </c>
      <c r="Q98" s="43" t="str">
        <f t="shared" si="18"/>
        <v/>
      </c>
      <c r="R98" s="43" t="str">
        <f t="shared" si="13"/>
        <v/>
      </c>
      <c r="S98" s="44" t="str">
        <f>IF($B98="","",IFERROR(VLOOKUP($C98,F.931!$B:$R,9,0),8))</f>
        <v/>
      </c>
      <c r="T98" s="44" t="str">
        <f>IF($B98="","",IFERROR(VLOOKUP($C98,F.931!$B:$R,7,0),1))</f>
        <v/>
      </c>
      <c r="U98" s="44" t="str">
        <f>IF($B98="","",IFERROR(VLOOKUP($C98,F.931!$B:$AR,15,0),0))</f>
        <v/>
      </c>
      <c r="V98" s="44" t="str">
        <f>IF($B98="","",IFERROR(VLOOKUP($C98,F.931!$B:$R,3,0),1))</f>
        <v/>
      </c>
      <c r="W98" s="45" t="str">
        <f t="shared" si="14"/>
        <v/>
      </c>
      <c r="X98" s="46" t="str">
        <f>IF($B98="","",$W98*(X$2+$U98*0.015) *$O98*IF(COUNTIF(Parámetros!$J:$J, $S98)&gt;0,0,1)*IF($T98=2,0,1) +$J98*$W98)</f>
        <v/>
      </c>
      <c r="Y98" s="46" t="str">
        <f>IF($B98="","",$W98*Y$2*P98*IF(COUNTIF(Parámetros!$L:$L,$S98)&gt;0,0,1)*IF($T98=2,0,1) +$K98*$W98)</f>
        <v/>
      </c>
      <c r="Z98" s="46" t="str">
        <f>IF($B98="","",($M98*Z$2+IF($T98=2,0, $M98*Z$1+$X98/$W98*(1-$W98)))*IF(COUNTIF(Parámetros!$I:$I, $S98)&gt;0,0,1))</f>
        <v/>
      </c>
      <c r="AA98" s="46" t="str">
        <f>IF($B98="","",$R98*IF($T98=2,AA$1,AA$2) *IF(COUNTIF(Parámetros!$K:$K, $S98)&gt;0,0,1)+$Y98/$W98*(1-$W98))</f>
        <v/>
      </c>
      <c r="AB98" s="46" t="str">
        <f>IF($B98="","",$Q98*Parámetros!$B$3+Parámetros!$B$2)</f>
        <v/>
      </c>
      <c r="AC98" s="46" t="str">
        <f>IF($B98="","",Parámetros!$B$1*IF(OR($S98=27,$S98=102),0,1))</f>
        <v/>
      </c>
      <c r="AE98" s="43" t="str">
        <f>IF($B98="","",IF($C98="","No declarado",IFERROR(VLOOKUP($C98,F.931!$B:$BZ,$AE$1,0),"No declarado")))</f>
        <v/>
      </c>
      <c r="AF98" s="47" t="str">
        <f t="shared" si="15"/>
        <v/>
      </c>
      <c r="AG98" s="47" t="str">
        <f>IF($B98="","",IFERROR(O98-VLOOKUP(C98,F.931!B:BZ,SUMIFS(F.931!$1:$1,F.931!$3:$3,"Remuneración 4"),0),""))</f>
        <v/>
      </c>
      <c r="AH98" s="48" t="str">
        <f t="shared" si="19"/>
        <v/>
      </c>
      <c r="AI98" s="41" t="str">
        <f t="shared" si="20"/>
        <v/>
      </c>
    </row>
    <row r="99" spans="1:35" x14ac:dyDescent="0.2">
      <c r="A99" s="65"/>
      <c r="B99" s="64"/>
      <c r="C99" s="65"/>
      <c r="D99" s="88"/>
      <c r="E99" s="62"/>
      <c r="F99" s="62"/>
      <c r="G99" s="62"/>
      <c r="H99" s="62"/>
      <c r="I99" s="62"/>
      <c r="J99" s="62"/>
      <c r="K99" s="62"/>
      <c r="L99" s="43" t="str">
        <f>IF($B99="","",MAX(0,$E99-MAX($E99-$I99,Parámetros!$B$5)))</f>
        <v/>
      </c>
      <c r="M99" s="43" t="str">
        <f>IF($B99="","",MIN($E99,Parámetros!$B$4))</f>
        <v/>
      </c>
      <c r="N99" s="43" t="str">
        <f t="shared" si="16"/>
        <v/>
      </c>
      <c r="O99" s="43" t="str">
        <f>IF($B99="","",MIN(($E99+$F99)/IF($D99="",1,$D99),Parámetros!$B$4))</f>
        <v/>
      </c>
      <c r="P99" s="43" t="str">
        <f t="shared" si="17"/>
        <v/>
      </c>
      <c r="Q99" s="43" t="str">
        <f t="shared" si="18"/>
        <v/>
      </c>
      <c r="R99" s="43" t="str">
        <f t="shared" si="13"/>
        <v/>
      </c>
      <c r="S99" s="44" t="str">
        <f>IF($B99="","",IFERROR(VLOOKUP($C99,F.931!$B:$R,9,0),8))</f>
        <v/>
      </c>
      <c r="T99" s="44" t="str">
        <f>IF($B99="","",IFERROR(VLOOKUP($C99,F.931!$B:$R,7,0),1))</f>
        <v/>
      </c>
      <c r="U99" s="44" t="str">
        <f>IF($B99="","",IFERROR(VLOOKUP($C99,F.931!$B:$AR,15,0),0))</f>
        <v/>
      </c>
      <c r="V99" s="44" t="str">
        <f>IF($B99="","",IFERROR(VLOOKUP($C99,F.931!$B:$R,3,0),1))</f>
        <v/>
      </c>
      <c r="W99" s="45" t="str">
        <f t="shared" si="14"/>
        <v/>
      </c>
      <c r="X99" s="46" t="str">
        <f>IF($B99="","",$W99*(X$2+$U99*0.015) *$O99*IF(COUNTIF(Parámetros!$J:$J, $S99)&gt;0,0,1)*IF($T99=2,0,1) +$J99*$W99)</f>
        <v/>
      </c>
      <c r="Y99" s="46" t="str">
        <f>IF($B99="","",$W99*Y$2*P99*IF(COUNTIF(Parámetros!$L:$L,$S99)&gt;0,0,1)*IF($T99=2,0,1) +$K99*$W99)</f>
        <v/>
      </c>
      <c r="Z99" s="46" t="str">
        <f>IF($B99="","",($M99*Z$2+IF($T99=2,0, $M99*Z$1+$X99/$W99*(1-$W99)))*IF(COUNTIF(Parámetros!$I:$I, $S99)&gt;0,0,1))</f>
        <v/>
      </c>
      <c r="AA99" s="46" t="str">
        <f>IF($B99="","",$R99*IF($T99=2,AA$1,AA$2) *IF(COUNTIF(Parámetros!$K:$K, $S99)&gt;0,0,1)+$Y99/$W99*(1-$W99))</f>
        <v/>
      </c>
      <c r="AB99" s="46" t="str">
        <f>IF($B99="","",$Q99*Parámetros!$B$3+Parámetros!$B$2)</f>
        <v/>
      </c>
      <c r="AC99" s="46" t="str">
        <f>IF($B99="","",Parámetros!$B$1*IF(OR($S99=27,$S99=102),0,1))</f>
        <v/>
      </c>
      <c r="AE99" s="43" t="str">
        <f>IF($B99="","",IF($C99="","No declarado",IFERROR(VLOOKUP($C99,F.931!$B:$BZ,$AE$1,0),"No declarado")))</f>
        <v/>
      </c>
      <c r="AF99" s="47" t="str">
        <f t="shared" si="15"/>
        <v/>
      </c>
      <c r="AG99" s="47" t="str">
        <f>IF($B99="","",IFERROR(O99-VLOOKUP(C99,F.931!B:BZ,SUMIFS(F.931!$1:$1,F.931!$3:$3,"Remuneración 4"),0),""))</f>
        <v/>
      </c>
      <c r="AH99" s="48" t="str">
        <f t="shared" si="19"/>
        <v/>
      </c>
      <c r="AI99" s="41" t="str">
        <f t="shared" si="20"/>
        <v/>
      </c>
    </row>
    <row r="100" spans="1:35" x14ac:dyDescent="0.2">
      <c r="A100" s="65"/>
      <c r="B100" s="64"/>
      <c r="C100" s="65"/>
      <c r="D100" s="88"/>
      <c r="E100" s="62"/>
      <c r="F100" s="62"/>
      <c r="G100" s="62"/>
      <c r="H100" s="62"/>
      <c r="I100" s="62"/>
      <c r="J100" s="62"/>
      <c r="K100" s="62"/>
      <c r="L100" s="43" t="str">
        <f>IF($B100="","",MAX(0,$E100-MAX($E100-$I100,Parámetros!$B$5)))</f>
        <v/>
      </c>
      <c r="M100" s="43" t="str">
        <f>IF($B100="","",MIN($E100,Parámetros!$B$4))</f>
        <v/>
      </c>
      <c r="N100" s="43" t="str">
        <f t="shared" si="16"/>
        <v/>
      </c>
      <c r="O100" s="43" t="str">
        <f>IF($B100="","",MIN(($E100+$F100)/IF($D100="",1,$D100),Parámetros!$B$4))</f>
        <v/>
      </c>
      <c r="P100" s="43" t="str">
        <f t="shared" si="17"/>
        <v/>
      </c>
      <c r="Q100" s="43" t="str">
        <f t="shared" si="18"/>
        <v/>
      </c>
      <c r="R100" s="43" t="str">
        <f t="shared" si="13"/>
        <v/>
      </c>
      <c r="S100" s="44" t="str">
        <f>IF($B100="","",IFERROR(VLOOKUP($C100,F.931!$B:$R,9,0),8))</f>
        <v/>
      </c>
      <c r="T100" s="44" t="str">
        <f>IF($B100="","",IFERROR(VLOOKUP($C100,F.931!$B:$R,7,0),1))</f>
        <v/>
      </c>
      <c r="U100" s="44" t="str">
        <f>IF($B100="","",IFERROR(VLOOKUP($C100,F.931!$B:$AR,15,0),0))</f>
        <v/>
      </c>
      <c r="V100" s="44" t="str">
        <f>IF($B100="","",IFERROR(VLOOKUP($C100,F.931!$B:$R,3,0),1))</f>
        <v/>
      </c>
      <c r="W100" s="45" t="str">
        <f t="shared" si="14"/>
        <v/>
      </c>
      <c r="X100" s="46" t="str">
        <f>IF($B100="","",$W100*(X$2+$U100*0.015) *$O100*IF(COUNTIF(Parámetros!$J:$J, $S100)&gt;0,0,1)*IF($T100=2,0,1) +$J100*$W100)</f>
        <v/>
      </c>
      <c r="Y100" s="46" t="str">
        <f>IF($B100="","",$W100*Y$2*P100*IF(COUNTIF(Parámetros!$L:$L,$S100)&gt;0,0,1)*IF($T100=2,0,1) +$K100*$W100)</f>
        <v/>
      </c>
      <c r="Z100" s="46" t="str">
        <f>IF($B100="","",($M100*Z$2+IF($T100=2,0, $M100*Z$1+$X100/$W100*(1-$W100)))*IF(COUNTIF(Parámetros!$I:$I, $S100)&gt;0,0,1))</f>
        <v/>
      </c>
      <c r="AA100" s="46" t="str">
        <f>IF($B100="","",$R100*IF($T100=2,AA$1,AA$2) *IF(COUNTIF(Parámetros!$K:$K, $S100)&gt;0,0,1)+$Y100/$W100*(1-$W100))</f>
        <v/>
      </c>
      <c r="AB100" s="46" t="str">
        <f>IF($B100="","",$Q100*Parámetros!$B$3+Parámetros!$B$2)</f>
        <v/>
      </c>
      <c r="AC100" s="46" t="str">
        <f>IF($B100="","",Parámetros!$B$1*IF(OR($S100=27,$S100=102),0,1))</f>
        <v/>
      </c>
      <c r="AE100" s="43" t="str">
        <f>IF($B100="","",IF($C100="","No declarado",IFERROR(VLOOKUP($C100,F.931!$B:$BZ,$AE$1,0),"No declarado")))</f>
        <v/>
      </c>
      <c r="AF100" s="47" t="str">
        <f t="shared" si="15"/>
        <v/>
      </c>
      <c r="AG100" s="47" t="str">
        <f>IF($B100="","",IFERROR(O100-VLOOKUP(C100,F.931!B:BZ,SUMIFS(F.931!$1:$1,F.931!$3:$3,"Remuneración 4"),0),""))</f>
        <v/>
      </c>
      <c r="AH100" s="48" t="str">
        <f t="shared" si="19"/>
        <v/>
      </c>
      <c r="AI100" s="41" t="str">
        <f t="shared" si="20"/>
        <v/>
      </c>
    </row>
    <row r="101" spans="1:35" x14ac:dyDescent="0.2">
      <c r="A101" s="65"/>
      <c r="B101" s="64"/>
      <c r="C101" s="65"/>
      <c r="D101" s="88"/>
      <c r="E101" s="62"/>
      <c r="F101" s="62"/>
      <c r="G101" s="62"/>
      <c r="H101" s="62"/>
      <c r="I101" s="62"/>
      <c r="J101" s="62"/>
      <c r="K101" s="62"/>
      <c r="L101" s="43" t="str">
        <f>IF($B101="","",MAX(0,$E101-MAX($E101-$I101,Parámetros!$B$5)))</f>
        <v/>
      </c>
      <c r="M101" s="43" t="str">
        <f>IF($B101="","",MIN($E101,Parámetros!$B$4))</f>
        <v/>
      </c>
      <c r="N101" s="43" t="str">
        <f t="shared" si="16"/>
        <v/>
      </c>
      <c r="O101" s="43" t="str">
        <f>IF($B101="","",MIN(($E101+$F101)/IF($D101="",1,$D101),Parámetros!$B$4))</f>
        <v/>
      </c>
      <c r="P101" s="43" t="str">
        <f t="shared" si="17"/>
        <v/>
      </c>
      <c r="Q101" s="43" t="str">
        <f t="shared" si="18"/>
        <v/>
      </c>
      <c r="R101" s="43" t="str">
        <f t="shared" ref="R101:R164" si="21">IF($B101="","",$N101-$L101)</f>
        <v/>
      </c>
      <c r="S101" s="44" t="str">
        <f>IF($B101="","",IFERROR(VLOOKUP($C101,F.931!$B:$R,9,0),8))</f>
        <v/>
      </c>
      <c r="T101" s="44" t="str">
        <f>IF($B101="","",IFERROR(VLOOKUP($C101,F.931!$B:$R,7,0),1))</f>
        <v/>
      </c>
      <c r="U101" s="44" t="str">
        <f>IF($B101="","",IFERROR(VLOOKUP($C101,F.931!$B:$AR,15,0),0))</f>
        <v/>
      </c>
      <c r="V101" s="44" t="str">
        <f>IF($B101="","",IFERROR(VLOOKUP($C101,F.931!$B:$R,3,0),1))</f>
        <v/>
      </c>
      <c r="W101" s="45" t="str">
        <f t="shared" ref="W101:W109" si="22">IF($B101="","",1-(IF($O101&gt;$X$1,0.15,0.1)+IF(LEFT(TEXT(V101,"000000"),1)="4",0.05,0)))</f>
        <v/>
      </c>
      <c r="X101" s="46" t="str">
        <f>IF($B101="","",$W101*(X$2+$U101*0.015) *$O101*IF(COUNTIF(Parámetros!$J:$J, $S101)&gt;0,0,1)*IF($T101=2,0,1) +$J101*$W101)</f>
        <v/>
      </c>
      <c r="Y101" s="46" t="str">
        <f>IF($B101="","",$W101*Y$2*P101*IF(COUNTIF(Parámetros!$L:$L,$S101)&gt;0,0,1)*IF($T101=2,0,1) +$K101*$W101)</f>
        <v/>
      </c>
      <c r="Z101" s="46" t="str">
        <f>IF($B101="","",($M101*Z$2+IF($T101=2,0, $M101*Z$1+$X101/$W101*(1-$W101)))*IF(COUNTIF(Parámetros!$I:$I, $S101)&gt;0,0,1))</f>
        <v/>
      </c>
      <c r="AA101" s="46" t="str">
        <f>IF($B101="","",$R101*IF($T101=2,AA$1,AA$2) *IF(COUNTIF(Parámetros!$K:$K, $S101)&gt;0,0,1)+$Y101/$W101*(1-$W101))</f>
        <v/>
      </c>
      <c r="AB101" s="46" t="str">
        <f>IF($B101="","",$Q101*Parámetros!$B$3+Parámetros!$B$2)</f>
        <v/>
      </c>
      <c r="AC101" s="46" t="str">
        <f>IF($B101="","",Parámetros!$B$1*IF(OR($S101=27,$S101=102),0,1))</f>
        <v/>
      </c>
      <c r="AE101" s="43" t="str">
        <f>IF($B101="","",IF($C101="","No declarado",IFERROR(VLOOKUP($C101,F.931!$B:$BZ,$AE$1,0),"No declarado")))</f>
        <v/>
      </c>
      <c r="AF101" s="47" t="str">
        <f t="shared" si="15"/>
        <v/>
      </c>
      <c r="AG101" s="47" t="str">
        <f>IF($B101="","",IFERROR(O101-VLOOKUP(C101,F.931!B:BZ,SUMIFS(F.931!$1:$1,F.931!$3:$3,"Remuneración 4"),0),""))</f>
        <v/>
      </c>
      <c r="AH101" s="48" t="str">
        <f t="shared" si="19"/>
        <v/>
      </c>
      <c r="AI101" s="41" t="str">
        <f t="shared" si="20"/>
        <v/>
      </c>
    </row>
    <row r="102" spans="1:35" x14ac:dyDescent="0.2">
      <c r="A102" s="65"/>
      <c r="B102" s="64"/>
      <c r="C102" s="65"/>
      <c r="D102" s="88"/>
      <c r="E102" s="62"/>
      <c r="F102" s="62"/>
      <c r="G102" s="62"/>
      <c r="H102" s="62"/>
      <c r="I102" s="62"/>
      <c r="J102" s="62"/>
      <c r="K102" s="62"/>
      <c r="L102" s="43" t="str">
        <f>IF($B102="","",MAX(0,$E102-MAX($E102-$I102,Parámetros!$B$5)))</f>
        <v/>
      </c>
      <c r="M102" s="43" t="str">
        <f>IF($B102="","",MIN($E102,Parámetros!$B$4))</f>
        <v/>
      </c>
      <c r="N102" s="43" t="str">
        <f t="shared" si="16"/>
        <v/>
      </c>
      <c r="O102" s="43" t="str">
        <f>IF($B102="","",MIN(($E102+$F102)/IF($D102="",1,$D102),Parámetros!$B$4))</f>
        <v/>
      </c>
      <c r="P102" s="43" t="str">
        <f t="shared" si="17"/>
        <v/>
      </c>
      <c r="Q102" s="43" t="str">
        <f t="shared" si="18"/>
        <v/>
      </c>
      <c r="R102" s="43" t="str">
        <f t="shared" si="21"/>
        <v/>
      </c>
      <c r="S102" s="44" t="str">
        <f>IF($B102="","",IFERROR(VLOOKUP($C102,F.931!$B:$R,9,0),8))</f>
        <v/>
      </c>
      <c r="T102" s="44" t="str">
        <f>IF($B102="","",IFERROR(VLOOKUP($C102,F.931!$B:$R,7,0),1))</f>
        <v/>
      </c>
      <c r="U102" s="44" t="str">
        <f>IF($B102="","",IFERROR(VLOOKUP($C102,F.931!$B:$AR,15,0),0))</f>
        <v/>
      </c>
      <c r="V102" s="44" t="str">
        <f>IF($B102="","",IFERROR(VLOOKUP($C102,F.931!$B:$R,3,0),1))</f>
        <v/>
      </c>
      <c r="W102" s="45" t="str">
        <f t="shared" si="22"/>
        <v/>
      </c>
      <c r="X102" s="46" t="str">
        <f>IF($B102="","",$W102*(X$2+$U102*0.015) *$O102*IF(COUNTIF(Parámetros!$J:$J, $S102)&gt;0,0,1)*IF($T102=2,0,1) +$J102*$W102)</f>
        <v/>
      </c>
      <c r="Y102" s="46" t="str">
        <f>IF($B102="","",$W102*Y$2*P102*IF(COUNTIF(Parámetros!$L:$L,$S102)&gt;0,0,1)*IF($T102=2,0,1) +$K102*$W102)</f>
        <v/>
      </c>
      <c r="Z102" s="46" t="str">
        <f>IF($B102="","",($M102*Z$2+IF($T102=2,0, $M102*Z$1+$X102/$W102*(1-$W102)))*IF(COUNTIF(Parámetros!$I:$I, $S102)&gt;0,0,1))</f>
        <v/>
      </c>
      <c r="AA102" s="46" t="str">
        <f>IF($B102="","",$R102*IF($T102=2,AA$1,AA$2) *IF(COUNTIF(Parámetros!$K:$K, $S102)&gt;0,0,1)+$Y102/$W102*(1-$W102))</f>
        <v/>
      </c>
      <c r="AB102" s="46" t="str">
        <f>IF($B102="","",$Q102*Parámetros!$B$3+Parámetros!$B$2)</f>
        <v/>
      </c>
      <c r="AC102" s="46" t="str">
        <f>IF($B102="","",Parámetros!$B$1*IF(OR($S102=27,$S102=102),0,1))</f>
        <v/>
      </c>
      <c r="AE102" s="43" t="str">
        <f>IF($B102="","",IF($C102="","No declarado",IFERROR(VLOOKUP($C102,F.931!$B:$BZ,$AE$1,0),"No declarado")))</f>
        <v/>
      </c>
      <c r="AF102" s="47" t="str">
        <f t="shared" si="15"/>
        <v/>
      </c>
      <c r="AG102" s="47" t="str">
        <f>IF($B102="","",IFERROR(O102-VLOOKUP(C102,F.931!B:BZ,SUMIFS(F.931!$1:$1,F.931!$3:$3,"Remuneración 4"),0),""))</f>
        <v/>
      </c>
      <c r="AH102" s="48" t="str">
        <f t="shared" si="19"/>
        <v/>
      </c>
      <c r="AI102" s="41" t="str">
        <f t="shared" si="20"/>
        <v/>
      </c>
    </row>
    <row r="103" spans="1:35" x14ac:dyDescent="0.2">
      <c r="A103" s="65"/>
      <c r="B103" s="64"/>
      <c r="C103" s="65"/>
      <c r="D103" s="88"/>
      <c r="E103" s="62"/>
      <c r="F103" s="62"/>
      <c r="G103" s="62"/>
      <c r="H103" s="62"/>
      <c r="I103" s="62"/>
      <c r="J103" s="62"/>
      <c r="K103" s="62"/>
      <c r="L103" s="43" t="str">
        <f>IF($B103="","",MAX(0,$E103-MAX($E103-$I103,Parámetros!$B$5)))</f>
        <v/>
      </c>
      <c r="M103" s="43" t="str">
        <f>IF($B103="","",MIN($E103,Parámetros!$B$4))</f>
        <v/>
      </c>
      <c r="N103" s="43" t="str">
        <f t="shared" si="16"/>
        <v/>
      </c>
      <c r="O103" s="43" t="str">
        <f>IF($B103="","",MIN(($E103+$F103)/IF($D103="",1,$D103),Parámetros!$B$4))</f>
        <v/>
      </c>
      <c r="P103" s="43" t="str">
        <f t="shared" si="17"/>
        <v/>
      </c>
      <c r="Q103" s="43" t="str">
        <f t="shared" si="18"/>
        <v/>
      </c>
      <c r="R103" s="43" t="str">
        <f t="shared" si="21"/>
        <v/>
      </c>
      <c r="S103" s="44" t="str">
        <f>IF($B103="","",IFERROR(VLOOKUP($C103,F.931!$B:$R,9,0),8))</f>
        <v/>
      </c>
      <c r="T103" s="44" t="str">
        <f>IF($B103="","",IFERROR(VLOOKUP($C103,F.931!$B:$R,7,0),1))</f>
        <v/>
      </c>
      <c r="U103" s="44" t="str">
        <f>IF($B103="","",IFERROR(VLOOKUP($C103,F.931!$B:$AR,15,0),0))</f>
        <v/>
      </c>
      <c r="V103" s="44" t="str">
        <f>IF($B103="","",IFERROR(VLOOKUP($C103,F.931!$B:$R,3,0),1))</f>
        <v/>
      </c>
      <c r="W103" s="45" t="str">
        <f t="shared" si="22"/>
        <v/>
      </c>
      <c r="X103" s="46" t="str">
        <f>IF($B103="","",$W103*(X$2+$U103*0.015) *$O103*IF(COUNTIF(Parámetros!$J:$J, $S103)&gt;0,0,1)*IF($T103=2,0,1) +$J103*$W103)</f>
        <v/>
      </c>
      <c r="Y103" s="46" t="str">
        <f>IF($B103="","",$W103*Y$2*P103*IF(COUNTIF(Parámetros!$L:$L,$S103)&gt;0,0,1)*IF($T103=2,0,1) +$K103*$W103)</f>
        <v/>
      </c>
      <c r="Z103" s="46" t="str">
        <f>IF($B103="","",($M103*Z$2+IF($T103=2,0, $M103*Z$1+$X103/$W103*(1-$W103)))*IF(COUNTIF(Parámetros!$I:$I, $S103)&gt;0,0,1))</f>
        <v/>
      </c>
      <c r="AA103" s="46" t="str">
        <f>IF($B103="","",$R103*IF($T103=2,AA$1,AA$2) *IF(COUNTIF(Parámetros!$K:$K, $S103)&gt;0,0,1)+$Y103/$W103*(1-$W103))</f>
        <v/>
      </c>
      <c r="AB103" s="46" t="str">
        <f>IF($B103="","",$Q103*Parámetros!$B$3+Parámetros!$B$2)</f>
        <v/>
      </c>
      <c r="AC103" s="46" t="str">
        <f>IF($B103="","",Parámetros!$B$1*IF(OR($S103=27,$S103=102),0,1))</f>
        <v/>
      </c>
      <c r="AE103" s="43" t="str">
        <f>IF($B103="","",IF($C103="","No declarado",IFERROR(VLOOKUP($C103,F.931!$B:$BZ,$AE$1,0),"No declarado")))</f>
        <v/>
      </c>
      <c r="AF103" s="47" t="str">
        <f t="shared" si="15"/>
        <v/>
      </c>
      <c r="AG103" s="47" t="str">
        <f>IF($B103="","",IFERROR(O103-VLOOKUP(C103,F.931!B:BZ,SUMIFS(F.931!$1:$1,F.931!$3:$3,"Remuneración 4"),0),""))</f>
        <v/>
      </c>
      <c r="AH103" s="48" t="str">
        <f t="shared" si="19"/>
        <v/>
      </c>
      <c r="AI103" s="41" t="str">
        <f t="shared" si="20"/>
        <v/>
      </c>
    </row>
    <row r="104" spans="1:35" x14ac:dyDescent="0.2">
      <c r="A104" s="65"/>
      <c r="B104" s="64"/>
      <c r="C104" s="65"/>
      <c r="D104" s="88"/>
      <c r="E104" s="62"/>
      <c r="F104" s="62"/>
      <c r="G104" s="62"/>
      <c r="H104" s="62"/>
      <c r="I104" s="62"/>
      <c r="J104" s="62"/>
      <c r="K104" s="62"/>
      <c r="L104" s="43" t="str">
        <f>IF($B104="","",MAX(0,$E104-MAX($E104-$I104,Parámetros!$B$5)))</f>
        <v/>
      </c>
      <c r="M104" s="43" t="str">
        <f>IF($B104="","",MIN($E104,Parámetros!$B$4))</f>
        <v/>
      </c>
      <c r="N104" s="43" t="str">
        <f t="shared" si="16"/>
        <v/>
      </c>
      <c r="O104" s="43" t="str">
        <f>IF($B104="","",MIN(($E104+$F104)/IF($D104="",1,$D104),Parámetros!$B$4))</f>
        <v/>
      </c>
      <c r="P104" s="43" t="str">
        <f t="shared" si="17"/>
        <v/>
      </c>
      <c r="Q104" s="43" t="str">
        <f t="shared" si="18"/>
        <v/>
      </c>
      <c r="R104" s="43" t="str">
        <f t="shared" si="21"/>
        <v/>
      </c>
      <c r="S104" s="44" t="str">
        <f>IF($B104="","",IFERROR(VLOOKUP($C104,F.931!$B:$R,9,0),8))</f>
        <v/>
      </c>
      <c r="T104" s="44" t="str">
        <f>IF($B104="","",IFERROR(VLOOKUP($C104,F.931!$B:$R,7,0),1))</f>
        <v/>
      </c>
      <c r="U104" s="44" t="str">
        <f>IF($B104="","",IFERROR(VLOOKUP($C104,F.931!$B:$AR,15,0),0))</f>
        <v/>
      </c>
      <c r="V104" s="44" t="str">
        <f>IF($B104="","",IFERROR(VLOOKUP($C104,F.931!$B:$R,3,0),1))</f>
        <v/>
      </c>
      <c r="W104" s="45" t="str">
        <f t="shared" si="22"/>
        <v/>
      </c>
      <c r="X104" s="46" t="str">
        <f>IF($B104="","",$W104*(X$2+$U104*0.015) *$O104*IF(COUNTIF(Parámetros!$J:$J, $S104)&gt;0,0,1)*IF($T104=2,0,1) +$J104*$W104)</f>
        <v/>
      </c>
      <c r="Y104" s="46" t="str">
        <f>IF($B104="","",$W104*Y$2*P104*IF(COUNTIF(Parámetros!$L:$L,$S104)&gt;0,0,1)*IF($T104=2,0,1) +$K104*$W104)</f>
        <v/>
      </c>
      <c r="Z104" s="46" t="str">
        <f>IF($B104="","",($M104*Z$2+IF($T104=2,0, $M104*Z$1+$X104/$W104*(1-$W104)))*IF(COUNTIF(Parámetros!$I:$I, $S104)&gt;0,0,1))</f>
        <v/>
      </c>
      <c r="AA104" s="46" t="str">
        <f>IF($B104="","",$R104*IF($T104=2,AA$1,AA$2) *IF(COUNTIF(Parámetros!$K:$K, $S104)&gt;0,0,1)+$Y104/$W104*(1-$W104))</f>
        <v/>
      </c>
      <c r="AB104" s="46" t="str">
        <f>IF($B104="","",$Q104*Parámetros!$B$3+Parámetros!$B$2)</f>
        <v/>
      </c>
      <c r="AC104" s="46" t="str">
        <f>IF($B104="","",Parámetros!$B$1*IF(OR($S104=27,$S104=102),0,1))</f>
        <v/>
      </c>
      <c r="AE104" s="43" t="str">
        <f>IF($B104="","",IF($C104="","No declarado",IFERROR(VLOOKUP($C104,F.931!$B:$BZ,$AE$1,0),"No declarado")))</f>
        <v/>
      </c>
      <c r="AF104" s="47" t="str">
        <f t="shared" si="15"/>
        <v/>
      </c>
      <c r="AG104" s="47" t="str">
        <f>IF($B104="","",IFERROR(O104-VLOOKUP(C104,F.931!B:BZ,SUMIFS(F.931!$1:$1,F.931!$3:$3,"Remuneración 4"),0),""))</f>
        <v/>
      </c>
      <c r="AH104" s="48" t="str">
        <f t="shared" si="19"/>
        <v/>
      </c>
      <c r="AI104" s="41" t="str">
        <f t="shared" si="20"/>
        <v/>
      </c>
    </row>
    <row r="105" spans="1:35" x14ac:dyDescent="0.2">
      <c r="A105" s="65"/>
      <c r="B105" s="64"/>
      <c r="C105" s="65"/>
      <c r="D105" s="88"/>
      <c r="E105" s="62"/>
      <c r="F105" s="62"/>
      <c r="G105" s="62"/>
      <c r="H105" s="62"/>
      <c r="I105" s="62"/>
      <c r="J105" s="62"/>
      <c r="K105" s="62"/>
      <c r="L105" s="43" t="str">
        <f>IF($B105="","",MAX(0,$E105-MAX($E105-$I105,Parámetros!$B$5)))</f>
        <v/>
      </c>
      <c r="M105" s="43" t="str">
        <f>IF($B105="","",MIN($E105,Parámetros!$B$4))</f>
        <v/>
      </c>
      <c r="N105" s="43" t="str">
        <f t="shared" si="16"/>
        <v/>
      </c>
      <c r="O105" s="43" t="str">
        <f>IF($B105="","",MIN(($E105+$F105)/IF($D105="",1,$D105),Parámetros!$B$4))</f>
        <v/>
      </c>
      <c r="P105" s="43" t="str">
        <f t="shared" si="17"/>
        <v/>
      </c>
      <c r="Q105" s="43" t="str">
        <f t="shared" si="18"/>
        <v/>
      </c>
      <c r="R105" s="43" t="str">
        <f t="shared" si="21"/>
        <v/>
      </c>
      <c r="S105" s="44" t="str">
        <f>IF($B105="","",IFERROR(VLOOKUP($C105,F.931!$B:$R,9,0),8))</f>
        <v/>
      </c>
      <c r="T105" s="44" t="str">
        <f>IF($B105="","",IFERROR(VLOOKUP($C105,F.931!$B:$R,7,0),1))</f>
        <v/>
      </c>
      <c r="U105" s="44" t="str">
        <f>IF($B105="","",IFERROR(VLOOKUP($C105,F.931!$B:$AR,15,0),0))</f>
        <v/>
      </c>
      <c r="V105" s="44" t="str">
        <f>IF($B105="","",IFERROR(VLOOKUP($C105,F.931!$B:$R,3,0),1))</f>
        <v/>
      </c>
      <c r="W105" s="45" t="str">
        <f t="shared" si="22"/>
        <v/>
      </c>
      <c r="X105" s="46" t="str">
        <f>IF($B105="","",$W105*(X$2+$U105*0.015) *$O105*IF(COUNTIF(Parámetros!$J:$J, $S105)&gt;0,0,1)*IF($T105=2,0,1) +$J105*$W105)</f>
        <v/>
      </c>
      <c r="Y105" s="46" t="str">
        <f>IF($B105="","",$W105*Y$2*P105*IF(COUNTIF(Parámetros!$L:$L,$S105)&gt;0,0,1)*IF($T105=2,0,1) +$K105*$W105)</f>
        <v/>
      </c>
      <c r="Z105" s="46" t="str">
        <f>IF($B105="","",($M105*Z$2+IF($T105=2,0, $M105*Z$1+$X105/$W105*(1-$W105)))*IF(COUNTIF(Parámetros!$I:$I, $S105)&gt;0,0,1))</f>
        <v/>
      </c>
      <c r="AA105" s="46" t="str">
        <f>IF($B105="","",$R105*IF($T105=2,AA$1,AA$2) *IF(COUNTIF(Parámetros!$K:$K, $S105)&gt;0,0,1)+$Y105/$W105*(1-$W105))</f>
        <v/>
      </c>
      <c r="AB105" s="46" t="str">
        <f>IF($B105="","",$Q105*Parámetros!$B$3+Parámetros!$B$2)</f>
        <v/>
      </c>
      <c r="AC105" s="46" t="str">
        <f>IF($B105="","",Parámetros!$B$1*IF(OR($S105=27,$S105=102),0,1))</f>
        <v/>
      </c>
      <c r="AE105" s="43" t="str">
        <f>IF($B105="","",IF($C105="","No declarado",IFERROR(VLOOKUP($C105,F.931!$B:$BZ,$AE$1,0),"No declarado")))</f>
        <v/>
      </c>
      <c r="AF105" s="47" t="str">
        <f t="shared" si="15"/>
        <v/>
      </c>
      <c r="AG105" s="47" t="str">
        <f>IF($B105="","",IFERROR(O105-VLOOKUP(C105,F.931!B:BZ,SUMIFS(F.931!$1:$1,F.931!$3:$3,"Remuneración 4"),0),""))</f>
        <v/>
      </c>
      <c r="AH105" s="48" t="str">
        <f t="shared" si="19"/>
        <v/>
      </c>
      <c r="AI105" s="41" t="str">
        <f t="shared" si="20"/>
        <v/>
      </c>
    </row>
    <row r="106" spans="1:35" x14ac:dyDescent="0.2">
      <c r="A106" s="65"/>
      <c r="B106" s="64"/>
      <c r="C106" s="65"/>
      <c r="D106" s="88"/>
      <c r="E106" s="62"/>
      <c r="F106" s="62"/>
      <c r="G106" s="62"/>
      <c r="H106" s="62"/>
      <c r="I106" s="62"/>
      <c r="J106" s="62"/>
      <c r="K106" s="62"/>
      <c r="L106" s="43" t="str">
        <f>IF($B106="","",MAX(0,$E106-MAX($E106-$I106,Parámetros!$B$5)))</f>
        <v/>
      </c>
      <c r="M106" s="43" t="str">
        <f>IF($B106="","",MIN($E106,Parámetros!$B$4))</f>
        <v/>
      </c>
      <c r="N106" s="43" t="str">
        <f t="shared" si="16"/>
        <v/>
      </c>
      <c r="O106" s="43" t="str">
        <f>IF($B106="","",MIN(($E106+$F106)/IF($D106="",1,$D106),Parámetros!$B$4))</f>
        <v/>
      </c>
      <c r="P106" s="43" t="str">
        <f t="shared" si="17"/>
        <v/>
      </c>
      <c r="Q106" s="43" t="str">
        <f t="shared" si="18"/>
        <v/>
      </c>
      <c r="R106" s="43" t="str">
        <f t="shared" si="21"/>
        <v/>
      </c>
      <c r="S106" s="44" t="str">
        <f>IF($B106="","",IFERROR(VLOOKUP($C106,F.931!$B:$R,9,0),8))</f>
        <v/>
      </c>
      <c r="T106" s="44" t="str">
        <f>IF($B106="","",IFERROR(VLOOKUP($C106,F.931!$B:$R,7,0),1))</f>
        <v/>
      </c>
      <c r="U106" s="44" t="str">
        <f>IF($B106="","",IFERROR(VLOOKUP($C106,F.931!$B:$AR,15,0),0))</f>
        <v/>
      </c>
      <c r="V106" s="44" t="str">
        <f>IF($B106="","",IFERROR(VLOOKUP($C106,F.931!$B:$R,3,0),1))</f>
        <v/>
      </c>
      <c r="W106" s="45" t="str">
        <f t="shared" si="22"/>
        <v/>
      </c>
      <c r="X106" s="46" t="str">
        <f>IF($B106="","",$W106*(X$2+$U106*0.015) *$O106*IF(COUNTIF(Parámetros!$J:$J, $S106)&gt;0,0,1)*IF($T106=2,0,1) +$J106*$W106)</f>
        <v/>
      </c>
      <c r="Y106" s="46" t="str">
        <f>IF($B106="","",$W106*Y$2*P106*IF(COUNTIF(Parámetros!$L:$L,$S106)&gt;0,0,1)*IF($T106=2,0,1) +$K106*$W106)</f>
        <v/>
      </c>
      <c r="Z106" s="46" t="str">
        <f>IF($B106="","",($M106*Z$2+IF($T106=2,0, $M106*Z$1+$X106/$W106*(1-$W106)))*IF(COUNTIF(Parámetros!$I:$I, $S106)&gt;0,0,1))</f>
        <v/>
      </c>
      <c r="AA106" s="46" t="str">
        <f>IF($B106="","",$R106*IF($T106=2,AA$1,AA$2) *IF(COUNTIF(Parámetros!$K:$K, $S106)&gt;0,0,1)+$Y106/$W106*(1-$W106))</f>
        <v/>
      </c>
      <c r="AB106" s="46" t="str">
        <f>IF($B106="","",$Q106*Parámetros!$B$3+Parámetros!$B$2)</f>
        <v/>
      </c>
      <c r="AC106" s="46" t="str">
        <f>IF($B106="","",Parámetros!$B$1*IF(OR($S106=27,$S106=102),0,1))</f>
        <v/>
      </c>
      <c r="AE106" s="43" t="str">
        <f>IF($B106="","",IF($C106="","No declarado",IFERROR(VLOOKUP($C106,F.931!$B:$BZ,$AE$1,0),"No declarado")))</f>
        <v/>
      </c>
      <c r="AF106" s="47" t="str">
        <f t="shared" si="15"/>
        <v/>
      </c>
      <c r="AG106" s="47" t="str">
        <f>IF($B106="","",IFERROR(O106-VLOOKUP(C106,F.931!B:BZ,SUMIFS(F.931!$1:$1,F.931!$3:$3,"Remuneración 4"),0),""))</f>
        <v/>
      </c>
      <c r="AH106" s="48" t="str">
        <f t="shared" si="19"/>
        <v/>
      </c>
      <c r="AI106" s="41" t="str">
        <f t="shared" si="20"/>
        <v/>
      </c>
    </row>
    <row r="107" spans="1:35" x14ac:dyDescent="0.2">
      <c r="A107" s="65"/>
      <c r="B107" s="64"/>
      <c r="C107" s="65"/>
      <c r="D107" s="88"/>
      <c r="E107" s="62"/>
      <c r="F107" s="62"/>
      <c r="G107" s="62"/>
      <c r="H107" s="62"/>
      <c r="I107" s="62"/>
      <c r="J107" s="62"/>
      <c r="K107" s="62"/>
      <c r="L107" s="43" t="str">
        <f>IF($B107="","",MAX(0,$E107-MAX($E107-$I107,Parámetros!$B$5)))</f>
        <v/>
      </c>
      <c r="M107" s="43" t="str">
        <f>IF($B107="","",MIN($E107,Parámetros!$B$4))</f>
        <v/>
      </c>
      <c r="N107" s="43" t="str">
        <f t="shared" si="16"/>
        <v/>
      </c>
      <c r="O107" s="43" t="str">
        <f>IF($B107="","",MIN(($E107+$F107)/IF($D107="",1,$D107),Parámetros!$B$4))</f>
        <v/>
      </c>
      <c r="P107" s="43" t="str">
        <f t="shared" si="17"/>
        <v/>
      </c>
      <c r="Q107" s="43" t="str">
        <f t="shared" si="18"/>
        <v/>
      </c>
      <c r="R107" s="43" t="str">
        <f t="shared" si="21"/>
        <v/>
      </c>
      <c r="S107" s="44" t="str">
        <f>IF($B107="","",IFERROR(VLOOKUP($C107,F.931!$B:$R,9,0),8))</f>
        <v/>
      </c>
      <c r="T107" s="44" t="str">
        <f>IF($B107="","",IFERROR(VLOOKUP($C107,F.931!$B:$R,7,0),1))</f>
        <v/>
      </c>
      <c r="U107" s="44" t="str">
        <f>IF($B107="","",IFERROR(VLOOKUP($C107,F.931!$B:$AR,15,0),0))</f>
        <v/>
      </c>
      <c r="V107" s="44" t="str">
        <f>IF($B107="","",IFERROR(VLOOKUP($C107,F.931!$B:$R,3,0),1))</f>
        <v/>
      </c>
      <c r="W107" s="45" t="str">
        <f t="shared" si="22"/>
        <v/>
      </c>
      <c r="X107" s="46" t="str">
        <f>IF($B107="","",$W107*(X$2+$U107*0.015) *$O107*IF(COUNTIF(Parámetros!$J:$J, $S107)&gt;0,0,1)*IF($T107=2,0,1) +$J107*$W107)</f>
        <v/>
      </c>
      <c r="Y107" s="46" t="str">
        <f>IF($B107="","",$W107*Y$2*P107*IF(COUNTIF(Parámetros!$L:$L,$S107)&gt;0,0,1)*IF($T107=2,0,1) +$K107*$W107)</f>
        <v/>
      </c>
      <c r="Z107" s="46" t="str">
        <f>IF($B107="","",($M107*Z$2+IF($T107=2,0, $M107*Z$1+$X107/$W107*(1-$W107)))*IF(COUNTIF(Parámetros!$I:$I, $S107)&gt;0,0,1))</f>
        <v/>
      </c>
      <c r="AA107" s="46" t="str">
        <f>IF($B107="","",$R107*IF($T107=2,AA$1,AA$2) *IF(COUNTIF(Parámetros!$K:$K, $S107)&gt;0,0,1)+$Y107/$W107*(1-$W107))</f>
        <v/>
      </c>
      <c r="AB107" s="46" t="str">
        <f>IF($B107="","",$Q107*Parámetros!$B$3+Parámetros!$B$2)</f>
        <v/>
      </c>
      <c r="AC107" s="46" t="str">
        <f>IF($B107="","",Parámetros!$B$1*IF(OR($S107=27,$S107=102),0,1))</f>
        <v/>
      </c>
      <c r="AE107" s="43" t="str">
        <f>IF($B107="","",IF($C107="","No declarado",IFERROR(VLOOKUP($C107,F.931!$B:$BZ,$AE$1,0),"No declarado")))</f>
        <v/>
      </c>
      <c r="AF107" s="47" t="str">
        <f t="shared" si="15"/>
        <v/>
      </c>
      <c r="AG107" s="47" t="str">
        <f>IF($B107="","",IFERROR(O107-VLOOKUP(C107,F.931!B:BZ,SUMIFS(F.931!$1:$1,F.931!$3:$3,"Remuneración 4"),0),""))</f>
        <v/>
      </c>
      <c r="AH107" s="48" t="str">
        <f t="shared" si="19"/>
        <v/>
      </c>
      <c r="AI107" s="41" t="str">
        <f t="shared" si="20"/>
        <v/>
      </c>
    </row>
    <row r="108" spans="1:35" x14ac:dyDescent="0.2">
      <c r="A108" s="65"/>
      <c r="B108" s="64"/>
      <c r="C108" s="65"/>
      <c r="D108" s="88"/>
      <c r="E108" s="62"/>
      <c r="F108" s="62"/>
      <c r="G108" s="62"/>
      <c r="H108" s="62"/>
      <c r="I108" s="62"/>
      <c r="J108" s="62"/>
      <c r="K108" s="62"/>
      <c r="L108" s="43" t="str">
        <f>IF($B108="","",MAX(0,$E108-MAX($E108-$I108,Parámetros!$B$5)))</f>
        <v/>
      </c>
      <c r="M108" s="43" t="str">
        <f>IF($B108="","",MIN($E108,Parámetros!$B$4))</f>
        <v/>
      </c>
      <c r="N108" s="43" t="str">
        <f t="shared" si="16"/>
        <v/>
      </c>
      <c r="O108" s="43" t="str">
        <f>IF($B108="","",MIN(($E108+$F108)/IF($D108="",1,$D108),Parámetros!$B$4))</f>
        <v/>
      </c>
      <c r="P108" s="43" t="str">
        <f t="shared" si="17"/>
        <v/>
      </c>
      <c r="Q108" s="43" t="str">
        <f t="shared" si="18"/>
        <v/>
      </c>
      <c r="R108" s="43" t="str">
        <f t="shared" si="21"/>
        <v/>
      </c>
      <c r="S108" s="44" t="str">
        <f>IF($B108="","",IFERROR(VLOOKUP($C108,F.931!$B:$R,9,0),8))</f>
        <v/>
      </c>
      <c r="T108" s="44" t="str">
        <f>IF($B108="","",IFERROR(VLOOKUP($C108,F.931!$B:$R,7,0),1))</f>
        <v/>
      </c>
      <c r="U108" s="44" t="str">
        <f>IF($B108="","",IFERROR(VLOOKUP($C108,F.931!$B:$AR,15,0),0))</f>
        <v/>
      </c>
      <c r="V108" s="44" t="str">
        <f>IF($B108="","",IFERROR(VLOOKUP($C108,F.931!$B:$R,3,0),1))</f>
        <v/>
      </c>
      <c r="W108" s="45" t="str">
        <f t="shared" si="22"/>
        <v/>
      </c>
      <c r="X108" s="46" t="str">
        <f>IF($B108="","",$W108*(X$2+$U108*0.015) *$O108*IF(COUNTIF(Parámetros!$J:$J, $S108)&gt;0,0,1)*IF($T108=2,0,1) +$J108*$W108)</f>
        <v/>
      </c>
      <c r="Y108" s="46" t="str">
        <f>IF($B108="","",$W108*Y$2*P108*IF(COUNTIF(Parámetros!$L:$L,$S108)&gt;0,0,1)*IF($T108=2,0,1) +$K108*$W108)</f>
        <v/>
      </c>
      <c r="Z108" s="46" t="str">
        <f>IF($B108="","",($M108*Z$2+IF($T108=2,0, $M108*Z$1+$X108/$W108*(1-$W108)))*IF(COUNTIF(Parámetros!$I:$I, $S108)&gt;0,0,1))</f>
        <v/>
      </c>
      <c r="AA108" s="46" t="str">
        <f>IF($B108="","",$R108*IF($T108=2,AA$1,AA$2) *IF(COUNTIF(Parámetros!$K:$K, $S108)&gt;0,0,1)+$Y108/$W108*(1-$W108))</f>
        <v/>
      </c>
      <c r="AB108" s="46" t="str">
        <f>IF($B108="","",$Q108*Parámetros!$B$3+Parámetros!$B$2)</f>
        <v/>
      </c>
      <c r="AC108" s="46" t="str">
        <f>IF($B108="","",Parámetros!$B$1*IF(OR($S108=27,$S108=102),0,1))</f>
        <v/>
      </c>
      <c r="AE108" s="43" t="str">
        <f>IF($B108="","",IF($C108="","No declarado",IFERROR(VLOOKUP($C108,F.931!$B:$BZ,$AE$1,0),"No declarado")))</f>
        <v/>
      </c>
      <c r="AF108" s="47" t="str">
        <f t="shared" si="15"/>
        <v/>
      </c>
      <c r="AG108" s="47" t="str">
        <f>IF($B108="","",IFERROR(O108-VLOOKUP(C108,F.931!B:BZ,SUMIFS(F.931!$1:$1,F.931!$3:$3,"Remuneración 4"),0),""))</f>
        <v/>
      </c>
      <c r="AH108" s="48" t="str">
        <f t="shared" si="19"/>
        <v/>
      </c>
      <c r="AI108" s="41" t="str">
        <f t="shared" si="20"/>
        <v/>
      </c>
    </row>
    <row r="109" spans="1:35" x14ac:dyDescent="0.2">
      <c r="A109" s="65"/>
      <c r="B109" s="64"/>
      <c r="C109" s="65"/>
      <c r="D109" s="88"/>
      <c r="E109" s="62"/>
      <c r="F109" s="62"/>
      <c r="G109" s="62"/>
      <c r="H109" s="62"/>
      <c r="I109" s="62"/>
      <c r="J109" s="62"/>
      <c r="K109" s="62"/>
      <c r="L109" s="43" t="str">
        <f>IF($B109="","",MAX(0,$E109-MAX($E109-$I109,Parámetros!$B$5)))</f>
        <v/>
      </c>
      <c r="M109" s="43" t="str">
        <f>IF($B109="","",MIN($E109,Parámetros!$B$4))</f>
        <v/>
      </c>
      <c r="N109" s="43" t="str">
        <f t="shared" si="16"/>
        <v/>
      </c>
      <c r="O109" s="43" t="str">
        <f>IF($B109="","",MIN(($E109+$F109)/IF($D109="",1,$D109),Parámetros!$B$4))</f>
        <v/>
      </c>
      <c r="P109" s="43" t="str">
        <f t="shared" si="17"/>
        <v/>
      </c>
      <c r="Q109" s="43" t="str">
        <f t="shared" si="18"/>
        <v/>
      </c>
      <c r="R109" s="43" t="str">
        <f t="shared" si="21"/>
        <v/>
      </c>
      <c r="S109" s="44" t="str">
        <f>IF($B109="","",IFERROR(VLOOKUP($C109,F.931!$B:$R,9,0),8))</f>
        <v/>
      </c>
      <c r="T109" s="44" t="str">
        <f>IF($B109="","",IFERROR(VLOOKUP($C109,F.931!$B:$R,7,0),1))</f>
        <v/>
      </c>
      <c r="U109" s="44" t="str">
        <f>IF($B109="","",IFERROR(VLOOKUP($C109,F.931!$B:$AR,15,0),0))</f>
        <v/>
      </c>
      <c r="V109" s="44" t="str">
        <f>IF($B109="","",IFERROR(VLOOKUP($C109,F.931!$B:$R,3,0),1))</f>
        <v/>
      </c>
      <c r="W109" s="45" t="str">
        <f t="shared" si="22"/>
        <v/>
      </c>
      <c r="X109" s="46" t="str">
        <f>IF($B109="","",$W109*(X$2+$U109*0.015) *$O109*IF(COUNTIF(Parámetros!$J:$J, $S109)&gt;0,0,1)*IF($T109=2,0,1) +$J109*$W109)</f>
        <v/>
      </c>
      <c r="Y109" s="46" t="str">
        <f>IF($B109="","",$W109*Y$2*P109*IF(COUNTIF(Parámetros!$L:$L,$S109)&gt;0,0,1)*IF($T109=2,0,1) +$K109*$W109)</f>
        <v/>
      </c>
      <c r="Z109" s="46" t="str">
        <f>IF($B109="","",($M109*Z$2+IF($T109=2,0, $M109*Z$1+$X109/$W109*(1-$W109)))*IF(COUNTIF(Parámetros!$I:$I, $S109)&gt;0,0,1))</f>
        <v/>
      </c>
      <c r="AA109" s="46" t="str">
        <f>IF($B109="","",$R109*IF($T109=2,AA$1,AA$2) *IF(COUNTIF(Parámetros!$K:$K, $S109)&gt;0,0,1)+$Y109/$W109*(1-$W109))</f>
        <v/>
      </c>
      <c r="AB109" s="46" t="str">
        <f>IF($B109="","",$Q109*Parámetros!$B$3+Parámetros!$B$2)</f>
        <v/>
      </c>
      <c r="AC109" s="46" t="str">
        <f>IF($B109="","",Parámetros!$B$1*IF(OR($S109=27,$S109=102),0,1))</f>
        <v/>
      </c>
      <c r="AE109" s="43" t="str">
        <f>IF($B109="","",IF($C109="","No declarado",IFERROR(VLOOKUP($C109,F.931!$B:$BZ,$AE$1,0),"No declarado")))</f>
        <v/>
      </c>
      <c r="AF109" s="47" t="str">
        <f t="shared" si="15"/>
        <v/>
      </c>
      <c r="AG109" s="47" t="str">
        <f>IF($B109="","",IFERROR(O109-VLOOKUP(C109,F.931!B:BZ,SUMIFS(F.931!$1:$1,F.931!$3:$3,"Remuneración 4"),0),""))</f>
        <v/>
      </c>
      <c r="AH109" s="48" t="str">
        <f t="shared" si="19"/>
        <v/>
      </c>
      <c r="AI109" s="41" t="str">
        <f t="shared" si="20"/>
        <v/>
      </c>
    </row>
    <row r="110" spans="1:35" x14ac:dyDescent="0.2">
      <c r="A110" s="65"/>
      <c r="B110" s="64"/>
      <c r="C110" s="65"/>
      <c r="D110" s="88"/>
      <c r="E110" s="62"/>
      <c r="F110" s="62"/>
      <c r="G110" s="62"/>
      <c r="H110" s="62"/>
      <c r="I110" s="62"/>
      <c r="J110" s="62"/>
      <c r="K110" s="62"/>
      <c r="L110" s="43" t="str">
        <f>IF($B110="","",MAX(0,$E110-MAX($E110-$I110,Parámetros!$B$5)))</f>
        <v/>
      </c>
      <c r="M110" s="43" t="str">
        <f>IF($B110="","",MIN($E110,Parámetros!$B$4))</f>
        <v/>
      </c>
      <c r="N110" s="43" t="str">
        <f t="shared" si="16"/>
        <v/>
      </c>
      <c r="O110" s="43" t="str">
        <f>IF($B110="","",MIN(($E110+$F110)/IF($D110="",1,$D110),Parámetros!$B$4))</f>
        <v/>
      </c>
      <c r="P110" s="43" t="str">
        <f t="shared" si="17"/>
        <v/>
      </c>
      <c r="Q110" s="43" t="str">
        <f t="shared" si="18"/>
        <v/>
      </c>
      <c r="R110" s="43" t="str">
        <f t="shared" si="21"/>
        <v/>
      </c>
      <c r="S110" s="44" t="str">
        <f>IF($B110="","",IFERROR(VLOOKUP($C110,F.931!$B:$R,9,0),8))</f>
        <v/>
      </c>
      <c r="T110" s="44" t="str">
        <f>IF($B110="","",IFERROR(VLOOKUP($C110,F.931!$B:$R,7,0),1))</f>
        <v/>
      </c>
      <c r="U110" s="44" t="str">
        <f>IF($B110="","",IFERROR(VLOOKUP($C110,F.931!$B:$AR,15,0),0))</f>
        <v/>
      </c>
      <c r="V110" s="44" t="str">
        <f>IF($B110="","",IFERROR(VLOOKUP($C110,F.931!$B:$R,3,0),1))</f>
        <v/>
      </c>
      <c r="W110" s="45" t="str">
        <f t="shared" ref="W110:W173" si="23">IF($B110="","",1-(IF($O110&gt;$X$1,0.15,0.1)+IF(LEFT(TEXT(V110,"000000"),1)="4",0.05,0)))</f>
        <v/>
      </c>
      <c r="X110" s="46" t="str">
        <f>IF($B110="","",$W110*(X$2+$U110*0.015) *$O110*IF(COUNTIF(Parámetros!$J:$J, $S110)&gt;0,0,1)*IF($T110=2,0,1) +$J110*$W110)</f>
        <v/>
      </c>
      <c r="Y110" s="46" t="str">
        <f>IF($B110="","",$W110*Y$2*P110*IF(COUNTIF(Parámetros!$L:$L,$S110)&gt;0,0,1)*IF($T110=2,0,1) +$K110*$W110)</f>
        <v/>
      </c>
      <c r="Z110" s="46" t="str">
        <f>IF($B110="","",($M110*Z$2+IF($T110=2,0, $M110*Z$1+$X110/$W110*(1-$W110)))*IF(COUNTIF(Parámetros!$I:$I, $S110)&gt;0,0,1))</f>
        <v/>
      </c>
      <c r="AA110" s="46" t="str">
        <f>IF($B110="","",$R110*IF($T110=2,AA$1,AA$2) *IF(COUNTIF(Parámetros!$K:$K, $S110)&gt;0,0,1)+$Y110/$W110*(1-$W110))</f>
        <v/>
      </c>
      <c r="AB110" s="46" t="str">
        <f>IF($B110="","",$Q110*Parámetros!$B$3+Parámetros!$B$2)</f>
        <v/>
      </c>
      <c r="AC110" s="46" t="str">
        <f>IF($B110="","",Parámetros!$B$1*IF(OR($S110=27,$S110=102),0,1))</f>
        <v/>
      </c>
      <c r="AE110" s="43" t="str">
        <f>IF($B110="","",IF($C110="","No declarado",IFERROR(VLOOKUP($C110,F.931!$B:$BZ,$AE$1,0),"No declarado")))</f>
        <v/>
      </c>
      <c r="AF110" s="47" t="str">
        <f t="shared" ref="AF110:AF173" si="24">IF($B110="","",IFERROR(AE110-SUM(E110:H110),""))</f>
        <v/>
      </c>
      <c r="AG110" s="47" t="str">
        <f>IF($B110="","",IFERROR(O110-VLOOKUP(C110,F.931!B:BZ,SUMIFS(F.931!$1:$1,F.931!$3:$3,"Remuneración 4"),0),""))</f>
        <v/>
      </c>
      <c r="AH110" s="48" t="str">
        <f t="shared" ref="AH110:AH173" si="25">IF($B110="","",SUM(Y110:Y110,AA110:AC110))</f>
        <v/>
      </c>
      <c r="AI110" s="41" t="str">
        <f t="shared" ref="AI110:AI173" si="26">IF($B110="","",SUM(E110:H110)+AH110)</f>
        <v/>
      </c>
    </row>
    <row r="111" spans="1:35" x14ac:dyDescent="0.2">
      <c r="A111" s="65"/>
      <c r="B111" s="64"/>
      <c r="C111" s="65"/>
      <c r="D111" s="88"/>
      <c r="E111" s="62"/>
      <c r="F111" s="62"/>
      <c r="G111" s="62"/>
      <c r="H111" s="62"/>
      <c r="I111" s="62"/>
      <c r="J111" s="62"/>
      <c r="K111" s="62"/>
      <c r="L111" s="43" t="str">
        <f>IF($B111="","",MAX(0,$E111-MAX($E111-$I111,Parámetros!$B$5)))</f>
        <v/>
      </c>
      <c r="M111" s="43" t="str">
        <f>IF($B111="","",MIN($E111,Parámetros!$B$4))</f>
        <v/>
      </c>
      <c r="N111" s="43" t="str">
        <f t="shared" si="16"/>
        <v/>
      </c>
      <c r="O111" s="43" t="str">
        <f>IF($B111="","",MIN(($E111+$F111)/IF($D111="",1,$D111),Parámetros!$B$4))</f>
        <v/>
      </c>
      <c r="P111" s="43" t="str">
        <f t="shared" si="17"/>
        <v/>
      </c>
      <c r="Q111" s="43" t="str">
        <f t="shared" si="18"/>
        <v/>
      </c>
      <c r="R111" s="43" t="str">
        <f t="shared" si="21"/>
        <v/>
      </c>
      <c r="S111" s="44" t="str">
        <f>IF($B111="","",IFERROR(VLOOKUP($C111,F.931!$B:$R,9,0),8))</f>
        <v/>
      </c>
      <c r="T111" s="44" t="str">
        <f>IF($B111="","",IFERROR(VLOOKUP($C111,F.931!$B:$R,7,0),1))</f>
        <v/>
      </c>
      <c r="U111" s="44" t="str">
        <f>IF($B111="","",IFERROR(VLOOKUP($C111,F.931!$B:$AR,15,0),0))</f>
        <v/>
      </c>
      <c r="V111" s="44" t="str">
        <f>IF($B111="","",IFERROR(VLOOKUP($C111,F.931!$B:$R,3,0),1))</f>
        <v/>
      </c>
      <c r="W111" s="45" t="str">
        <f t="shared" si="23"/>
        <v/>
      </c>
      <c r="X111" s="46" t="str">
        <f>IF($B111="","",$W111*(X$2+$U111*0.015) *$O111*IF(COUNTIF(Parámetros!$J:$J, $S111)&gt;0,0,1)*IF($T111=2,0,1) +$J111*$W111)</f>
        <v/>
      </c>
      <c r="Y111" s="46" t="str">
        <f>IF($B111="","",$W111*Y$2*P111*IF(COUNTIF(Parámetros!$L:$L,$S111)&gt;0,0,1)*IF($T111=2,0,1) +$K111*$W111)</f>
        <v/>
      </c>
      <c r="Z111" s="46" t="str">
        <f>IF($B111="","",($M111*Z$2+IF($T111=2,0, $M111*Z$1+$X111/$W111*(1-$W111)))*IF(COUNTIF(Parámetros!$I:$I, $S111)&gt;0,0,1))</f>
        <v/>
      </c>
      <c r="AA111" s="46" t="str">
        <f>IF($B111="","",$R111*IF($T111=2,AA$1,AA$2) *IF(COUNTIF(Parámetros!$K:$K, $S111)&gt;0,0,1)+$Y111/$W111*(1-$W111))</f>
        <v/>
      </c>
      <c r="AB111" s="46" t="str">
        <f>IF($B111="","",$Q111*Parámetros!$B$3+Parámetros!$B$2)</f>
        <v/>
      </c>
      <c r="AC111" s="46" t="str">
        <f>IF($B111="","",Parámetros!$B$1*IF(OR($S111=27,$S111=102),0,1))</f>
        <v/>
      </c>
      <c r="AE111" s="43" t="str">
        <f>IF($B111="","",IF($C111="","No declarado",IFERROR(VLOOKUP($C111,F.931!$B:$BZ,$AE$1,0),"No declarado")))</f>
        <v/>
      </c>
      <c r="AF111" s="47" t="str">
        <f t="shared" si="24"/>
        <v/>
      </c>
      <c r="AG111" s="47" t="str">
        <f>IF($B111="","",IFERROR(O111-VLOOKUP(C111,F.931!B:BZ,SUMIFS(F.931!$1:$1,F.931!$3:$3,"Remuneración 4"),0),""))</f>
        <v/>
      </c>
      <c r="AH111" s="48" t="str">
        <f t="shared" si="25"/>
        <v/>
      </c>
      <c r="AI111" s="41" t="str">
        <f t="shared" si="26"/>
        <v/>
      </c>
    </row>
    <row r="112" spans="1:35" x14ac:dyDescent="0.2">
      <c r="A112" s="65"/>
      <c r="B112" s="64"/>
      <c r="C112" s="65"/>
      <c r="D112" s="88"/>
      <c r="E112" s="62"/>
      <c r="F112" s="62"/>
      <c r="G112" s="62"/>
      <c r="H112" s="62"/>
      <c r="I112" s="62"/>
      <c r="J112" s="62"/>
      <c r="K112" s="62"/>
      <c r="L112" s="43" t="str">
        <f>IF($B112="","",MAX(0,$E112-MAX($E112-$I112,Parámetros!$B$5)))</f>
        <v/>
      </c>
      <c r="M112" s="43" t="str">
        <f>IF($B112="","",MIN($E112,Parámetros!$B$4))</f>
        <v/>
      </c>
      <c r="N112" s="43" t="str">
        <f t="shared" si="16"/>
        <v/>
      </c>
      <c r="O112" s="43" t="str">
        <f>IF($B112="","",MIN(($E112+$F112)/IF($D112="",1,$D112),Parámetros!$B$4))</f>
        <v/>
      </c>
      <c r="P112" s="43" t="str">
        <f t="shared" si="17"/>
        <v/>
      </c>
      <c r="Q112" s="43" t="str">
        <f t="shared" si="18"/>
        <v/>
      </c>
      <c r="R112" s="43" t="str">
        <f t="shared" si="21"/>
        <v/>
      </c>
      <c r="S112" s="44" t="str">
        <f>IF($B112="","",IFERROR(VLOOKUP($C112,F.931!$B:$R,9,0),8))</f>
        <v/>
      </c>
      <c r="T112" s="44" t="str">
        <f>IF($B112="","",IFERROR(VLOOKUP($C112,F.931!$B:$R,7,0),1))</f>
        <v/>
      </c>
      <c r="U112" s="44" t="str">
        <f>IF($B112="","",IFERROR(VLOOKUP($C112,F.931!$B:$AR,15,0),0))</f>
        <v/>
      </c>
      <c r="V112" s="44" t="str">
        <f>IF($B112="","",IFERROR(VLOOKUP($C112,F.931!$B:$R,3,0),1))</f>
        <v/>
      </c>
      <c r="W112" s="45" t="str">
        <f t="shared" si="23"/>
        <v/>
      </c>
      <c r="X112" s="46" t="str">
        <f>IF($B112="","",$W112*(X$2+$U112*0.015) *$O112*IF(COUNTIF(Parámetros!$J:$J, $S112)&gt;0,0,1)*IF($T112=2,0,1) +$J112*$W112)</f>
        <v/>
      </c>
      <c r="Y112" s="46" t="str">
        <f>IF($B112="","",$W112*Y$2*P112*IF(COUNTIF(Parámetros!$L:$L,$S112)&gt;0,0,1)*IF($T112=2,0,1) +$K112*$W112)</f>
        <v/>
      </c>
      <c r="Z112" s="46" t="str">
        <f>IF($B112="","",($M112*Z$2+IF($T112=2,0, $M112*Z$1+$X112/$W112*(1-$W112)))*IF(COUNTIF(Parámetros!$I:$I, $S112)&gt;0,0,1))</f>
        <v/>
      </c>
      <c r="AA112" s="46" t="str">
        <f>IF($B112="","",$R112*IF($T112=2,AA$1,AA$2) *IF(COUNTIF(Parámetros!$K:$K, $S112)&gt;0,0,1)+$Y112/$W112*(1-$W112))</f>
        <v/>
      </c>
      <c r="AB112" s="46" t="str">
        <f>IF($B112="","",$Q112*Parámetros!$B$3+Parámetros!$B$2)</f>
        <v/>
      </c>
      <c r="AC112" s="46" t="str">
        <f>IF($B112="","",Parámetros!$B$1*IF(OR($S112=27,$S112=102),0,1))</f>
        <v/>
      </c>
      <c r="AE112" s="43" t="str">
        <f>IF($B112="","",IF($C112="","No declarado",IFERROR(VLOOKUP($C112,F.931!$B:$BZ,$AE$1,0),"No declarado")))</f>
        <v/>
      </c>
      <c r="AF112" s="47" t="str">
        <f t="shared" si="24"/>
        <v/>
      </c>
      <c r="AG112" s="47" t="str">
        <f>IF($B112="","",IFERROR(O112-VLOOKUP(C112,F.931!B:BZ,SUMIFS(F.931!$1:$1,F.931!$3:$3,"Remuneración 4"),0),""))</f>
        <v/>
      </c>
      <c r="AH112" s="48" t="str">
        <f t="shared" si="25"/>
        <v/>
      </c>
      <c r="AI112" s="41" t="str">
        <f t="shared" si="26"/>
        <v/>
      </c>
    </row>
    <row r="113" spans="1:35" x14ac:dyDescent="0.2">
      <c r="A113" s="65"/>
      <c r="B113" s="64"/>
      <c r="C113" s="65"/>
      <c r="D113" s="88"/>
      <c r="E113" s="62"/>
      <c r="F113" s="62"/>
      <c r="G113" s="62"/>
      <c r="H113" s="62"/>
      <c r="I113" s="62"/>
      <c r="J113" s="62"/>
      <c r="K113" s="62"/>
      <c r="L113" s="43" t="str">
        <f>IF($B113="","",MAX(0,$E113-MAX($E113-$I113,Parámetros!$B$5)))</f>
        <v/>
      </c>
      <c r="M113" s="43" t="str">
        <f>IF($B113="","",MIN($E113,Parámetros!$B$4))</f>
        <v/>
      </c>
      <c r="N113" s="43" t="str">
        <f t="shared" si="16"/>
        <v/>
      </c>
      <c r="O113" s="43" t="str">
        <f>IF($B113="","",MIN(($E113+$F113)/IF($D113="",1,$D113),Parámetros!$B$4))</f>
        <v/>
      </c>
      <c r="P113" s="43" t="str">
        <f t="shared" si="17"/>
        <v/>
      </c>
      <c r="Q113" s="43" t="str">
        <f t="shared" si="18"/>
        <v/>
      </c>
      <c r="R113" s="43" t="str">
        <f t="shared" si="21"/>
        <v/>
      </c>
      <c r="S113" s="44" t="str">
        <f>IF($B113="","",IFERROR(VLOOKUP($C113,F.931!$B:$R,9,0),8))</f>
        <v/>
      </c>
      <c r="T113" s="44" t="str">
        <f>IF($B113="","",IFERROR(VLOOKUP($C113,F.931!$B:$R,7,0),1))</f>
        <v/>
      </c>
      <c r="U113" s="44" t="str">
        <f>IF($B113="","",IFERROR(VLOOKUP($C113,F.931!$B:$AR,15,0),0))</f>
        <v/>
      </c>
      <c r="V113" s="44" t="str">
        <f>IF($B113="","",IFERROR(VLOOKUP($C113,F.931!$B:$R,3,0),1))</f>
        <v/>
      </c>
      <c r="W113" s="45" t="str">
        <f t="shared" si="23"/>
        <v/>
      </c>
      <c r="X113" s="46" t="str">
        <f>IF($B113="","",$W113*(X$2+$U113*0.015) *$O113*IF(COUNTIF(Parámetros!$J:$J, $S113)&gt;0,0,1)*IF($T113=2,0,1) +$J113*$W113)</f>
        <v/>
      </c>
      <c r="Y113" s="46" t="str">
        <f>IF($B113="","",$W113*Y$2*P113*IF(COUNTIF(Parámetros!$L:$L,$S113)&gt;0,0,1)*IF($T113=2,0,1) +$K113*$W113)</f>
        <v/>
      </c>
      <c r="Z113" s="46" t="str">
        <f>IF($B113="","",($M113*Z$2+IF($T113=2,0, $M113*Z$1+$X113/$W113*(1-$W113)))*IF(COUNTIF(Parámetros!$I:$I, $S113)&gt;0,0,1))</f>
        <v/>
      </c>
      <c r="AA113" s="46" t="str">
        <f>IF($B113="","",$R113*IF($T113=2,AA$1,AA$2) *IF(COUNTIF(Parámetros!$K:$K, $S113)&gt;0,0,1)+$Y113/$W113*(1-$W113))</f>
        <v/>
      </c>
      <c r="AB113" s="46" t="str">
        <f>IF($B113="","",$Q113*Parámetros!$B$3+Parámetros!$B$2)</f>
        <v/>
      </c>
      <c r="AC113" s="46" t="str">
        <f>IF($B113="","",Parámetros!$B$1*IF(OR($S113=27,$S113=102),0,1))</f>
        <v/>
      </c>
      <c r="AE113" s="43" t="str">
        <f>IF($B113="","",IF($C113="","No declarado",IFERROR(VLOOKUP($C113,F.931!$B:$BZ,$AE$1,0),"No declarado")))</f>
        <v/>
      </c>
      <c r="AF113" s="47" t="str">
        <f t="shared" si="24"/>
        <v/>
      </c>
      <c r="AG113" s="47" t="str">
        <f>IF($B113="","",IFERROR(O113-VLOOKUP(C113,F.931!B:BZ,SUMIFS(F.931!$1:$1,F.931!$3:$3,"Remuneración 4"),0),""))</f>
        <v/>
      </c>
      <c r="AH113" s="48" t="str">
        <f t="shared" si="25"/>
        <v/>
      </c>
      <c r="AI113" s="41" t="str">
        <f t="shared" si="26"/>
        <v/>
      </c>
    </row>
    <row r="114" spans="1:35" x14ac:dyDescent="0.2">
      <c r="A114" s="65"/>
      <c r="B114" s="64"/>
      <c r="C114" s="65"/>
      <c r="D114" s="88"/>
      <c r="E114" s="62"/>
      <c r="F114" s="62"/>
      <c r="G114" s="62"/>
      <c r="H114" s="62"/>
      <c r="I114" s="62"/>
      <c r="J114" s="62"/>
      <c r="K114" s="62"/>
      <c r="L114" s="43" t="str">
        <f>IF($B114="","",MAX(0,$E114-MAX($E114-$I114,Parámetros!$B$5)))</f>
        <v/>
      </c>
      <c r="M114" s="43" t="str">
        <f>IF($B114="","",MIN($E114,Parámetros!$B$4))</f>
        <v/>
      </c>
      <c r="N114" s="43" t="str">
        <f t="shared" si="16"/>
        <v/>
      </c>
      <c r="O114" s="43" t="str">
        <f>IF($B114="","",MIN(($E114+$F114)/IF($D114="",1,$D114),Parámetros!$B$4))</f>
        <v/>
      </c>
      <c r="P114" s="43" t="str">
        <f t="shared" si="17"/>
        <v/>
      </c>
      <c r="Q114" s="43" t="str">
        <f t="shared" si="18"/>
        <v/>
      </c>
      <c r="R114" s="43" t="str">
        <f t="shared" si="21"/>
        <v/>
      </c>
      <c r="S114" s="44" t="str">
        <f>IF($B114="","",IFERROR(VLOOKUP($C114,F.931!$B:$R,9,0),8))</f>
        <v/>
      </c>
      <c r="T114" s="44" t="str">
        <f>IF($B114="","",IFERROR(VLOOKUP($C114,F.931!$B:$R,7,0),1))</f>
        <v/>
      </c>
      <c r="U114" s="44" t="str">
        <f>IF($B114="","",IFERROR(VLOOKUP($C114,F.931!$B:$AR,15,0),0))</f>
        <v/>
      </c>
      <c r="V114" s="44" t="str">
        <f>IF($B114="","",IFERROR(VLOOKUP($C114,F.931!$B:$R,3,0),1))</f>
        <v/>
      </c>
      <c r="W114" s="45" t="str">
        <f t="shared" si="23"/>
        <v/>
      </c>
      <c r="X114" s="46" t="str">
        <f>IF($B114="","",$W114*(X$2+$U114*0.015) *$O114*IF(COUNTIF(Parámetros!$J:$J, $S114)&gt;0,0,1)*IF($T114=2,0,1) +$J114*$W114)</f>
        <v/>
      </c>
      <c r="Y114" s="46" t="str">
        <f>IF($B114="","",$W114*Y$2*P114*IF(COUNTIF(Parámetros!$L:$L,$S114)&gt;0,0,1)*IF($T114=2,0,1) +$K114*$W114)</f>
        <v/>
      </c>
      <c r="Z114" s="46" t="str">
        <f>IF($B114="","",($M114*Z$2+IF($T114=2,0, $M114*Z$1+$X114/$W114*(1-$W114)))*IF(COUNTIF(Parámetros!$I:$I, $S114)&gt;0,0,1))</f>
        <v/>
      </c>
      <c r="AA114" s="46" t="str">
        <f>IF($B114="","",$R114*IF($T114=2,AA$1,AA$2) *IF(COUNTIF(Parámetros!$K:$K, $S114)&gt;0,0,1)+$Y114/$W114*(1-$W114))</f>
        <v/>
      </c>
      <c r="AB114" s="46" t="str">
        <f>IF($B114="","",$Q114*Parámetros!$B$3+Parámetros!$B$2)</f>
        <v/>
      </c>
      <c r="AC114" s="46" t="str">
        <f>IF($B114="","",Parámetros!$B$1*IF(OR($S114=27,$S114=102),0,1))</f>
        <v/>
      </c>
      <c r="AE114" s="43" t="str">
        <f>IF($B114="","",IF($C114="","No declarado",IFERROR(VLOOKUP($C114,F.931!$B:$BZ,$AE$1,0),"No declarado")))</f>
        <v/>
      </c>
      <c r="AF114" s="47" t="str">
        <f t="shared" si="24"/>
        <v/>
      </c>
      <c r="AG114" s="47" t="str">
        <f>IF($B114="","",IFERROR(O114-VLOOKUP(C114,F.931!B:BZ,SUMIFS(F.931!$1:$1,F.931!$3:$3,"Remuneración 4"),0),""))</f>
        <v/>
      </c>
      <c r="AH114" s="48" t="str">
        <f t="shared" si="25"/>
        <v/>
      </c>
      <c r="AI114" s="41" t="str">
        <f t="shared" si="26"/>
        <v/>
      </c>
    </row>
    <row r="115" spans="1:35" x14ac:dyDescent="0.2">
      <c r="A115" s="65"/>
      <c r="B115" s="64"/>
      <c r="C115" s="65"/>
      <c r="D115" s="88"/>
      <c r="E115" s="62"/>
      <c r="F115" s="62"/>
      <c r="G115" s="62"/>
      <c r="H115" s="62"/>
      <c r="I115" s="62"/>
      <c r="J115" s="62"/>
      <c r="K115" s="62"/>
      <c r="L115" s="43" t="str">
        <f>IF($B115="","",MAX(0,$E115-MAX($E115-$I115,Parámetros!$B$5)))</f>
        <v/>
      </c>
      <c r="M115" s="43" t="str">
        <f>IF($B115="","",MIN($E115,Parámetros!$B$4))</f>
        <v/>
      </c>
      <c r="N115" s="43" t="str">
        <f t="shared" si="16"/>
        <v/>
      </c>
      <c r="O115" s="43" t="str">
        <f>IF($B115="","",MIN(($E115+$F115)/IF($D115="",1,$D115),Parámetros!$B$4))</f>
        <v/>
      </c>
      <c r="P115" s="43" t="str">
        <f t="shared" si="17"/>
        <v/>
      </c>
      <c r="Q115" s="43" t="str">
        <f t="shared" si="18"/>
        <v/>
      </c>
      <c r="R115" s="43" t="str">
        <f t="shared" si="21"/>
        <v/>
      </c>
      <c r="S115" s="44" t="str">
        <f>IF($B115="","",IFERROR(VLOOKUP($C115,F.931!$B:$R,9,0),8))</f>
        <v/>
      </c>
      <c r="T115" s="44" t="str">
        <f>IF($B115="","",IFERROR(VLOOKUP($C115,F.931!$B:$R,7,0),1))</f>
        <v/>
      </c>
      <c r="U115" s="44" t="str">
        <f>IF($B115="","",IFERROR(VLOOKUP($C115,F.931!$B:$AR,15,0),0))</f>
        <v/>
      </c>
      <c r="V115" s="44" t="str">
        <f>IF($B115="","",IFERROR(VLOOKUP($C115,F.931!$B:$R,3,0),1))</f>
        <v/>
      </c>
      <c r="W115" s="45" t="str">
        <f t="shared" si="23"/>
        <v/>
      </c>
      <c r="X115" s="46" t="str">
        <f>IF($B115="","",$W115*(X$2+$U115*0.015) *$O115*IF(COUNTIF(Parámetros!$J:$J, $S115)&gt;0,0,1)*IF($T115=2,0,1) +$J115*$W115)</f>
        <v/>
      </c>
      <c r="Y115" s="46" t="str">
        <f>IF($B115="","",$W115*Y$2*P115*IF(COUNTIF(Parámetros!$L:$L,$S115)&gt;0,0,1)*IF($T115=2,0,1) +$K115*$W115)</f>
        <v/>
      </c>
      <c r="Z115" s="46" t="str">
        <f>IF($B115="","",($M115*Z$2+IF($T115=2,0, $M115*Z$1+$X115/$W115*(1-$W115)))*IF(COUNTIF(Parámetros!$I:$I, $S115)&gt;0,0,1))</f>
        <v/>
      </c>
      <c r="AA115" s="46" t="str">
        <f>IF($B115="","",$R115*IF($T115=2,AA$1,AA$2) *IF(COUNTIF(Parámetros!$K:$K, $S115)&gt;0,0,1)+$Y115/$W115*(1-$W115))</f>
        <v/>
      </c>
      <c r="AB115" s="46" t="str">
        <f>IF($B115="","",$Q115*Parámetros!$B$3+Parámetros!$B$2)</f>
        <v/>
      </c>
      <c r="AC115" s="46" t="str">
        <f>IF($B115="","",Parámetros!$B$1*IF(OR($S115=27,$S115=102),0,1))</f>
        <v/>
      </c>
      <c r="AE115" s="43" t="str">
        <f>IF($B115="","",IF($C115="","No declarado",IFERROR(VLOOKUP($C115,F.931!$B:$BZ,$AE$1,0),"No declarado")))</f>
        <v/>
      </c>
      <c r="AF115" s="47" t="str">
        <f t="shared" si="24"/>
        <v/>
      </c>
      <c r="AG115" s="47" t="str">
        <f>IF($B115="","",IFERROR(O115-VLOOKUP(C115,F.931!B:BZ,SUMIFS(F.931!$1:$1,F.931!$3:$3,"Remuneración 4"),0),""))</f>
        <v/>
      </c>
      <c r="AH115" s="48" t="str">
        <f t="shared" si="25"/>
        <v/>
      </c>
      <c r="AI115" s="41" t="str">
        <f t="shared" si="26"/>
        <v/>
      </c>
    </row>
    <row r="116" spans="1:35" x14ac:dyDescent="0.2">
      <c r="A116" s="65"/>
      <c r="B116" s="64"/>
      <c r="C116" s="65"/>
      <c r="D116" s="88"/>
      <c r="E116" s="62"/>
      <c r="F116" s="62"/>
      <c r="G116" s="62"/>
      <c r="H116" s="62"/>
      <c r="I116" s="62"/>
      <c r="J116" s="62"/>
      <c r="K116" s="62"/>
      <c r="L116" s="43" t="str">
        <f>IF($B116="","",MAX(0,$E116-MAX($E116-$I116,Parámetros!$B$5)))</f>
        <v/>
      </c>
      <c r="M116" s="43" t="str">
        <f>IF($B116="","",MIN($E116,Parámetros!$B$4))</f>
        <v/>
      </c>
      <c r="N116" s="43" t="str">
        <f t="shared" si="16"/>
        <v/>
      </c>
      <c r="O116" s="43" t="str">
        <f>IF($B116="","",MIN(($E116+$F116)/IF($D116="",1,$D116),Parámetros!$B$4))</f>
        <v/>
      </c>
      <c r="P116" s="43" t="str">
        <f t="shared" si="17"/>
        <v/>
      </c>
      <c r="Q116" s="43" t="str">
        <f t="shared" si="18"/>
        <v/>
      </c>
      <c r="R116" s="43" t="str">
        <f t="shared" si="21"/>
        <v/>
      </c>
      <c r="S116" s="44" t="str">
        <f>IF($B116="","",IFERROR(VLOOKUP($C116,F.931!$B:$R,9,0),8))</f>
        <v/>
      </c>
      <c r="T116" s="44" t="str">
        <f>IF($B116="","",IFERROR(VLOOKUP($C116,F.931!$B:$R,7,0),1))</f>
        <v/>
      </c>
      <c r="U116" s="44" t="str">
        <f>IF($B116="","",IFERROR(VLOOKUP($C116,F.931!$B:$AR,15,0),0))</f>
        <v/>
      </c>
      <c r="V116" s="44" t="str">
        <f>IF($B116="","",IFERROR(VLOOKUP($C116,F.931!$B:$R,3,0),1))</f>
        <v/>
      </c>
      <c r="W116" s="45" t="str">
        <f t="shared" si="23"/>
        <v/>
      </c>
      <c r="X116" s="46" t="str">
        <f>IF($B116="","",$W116*(X$2+$U116*0.015) *$O116*IF(COUNTIF(Parámetros!$J:$J, $S116)&gt;0,0,1)*IF($T116=2,0,1) +$J116*$W116)</f>
        <v/>
      </c>
      <c r="Y116" s="46" t="str">
        <f>IF($B116="","",$W116*Y$2*P116*IF(COUNTIF(Parámetros!$L:$L,$S116)&gt;0,0,1)*IF($T116=2,0,1) +$K116*$W116)</f>
        <v/>
      </c>
      <c r="Z116" s="46" t="str">
        <f>IF($B116="","",($M116*Z$2+IF($T116=2,0, $M116*Z$1+$X116/$W116*(1-$W116)))*IF(COUNTIF(Parámetros!$I:$I, $S116)&gt;0,0,1))</f>
        <v/>
      </c>
      <c r="AA116" s="46" t="str">
        <f>IF($B116="","",$R116*IF($T116=2,AA$1,AA$2) *IF(COUNTIF(Parámetros!$K:$K, $S116)&gt;0,0,1)+$Y116/$W116*(1-$W116))</f>
        <v/>
      </c>
      <c r="AB116" s="46" t="str">
        <f>IF($B116="","",$Q116*Parámetros!$B$3+Parámetros!$B$2)</f>
        <v/>
      </c>
      <c r="AC116" s="46" t="str">
        <f>IF($B116="","",Parámetros!$B$1*IF(OR($S116=27,$S116=102),0,1))</f>
        <v/>
      </c>
      <c r="AE116" s="43" t="str">
        <f>IF($B116="","",IF($C116="","No declarado",IFERROR(VLOOKUP($C116,F.931!$B:$BZ,$AE$1,0),"No declarado")))</f>
        <v/>
      </c>
      <c r="AF116" s="47" t="str">
        <f t="shared" si="24"/>
        <v/>
      </c>
      <c r="AG116" s="47" t="str">
        <f>IF($B116="","",IFERROR(O116-VLOOKUP(C116,F.931!B:BZ,SUMIFS(F.931!$1:$1,F.931!$3:$3,"Remuneración 4"),0),""))</f>
        <v/>
      </c>
      <c r="AH116" s="48" t="str">
        <f t="shared" si="25"/>
        <v/>
      </c>
      <c r="AI116" s="41" t="str">
        <f t="shared" si="26"/>
        <v/>
      </c>
    </row>
    <row r="117" spans="1:35" x14ac:dyDescent="0.2">
      <c r="A117" s="65"/>
      <c r="B117" s="64"/>
      <c r="C117" s="65"/>
      <c r="D117" s="88"/>
      <c r="E117" s="62"/>
      <c r="F117" s="62"/>
      <c r="G117" s="62"/>
      <c r="H117" s="62"/>
      <c r="I117" s="62"/>
      <c r="J117" s="62"/>
      <c r="K117" s="62"/>
      <c r="L117" s="43" t="str">
        <f>IF($B117="","",MAX(0,$E117-MAX($E117-$I117,Parámetros!$B$5)))</f>
        <v/>
      </c>
      <c r="M117" s="43" t="str">
        <f>IF($B117="","",MIN($E117,Parámetros!$B$4))</f>
        <v/>
      </c>
      <c r="N117" s="43" t="str">
        <f t="shared" si="16"/>
        <v/>
      </c>
      <c r="O117" s="43" t="str">
        <f>IF($B117="","",MIN(($E117+$F117)/IF($D117="",1,$D117),Parámetros!$B$4))</f>
        <v/>
      </c>
      <c r="P117" s="43" t="str">
        <f t="shared" si="17"/>
        <v/>
      </c>
      <c r="Q117" s="43" t="str">
        <f t="shared" si="18"/>
        <v/>
      </c>
      <c r="R117" s="43" t="str">
        <f t="shared" si="21"/>
        <v/>
      </c>
      <c r="S117" s="44" t="str">
        <f>IF($B117="","",IFERROR(VLOOKUP($C117,F.931!$B:$R,9,0),8))</f>
        <v/>
      </c>
      <c r="T117" s="44" t="str">
        <f>IF($B117="","",IFERROR(VLOOKUP($C117,F.931!$B:$R,7,0),1))</f>
        <v/>
      </c>
      <c r="U117" s="44" t="str">
        <f>IF($B117="","",IFERROR(VLOOKUP($C117,F.931!$B:$AR,15,0),0))</f>
        <v/>
      </c>
      <c r="V117" s="44" t="str">
        <f>IF($B117="","",IFERROR(VLOOKUP($C117,F.931!$B:$R,3,0),1))</f>
        <v/>
      </c>
      <c r="W117" s="45" t="str">
        <f t="shared" si="23"/>
        <v/>
      </c>
      <c r="X117" s="46" t="str">
        <f>IF($B117="","",$W117*(X$2+$U117*0.015) *$O117*IF(COUNTIF(Parámetros!$J:$J, $S117)&gt;0,0,1)*IF($T117=2,0,1) +$J117*$W117)</f>
        <v/>
      </c>
      <c r="Y117" s="46" t="str">
        <f>IF($B117="","",$W117*Y$2*P117*IF(COUNTIF(Parámetros!$L:$L,$S117)&gt;0,0,1)*IF($T117=2,0,1) +$K117*$W117)</f>
        <v/>
      </c>
      <c r="Z117" s="46" t="str">
        <f>IF($B117="","",($M117*Z$2+IF($T117=2,0, $M117*Z$1+$X117/$W117*(1-$W117)))*IF(COUNTIF(Parámetros!$I:$I, $S117)&gt;0,0,1))</f>
        <v/>
      </c>
      <c r="AA117" s="46" t="str">
        <f>IF($B117="","",$R117*IF($T117=2,AA$1,AA$2) *IF(COUNTIF(Parámetros!$K:$K, $S117)&gt;0,0,1)+$Y117/$W117*(1-$W117))</f>
        <v/>
      </c>
      <c r="AB117" s="46" t="str">
        <f>IF($B117="","",$Q117*Parámetros!$B$3+Parámetros!$B$2)</f>
        <v/>
      </c>
      <c r="AC117" s="46" t="str">
        <f>IF($B117="","",Parámetros!$B$1*IF(OR($S117=27,$S117=102),0,1))</f>
        <v/>
      </c>
      <c r="AE117" s="43" t="str">
        <f>IF($B117="","",IF($C117="","No declarado",IFERROR(VLOOKUP($C117,F.931!$B:$BZ,$AE$1,0),"No declarado")))</f>
        <v/>
      </c>
      <c r="AF117" s="47" t="str">
        <f t="shared" si="24"/>
        <v/>
      </c>
      <c r="AG117" s="47" t="str">
        <f>IF($B117="","",IFERROR(O117-VLOOKUP(C117,F.931!B:BZ,SUMIFS(F.931!$1:$1,F.931!$3:$3,"Remuneración 4"),0),""))</f>
        <v/>
      </c>
      <c r="AH117" s="48" t="str">
        <f t="shared" si="25"/>
        <v/>
      </c>
      <c r="AI117" s="41" t="str">
        <f t="shared" si="26"/>
        <v/>
      </c>
    </row>
    <row r="118" spans="1:35" x14ac:dyDescent="0.2">
      <c r="A118" s="65"/>
      <c r="B118" s="64"/>
      <c r="C118" s="65"/>
      <c r="D118" s="88"/>
      <c r="E118" s="62"/>
      <c r="F118" s="62"/>
      <c r="G118" s="62"/>
      <c r="H118" s="62"/>
      <c r="I118" s="62"/>
      <c r="J118" s="62"/>
      <c r="K118" s="62"/>
      <c r="L118" s="43" t="str">
        <f>IF($B118="","",MAX(0,$E118-MAX($E118-$I118,Parámetros!$B$5)))</f>
        <v/>
      </c>
      <c r="M118" s="43" t="str">
        <f>IF($B118="","",MIN($E118,Parámetros!$B$4))</f>
        <v/>
      </c>
      <c r="N118" s="43" t="str">
        <f t="shared" si="16"/>
        <v/>
      </c>
      <c r="O118" s="43" t="str">
        <f>IF($B118="","",MIN(($E118+$F118)/IF($D118="",1,$D118),Parámetros!$B$4))</f>
        <v/>
      </c>
      <c r="P118" s="43" t="str">
        <f t="shared" si="17"/>
        <v/>
      </c>
      <c r="Q118" s="43" t="str">
        <f t="shared" si="18"/>
        <v/>
      </c>
      <c r="R118" s="43" t="str">
        <f t="shared" si="21"/>
        <v/>
      </c>
      <c r="S118" s="44" t="str">
        <f>IF($B118="","",IFERROR(VLOOKUP($C118,F.931!$B:$R,9,0),8))</f>
        <v/>
      </c>
      <c r="T118" s="44" t="str">
        <f>IF($B118="","",IFERROR(VLOOKUP($C118,F.931!$B:$R,7,0),1))</f>
        <v/>
      </c>
      <c r="U118" s="44" t="str">
        <f>IF($B118="","",IFERROR(VLOOKUP($C118,F.931!$B:$AR,15,0),0))</f>
        <v/>
      </c>
      <c r="V118" s="44" t="str">
        <f>IF($B118="","",IFERROR(VLOOKUP($C118,F.931!$B:$R,3,0),1))</f>
        <v/>
      </c>
      <c r="W118" s="45" t="str">
        <f t="shared" si="23"/>
        <v/>
      </c>
      <c r="X118" s="46" t="str">
        <f>IF($B118="","",$W118*(X$2+$U118*0.015) *$O118*IF(COUNTIF(Parámetros!$J:$J, $S118)&gt;0,0,1)*IF($T118=2,0,1) +$J118*$W118)</f>
        <v/>
      </c>
      <c r="Y118" s="46" t="str">
        <f>IF($B118="","",$W118*Y$2*P118*IF(COUNTIF(Parámetros!$L:$L,$S118)&gt;0,0,1)*IF($T118=2,0,1) +$K118*$W118)</f>
        <v/>
      </c>
      <c r="Z118" s="46" t="str">
        <f>IF($B118="","",($M118*Z$2+IF($T118=2,0, $M118*Z$1+$X118/$W118*(1-$W118)))*IF(COUNTIF(Parámetros!$I:$I, $S118)&gt;0,0,1))</f>
        <v/>
      </c>
      <c r="AA118" s="46" t="str">
        <f>IF($B118="","",$R118*IF($T118=2,AA$1,AA$2) *IF(COUNTIF(Parámetros!$K:$K, $S118)&gt;0,0,1)+$Y118/$W118*(1-$W118))</f>
        <v/>
      </c>
      <c r="AB118" s="46" t="str">
        <f>IF($B118="","",$Q118*Parámetros!$B$3+Parámetros!$B$2)</f>
        <v/>
      </c>
      <c r="AC118" s="46" t="str">
        <f>IF($B118="","",Parámetros!$B$1*IF(OR($S118=27,$S118=102),0,1))</f>
        <v/>
      </c>
      <c r="AE118" s="43" t="str">
        <f>IF($B118="","",IF($C118="","No declarado",IFERROR(VLOOKUP($C118,F.931!$B:$BZ,$AE$1,0),"No declarado")))</f>
        <v/>
      </c>
      <c r="AF118" s="47" t="str">
        <f t="shared" si="24"/>
        <v/>
      </c>
      <c r="AG118" s="47" t="str">
        <f>IF($B118="","",IFERROR(O118-VLOOKUP(C118,F.931!B:BZ,SUMIFS(F.931!$1:$1,F.931!$3:$3,"Remuneración 4"),0),""))</f>
        <v/>
      </c>
      <c r="AH118" s="48" t="str">
        <f t="shared" si="25"/>
        <v/>
      </c>
      <c r="AI118" s="41" t="str">
        <f t="shared" si="26"/>
        <v/>
      </c>
    </row>
    <row r="119" spans="1:35" x14ac:dyDescent="0.2">
      <c r="A119" s="65"/>
      <c r="B119" s="64"/>
      <c r="C119" s="65"/>
      <c r="D119" s="88"/>
      <c r="E119" s="62"/>
      <c r="F119" s="62"/>
      <c r="G119" s="62"/>
      <c r="H119" s="62"/>
      <c r="I119" s="62"/>
      <c r="J119" s="62"/>
      <c r="K119" s="62"/>
      <c r="L119" s="43" t="str">
        <f>IF($B119="","",MAX(0,$E119-MAX($E119-$I119,Parámetros!$B$5)))</f>
        <v/>
      </c>
      <c r="M119" s="43" t="str">
        <f>IF($B119="","",MIN($E119,Parámetros!$B$4))</f>
        <v/>
      </c>
      <c r="N119" s="43" t="str">
        <f t="shared" si="16"/>
        <v/>
      </c>
      <c r="O119" s="43" t="str">
        <f>IF($B119="","",MIN(($E119+$F119)/IF($D119="",1,$D119),Parámetros!$B$4))</f>
        <v/>
      </c>
      <c r="P119" s="43" t="str">
        <f t="shared" si="17"/>
        <v/>
      </c>
      <c r="Q119" s="43" t="str">
        <f t="shared" si="18"/>
        <v/>
      </c>
      <c r="R119" s="43" t="str">
        <f t="shared" si="21"/>
        <v/>
      </c>
      <c r="S119" s="44" t="str">
        <f>IF($B119="","",IFERROR(VLOOKUP($C119,F.931!$B:$R,9,0),8))</f>
        <v/>
      </c>
      <c r="T119" s="44" t="str">
        <f>IF($B119="","",IFERROR(VLOOKUP($C119,F.931!$B:$R,7,0),1))</f>
        <v/>
      </c>
      <c r="U119" s="44" t="str">
        <f>IF($B119="","",IFERROR(VLOOKUP($C119,F.931!$B:$AR,15,0),0))</f>
        <v/>
      </c>
      <c r="V119" s="44" t="str">
        <f>IF($B119="","",IFERROR(VLOOKUP($C119,F.931!$B:$R,3,0),1))</f>
        <v/>
      </c>
      <c r="W119" s="45" t="str">
        <f t="shared" si="23"/>
        <v/>
      </c>
      <c r="X119" s="46" t="str">
        <f>IF($B119="","",$W119*(X$2+$U119*0.015) *$O119*IF(COUNTIF(Parámetros!$J:$J, $S119)&gt;0,0,1)*IF($T119=2,0,1) +$J119*$W119)</f>
        <v/>
      </c>
      <c r="Y119" s="46" t="str">
        <f>IF($B119="","",$W119*Y$2*P119*IF(COUNTIF(Parámetros!$L:$L,$S119)&gt;0,0,1)*IF($T119=2,0,1) +$K119*$W119)</f>
        <v/>
      </c>
      <c r="Z119" s="46" t="str">
        <f>IF($B119="","",($M119*Z$2+IF($T119=2,0, $M119*Z$1+$X119/$W119*(1-$W119)))*IF(COUNTIF(Parámetros!$I:$I, $S119)&gt;0,0,1))</f>
        <v/>
      </c>
      <c r="AA119" s="46" t="str">
        <f>IF($B119="","",$R119*IF($T119=2,AA$1,AA$2) *IF(COUNTIF(Parámetros!$K:$K, $S119)&gt;0,0,1)+$Y119/$W119*(1-$W119))</f>
        <v/>
      </c>
      <c r="AB119" s="46" t="str">
        <f>IF($B119="","",$Q119*Parámetros!$B$3+Parámetros!$B$2)</f>
        <v/>
      </c>
      <c r="AC119" s="46" t="str">
        <f>IF($B119="","",Parámetros!$B$1*IF(OR($S119=27,$S119=102),0,1))</f>
        <v/>
      </c>
      <c r="AE119" s="43" t="str">
        <f>IF($B119="","",IF($C119="","No declarado",IFERROR(VLOOKUP($C119,F.931!$B:$BZ,$AE$1,0),"No declarado")))</f>
        <v/>
      </c>
      <c r="AF119" s="47" t="str">
        <f t="shared" si="24"/>
        <v/>
      </c>
      <c r="AG119" s="47" t="str">
        <f>IF($B119="","",IFERROR(O119-VLOOKUP(C119,F.931!B:BZ,SUMIFS(F.931!$1:$1,F.931!$3:$3,"Remuneración 4"),0),""))</f>
        <v/>
      </c>
      <c r="AH119" s="48" t="str">
        <f t="shared" si="25"/>
        <v/>
      </c>
      <c r="AI119" s="41" t="str">
        <f t="shared" si="26"/>
        <v/>
      </c>
    </row>
    <row r="120" spans="1:35" x14ac:dyDescent="0.2">
      <c r="A120" s="65"/>
      <c r="B120" s="64"/>
      <c r="C120" s="65"/>
      <c r="D120" s="88"/>
      <c r="E120" s="62"/>
      <c r="F120" s="62"/>
      <c r="G120" s="62"/>
      <c r="H120" s="62"/>
      <c r="I120" s="62"/>
      <c r="J120" s="62"/>
      <c r="K120" s="62"/>
      <c r="L120" s="43" t="str">
        <f>IF($B120="","",MAX(0,$E120-MAX($E120-$I120,Parámetros!$B$5)))</f>
        <v/>
      </c>
      <c r="M120" s="43" t="str">
        <f>IF($B120="","",MIN($E120,Parámetros!$B$4))</f>
        <v/>
      </c>
      <c r="N120" s="43" t="str">
        <f t="shared" si="16"/>
        <v/>
      </c>
      <c r="O120" s="43" t="str">
        <f>IF($B120="","",MIN(($E120+$F120)/IF($D120="",1,$D120),Parámetros!$B$4))</f>
        <v/>
      </c>
      <c r="P120" s="43" t="str">
        <f t="shared" si="17"/>
        <v/>
      </c>
      <c r="Q120" s="43" t="str">
        <f t="shared" si="18"/>
        <v/>
      </c>
      <c r="R120" s="43" t="str">
        <f t="shared" si="21"/>
        <v/>
      </c>
      <c r="S120" s="44" t="str">
        <f>IF($B120="","",IFERROR(VLOOKUP($C120,F.931!$B:$R,9,0),8))</f>
        <v/>
      </c>
      <c r="T120" s="44" t="str">
        <f>IF($B120="","",IFERROR(VLOOKUP($C120,F.931!$B:$R,7,0),1))</f>
        <v/>
      </c>
      <c r="U120" s="44" t="str">
        <f>IF($B120="","",IFERROR(VLOOKUP($C120,F.931!$B:$AR,15,0),0))</f>
        <v/>
      </c>
      <c r="V120" s="44" t="str">
        <f>IF($B120="","",IFERROR(VLOOKUP($C120,F.931!$B:$R,3,0),1))</f>
        <v/>
      </c>
      <c r="W120" s="45" t="str">
        <f t="shared" si="23"/>
        <v/>
      </c>
      <c r="X120" s="46" t="str">
        <f>IF($B120="","",$W120*(X$2+$U120*0.015) *$O120*IF(COUNTIF(Parámetros!$J:$J, $S120)&gt;0,0,1)*IF($T120=2,0,1) +$J120*$W120)</f>
        <v/>
      </c>
      <c r="Y120" s="46" t="str">
        <f>IF($B120="","",$W120*Y$2*P120*IF(COUNTIF(Parámetros!$L:$L,$S120)&gt;0,0,1)*IF($T120=2,0,1) +$K120*$W120)</f>
        <v/>
      </c>
      <c r="Z120" s="46" t="str">
        <f>IF($B120="","",($M120*Z$2+IF($T120=2,0, $M120*Z$1+$X120/$W120*(1-$W120)))*IF(COUNTIF(Parámetros!$I:$I, $S120)&gt;0,0,1))</f>
        <v/>
      </c>
      <c r="AA120" s="46" t="str">
        <f>IF($B120="","",$R120*IF($T120=2,AA$1,AA$2) *IF(COUNTIF(Parámetros!$K:$K, $S120)&gt;0,0,1)+$Y120/$W120*(1-$W120))</f>
        <v/>
      </c>
      <c r="AB120" s="46" t="str">
        <f>IF($B120="","",$Q120*Parámetros!$B$3+Parámetros!$B$2)</f>
        <v/>
      </c>
      <c r="AC120" s="46" t="str">
        <f>IF($B120="","",Parámetros!$B$1*IF(OR($S120=27,$S120=102),0,1))</f>
        <v/>
      </c>
      <c r="AE120" s="43" t="str">
        <f>IF($B120="","",IF($C120="","No declarado",IFERROR(VLOOKUP($C120,F.931!$B:$BZ,$AE$1,0),"No declarado")))</f>
        <v/>
      </c>
      <c r="AF120" s="47" t="str">
        <f t="shared" si="24"/>
        <v/>
      </c>
      <c r="AG120" s="47" t="str">
        <f>IF($B120="","",IFERROR(O120-VLOOKUP(C120,F.931!B:BZ,SUMIFS(F.931!$1:$1,F.931!$3:$3,"Remuneración 4"),0),""))</f>
        <v/>
      </c>
      <c r="AH120" s="48" t="str">
        <f t="shared" si="25"/>
        <v/>
      </c>
      <c r="AI120" s="41" t="str">
        <f t="shared" si="26"/>
        <v/>
      </c>
    </row>
    <row r="121" spans="1:35" x14ac:dyDescent="0.2">
      <c r="A121" s="65"/>
      <c r="B121" s="64"/>
      <c r="C121" s="65"/>
      <c r="D121" s="88"/>
      <c r="E121" s="62"/>
      <c r="F121" s="62"/>
      <c r="G121" s="62"/>
      <c r="H121" s="62"/>
      <c r="I121" s="62"/>
      <c r="J121" s="62"/>
      <c r="K121" s="62"/>
      <c r="L121" s="43" t="str">
        <f>IF($B121="","",MAX(0,$E121-MAX($E121-$I121,Parámetros!$B$5)))</f>
        <v/>
      </c>
      <c r="M121" s="43" t="str">
        <f>IF($B121="","",MIN($E121,Parámetros!$B$4))</f>
        <v/>
      </c>
      <c r="N121" s="43" t="str">
        <f t="shared" si="16"/>
        <v/>
      </c>
      <c r="O121" s="43" t="str">
        <f>IF($B121="","",MIN(($E121+$F121)/IF($D121="",1,$D121),Parámetros!$B$4))</f>
        <v/>
      </c>
      <c r="P121" s="43" t="str">
        <f t="shared" si="17"/>
        <v/>
      </c>
      <c r="Q121" s="43" t="str">
        <f t="shared" si="18"/>
        <v/>
      </c>
      <c r="R121" s="43" t="str">
        <f t="shared" si="21"/>
        <v/>
      </c>
      <c r="S121" s="44" t="str">
        <f>IF($B121="","",IFERROR(VLOOKUP($C121,F.931!$B:$R,9,0),8))</f>
        <v/>
      </c>
      <c r="T121" s="44" t="str">
        <f>IF($B121="","",IFERROR(VLOOKUP($C121,F.931!$B:$R,7,0),1))</f>
        <v/>
      </c>
      <c r="U121" s="44" t="str">
        <f>IF($B121="","",IFERROR(VLOOKUP($C121,F.931!$B:$AR,15,0),0))</f>
        <v/>
      </c>
      <c r="V121" s="44" t="str">
        <f>IF($B121="","",IFERROR(VLOOKUP($C121,F.931!$B:$R,3,0),1))</f>
        <v/>
      </c>
      <c r="W121" s="45" t="str">
        <f t="shared" si="23"/>
        <v/>
      </c>
      <c r="X121" s="46" t="str">
        <f>IF($B121="","",$W121*(X$2+$U121*0.015) *$O121*IF(COUNTIF(Parámetros!$J:$J, $S121)&gt;0,0,1)*IF($T121=2,0,1) +$J121*$W121)</f>
        <v/>
      </c>
      <c r="Y121" s="46" t="str">
        <f>IF($B121="","",$W121*Y$2*P121*IF(COUNTIF(Parámetros!$L:$L,$S121)&gt;0,0,1)*IF($T121=2,0,1) +$K121*$W121)</f>
        <v/>
      </c>
      <c r="Z121" s="46" t="str">
        <f>IF($B121="","",($M121*Z$2+IF($T121=2,0, $M121*Z$1+$X121/$W121*(1-$W121)))*IF(COUNTIF(Parámetros!$I:$I, $S121)&gt;0,0,1))</f>
        <v/>
      </c>
      <c r="AA121" s="46" t="str">
        <f>IF($B121="","",$R121*IF($T121=2,AA$1,AA$2) *IF(COUNTIF(Parámetros!$K:$K, $S121)&gt;0,0,1)+$Y121/$W121*(1-$W121))</f>
        <v/>
      </c>
      <c r="AB121" s="46" t="str">
        <f>IF($B121="","",$Q121*Parámetros!$B$3+Parámetros!$B$2)</f>
        <v/>
      </c>
      <c r="AC121" s="46" t="str">
        <f>IF($B121="","",Parámetros!$B$1*IF(OR($S121=27,$S121=102),0,1))</f>
        <v/>
      </c>
      <c r="AE121" s="43" t="str">
        <f>IF($B121="","",IF($C121="","No declarado",IFERROR(VLOOKUP($C121,F.931!$B:$BZ,$AE$1,0),"No declarado")))</f>
        <v/>
      </c>
      <c r="AF121" s="47" t="str">
        <f t="shared" si="24"/>
        <v/>
      </c>
      <c r="AG121" s="47" t="str">
        <f>IF($B121="","",IFERROR(O121-VLOOKUP(C121,F.931!B:BZ,SUMIFS(F.931!$1:$1,F.931!$3:$3,"Remuneración 4"),0),""))</f>
        <v/>
      </c>
      <c r="AH121" s="48" t="str">
        <f t="shared" si="25"/>
        <v/>
      </c>
      <c r="AI121" s="41" t="str">
        <f t="shared" si="26"/>
        <v/>
      </c>
    </row>
    <row r="122" spans="1:35" x14ac:dyDescent="0.2">
      <c r="A122" s="65"/>
      <c r="B122" s="64"/>
      <c r="C122" s="65"/>
      <c r="D122" s="88"/>
      <c r="E122" s="62"/>
      <c r="F122" s="62"/>
      <c r="G122" s="62"/>
      <c r="H122" s="62"/>
      <c r="I122" s="62"/>
      <c r="J122" s="62"/>
      <c r="K122" s="62"/>
      <c r="L122" s="43" t="str">
        <f>IF($B122="","",MAX(0,$E122-MAX($E122-$I122,Parámetros!$B$5)))</f>
        <v/>
      </c>
      <c r="M122" s="43" t="str">
        <f>IF($B122="","",MIN($E122,Parámetros!$B$4))</f>
        <v/>
      </c>
      <c r="N122" s="43" t="str">
        <f t="shared" si="16"/>
        <v/>
      </c>
      <c r="O122" s="43" t="str">
        <f>IF($B122="","",MIN(($E122+$F122)/IF($D122="",1,$D122),Parámetros!$B$4))</f>
        <v/>
      </c>
      <c r="P122" s="43" t="str">
        <f t="shared" si="17"/>
        <v/>
      </c>
      <c r="Q122" s="43" t="str">
        <f t="shared" si="18"/>
        <v/>
      </c>
      <c r="R122" s="43" t="str">
        <f t="shared" si="21"/>
        <v/>
      </c>
      <c r="S122" s="44" t="str">
        <f>IF($B122="","",IFERROR(VLOOKUP($C122,F.931!$B:$R,9,0),8))</f>
        <v/>
      </c>
      <c r="T122" s="44" t="str">
        <f>IF($B122="","",IFERROR(VLOOKUP($C122,F.931!$B:$R,7,0),1))</f>
        <v/>
      </c>
      <c r="U122" s="44" t="str">
        <f>IF($B122="","",IFERROR(VLOOKUP($C122,F.931!$B:$AR,15,0),0))</f>
        <v/>
      </c>
      <c r="V122" s="44" t="str">
        <f>IF($B122="","",IFERROR(VLOOKUP($C122,F.931!$B:$R,3,0),1))</f>
        <v/>
      </c>
      <c r="W122" s="45" t="str">
        <f t="shared" si="23"/>
        <v/>
      </c>
      <c r="X122" s="46" t="str">
        <f>IF($B122="","",$W122*(X$2+$U122*0.015) *$O122*IF(COUNTIF(Parámetros!$J:$J, $S122)&gt;0,0,1)*IF($T122=2,0,1) +$J122*$W122)</f>
        <v/>
      </c>
      <c r="Y122" s="46" t="str">
        <f>IF($B122="","",$W122*Y$2*P122*IF(COUNTIF(Parámetros!$L:$L,$S122)&gt;0,0,1)*IF($T122=2,0,1) +$K122*$W122)</f>
        <v/>
      </c>
      <c r="Z122" s="46" t="str">
        <f>IF($B122="","",($M122*Z$2+IF($T122=2,0, $M122*Z$1+$X122/$W122*(1-$W122)))*IF(COUNTIF(Parámetros!$I:$I, $S122)&gt;0,0,1))</f>
        <v/>
      </c>
      <c r="AA122" s="46" t="str">
        <f>IF($B122="","",$R122*IF($T122=2,AA$1,AA$2) *IF(COUNTIF(Parámetros!$K:$K, $S122)&gt;0,0,1)+$Y122/$W122*(1-$W122))</f>
        <v/>
      </c>
      <c r="AB122" s="46" t="str">
        <f>IF($B122="","",$Q122*Parámetros!$B$3+Parámetros!$B$2)</f>
        <v/>
      </c>
      <c r="AC122" s="46" t="str">
        <f>IF($B122="","",Parámetros!$B$1*IF(OR($S122=27,$S122=102),0,1))</f>
        <v/>
      </c>
      <c r="AE122" s="43" t="str">
        <f>IF($B122="","",IF($C122="","No declarado",IFERROR(VLOOKUP($C122,F.931!$B:$BZ,$AE$1,0),"No declarado")))</f>
        <v/>
      </c>
      <c r="AF122" s="47" t="str">
        <f t="shared" si="24"/>
        <v/>
      </c>
      <c r="AG122" s="47" t="str">
        <f>IF($B122="","",IFERROR(O122-VLOOKUP(C122,F.931!B:BZ,SUMIFS(F.931!$1:$1,F.931!$3:$3,"Remuneración 4"),0),""))</f>
        <v/>
      </c>
      <c r="AH122" s="48" t="str">
        <f t="shared" si="25"/>
        <v/>
      </c>
      <c r="AI122" s="41" t="str">
        <f t="shared" si="26"/>
        <v/>
      </c>
    </row>
    <row r="123" spans="1:35" x14ac:dyDescent="0.2">
      <c r="A123" s="65"/>
      <c r="B123" s="64"/>
      <c r="C123" s="65"/>
      <c r="D123" s="88"/>
      <c r="E123" s="62"/>
      <c r="F123" s="62"/>
      <c r="G123" s="62"/>
      <c r="H123" s="62"/>
      <c r="I123" s="62"/>
      <c r="J123" s="62"/>
      <c r="K123" s="62"/>
      <c r="L123" s="43" t="str">
        <f>IF($B123="","",MAX(0,$E123-MAX($E123-$I123,Parámetros!$B$5)))</f>
        <v/>
      </c>
      <c r="M123" s="43" t="str">
        <f>IF($B123="","",MIN($E123,Parámetros!$B$4))</f>
        <v/>
      </c>
      <c r="N123" s="43" t="str">
        <f t="shared" si="16"/>
        <v/>
      </c>
      <c r="O123" s="43" t="str">
        <f>IF($B123="","",MIN(($E123+$F123)/IF($D123="",1,$D123),Parámetros!$B$4))</f>
        <v/>
      </c>
      <c r="P123" s="43" t="str">
        <f t="shared" si="17"/>
        <v/>
      </c>
      <c r="Q123" s="43" t="str">
        <f t="shared" si="18"/>
        <v/>
      </c>
      <c r="R123" s="43" t="str">
        <f t="shared" si="21"/>
        <v/>
      </c>
      <c r="S123" s="44" t="str">
        <f>IF($B123="","",IFERROR(VLOOKUP($C123,F.931!$B:$R,9,0),8))</f>
        <v/>
      </c>
      <c r="T123" s="44" t="str">
        <f>IF($B123="","",IFERROR(VLOOKUP($C123,F.931!$B:$R,7,0),1))</f>
        <v/>
      </c>
      <c r="U123" s="44" t="str">
        <f>IF($B123="","",IFERROR(VLOOKUP($C123,F.931!$B:$AR,15,0),0))</f>
        <v/>
      </c>
      <c r="V123" s="44" t="str">
        <f>IF($B123="","",IFERROR(VLOOKUP($C123,F.931!$B:$R,3,0),1))</f>
        <v/>
      </c>
      <c r="W123" s="45" t="str">
        <f t="shared" si="23"/>
        <v/>
      </c>
      <c r="X123" s="46" t="str">
        <f>IF($B123="","",$W123*(X$2+$U123*0.015) *$O123*IF(COUNTIF(Parámetros!$J:$J, $S123)&gt;0,0,1)*IF($T123=2,0,1) +$J123*$W123)</f>
        <v/>
      </c>
      <c r="Y123" s="46" t="str">
        <f>IF($B123="","",$W123*Y$2*P123*IF(COUNTIF(Parámetros!$L:$L,$S123)&gt;0,0,1)*IF($T123=2,0,1) +$K123*$W123)</f>
        <v/>
      </c>
      <c r="Z123" s="46" t="str">
        <f>IF($B123="","",($M123*Z$2+IF($T123=2,0, $M123*Z$1+$X123/$W123*(1-$W123)))*IF(COUNTIF(Parámetros!$I:$I, $S123)&gt;0,0,1))</f>
        <v/>
      </c>
      <c r="AA123" s="46" t="str">
        <f>IF($B123="","",$R123*IF($T123=2,AA$1,AA$2) *IF(COUNTIF(Parámetros!$K:$K, $S123)&gt;0,0,1)+$Y123/$W123*(1-$W123))</f>
        <v/>
      </c>
      <c r="AB123" s="46" t="str">
        <f>IF($B123="","",$Q123*Parámetros!$B$3+Parámetros!$B$2)</f>
        <v/>
      </c>
      <c r="AC123" s="46" t="str">
        <f>IF($B123="","",Parámetros!$B$1*IF(OR($S123=27,$S123=102),0,1))</f>
        <v/>
      </c>
      <c r="AE123" s="43" t="str">
        <f>IF($B123="","",IF($C123="","No declarado",IFERROR(VLOOKUP($C123,F.931!$B:$BZ,$AE$1,0),"No declarado")))</f>
        <v/>
      </c>
      <c r="AF123" s="47" t="str">
        <f t="shared" si="24"/>
        <v/>
      </c>
      <c r="AG123" s="47" t="str">
        <f>IF($B123="","",IFERROR(O123-VLOOKUP(C123,F.931!B:BZ,SUMIFS(F.931!$1:$1,F.931!$3:$3,"Remuneración 4"),0),""))</f>
        <v/>
      </c>
      <c r="AH123" s="48" t="str">
        <f t="shared" si="25"/>
        <v/>
      </c>
      <c r="AI123" s="41" t="str">
        <f t="shared" si="26"/>
        <v/>
      </c>
    </row>
    <row r="124" spans="1:35" x14ac:dyDescent="0.2">
      <c r="A124" s="65"/>
      <c r="B124" s="64"/>
      <c r="C124" s="65"/>
      <c r="D124" s="88"/>
      <c r="E124" s="62"/>
      <c r="F124" s="62"/>
      <c r="G124" s="62"/>
      <c r="H124" s="62"/>
      <c r="I124" s="62"/>
      <c r="J124" s="62"/>
      <c r="K124" s="62"/>
      <c r="L124" s="43" t="str">
        <f>IF($B124="","",MAX(0,$E124-MAX($E124-$I124,Parámetros!$B$5)))</f>
        <v/>
      </c>
      <c r="M124" s="43" t="str">
        <f>IF($B124="","",MIN($E124,Parámetros!$B$4))</f>
        <v/>
      </c>
      <c r="N124" s="43" t="str">
        <f t="shared" si="16"/>
        <v/>
      </c>
      <c r="O124" s="43" t="str">
        <f>IF($B124="","",MIN(($E124+$F124)/IF($D124="",1,$D124),Parámetros!$B$4))</f>
        <v/>
      </c>
      <c r="P124" s="43" t="str">
        <f t="shared" si="17"/>
        <v/>
      </c>
      <c r="Q124" s="43" t="str">
        <f t="shared" si="18"/>
        <v/>
      </c>
      <c r="R124" s="43" t="str">
        <f t="shared" si="21"/>
        <v/>
      </c>
      <c r="S124" s="44" t="str">
        <f>IF($B124="","",IFERROR(VLOOKUP($C124,F.931!$B:$R,9,0),8))</f>
        <v/>
      </c>
      <c r="T124" s="44" t="str">
        <f>IF($B124="","",IFERROR(VLOOKUP($C124,F.931!$B:$R,7,0),1))</f>
        <v/>
      </c>
      <c r="U124" s="44" t="str">
        <f>IF($B124="","",IFERROR(VLOOKUP($C124,F.931!$B:$AR,15,0),0))</f>
        <v/>
      </c>
      <c r="V124" s="44" t="str">
        <f>IF($B124="","",IFERROR(VLOOKUP($C124,F.931!$B:$R,3,0),1))</f>
        <v/>
      </c>
      <c r="W124" s="45" t="str">
        <f t="shared" si="23"/>
        <v/>
      </c>
      <c r="X124" s="46" t="str">
        <f>IF($B124="","",$W124*(X$2+$U124*0.015) *$O124*IF(COUNTIF(Parámetros!$J:$J, $S124)&gt;0,0,1)*IF($T124=2,0,1) +$J124*$W124)</f>
        <v/>
      </c>
      <c r="Y124" s="46" t="str">
        <f>IF($B124="","",$W124*Y$2*P124*IF(COUNTIF(Parámetros!$L:$L,$S124)&gt;0,0,1)*IF($T124=2,0,1) +$K124*$W124)</f>
        <v/>
      </c>
      <c r="Z124" s="46" t="str">
        <f>IF($B124="","",($M124*Z$2+IF($T124=2,0, $M124*Z$1+$X124/$W124*(1-$W124)))*IF(COUNTIF(Parámetros!$I:$I, $S124)&gt;0,0,1))</f>
        <v/>
      </c>
      <c r="AA124" s="46" t="str">
        <f>IF($B124="","",$R124*IF($T124=2,AA$1,AA$2) *IF(COUNTIF(Parámetros!$K:$K, $S124)&gt;0,0,1)+$Y124/$W124*(1-$W124))</f>
        <v/>
      </c>
      <c r="AB124" s="46" t="str">
        <f>IF($B124="","",$Q124*Parámetros!$B$3+Parámetros!$B$2)</f>
        <v/>
      </c>
      <c r="AC124" s="46" t="str">
        <f>IF($B124="","",Parámetros!$B$1*IF(OR($S124=27,$S124=102),0,1))</f>
        <v/>
      </c>
      <c r="AE124" s="43" t="str">
        <f>IF($B124="","",IF($C124="","No declarado",IFERROR(VLOOKUP($C124,F.931!$B:$BZ,$AE$1,0),"No declarado")))</f>
        <v/>
      </c>
      <c r="AF124" s="47" t="str">
        <f t="shared" si="24"/>
        <v/>
      </c>
      <c r="AG124" s="47" t="str">
        <f>IF($B124="","",IFERROR(O124-VLOOKUP(C124,F.931!B:BZ,SUMIFS(F.931!$1:$1,F.931!$3:$3,"Remuneración 4"),0),""))</f>
        <v/>
      </c>
      <c r="AH124" s="48" t="str">
        <f t="shared" si="25"/>
        <v/>
      </c>
      <c r="AI124" s="41" t="str">
        <f t="shared" si="26"/>
        <v/>
      </c>
    </row>
    <row r="125" spans="1:35" x14ac:dyDescent="0.2">
      <c r="A125" s="65"/>
      <c r="B125" s="64"/>
      <c r="C125" s="65"/>
      <c r="D125" s="88"/>
      <c r="E125" s="62"/>
      <c r="F125" s="62"/>
      <c r="G125" s="62"/>
      <c r="H125" s="62"/>
      <c r="I125" s="62"/>
      <c r="J125" s="62"/>
      <c r="K125" s="62"/>
      <c r="L125" s="43" t="str">
        <f>IF($B125="","",MAX(0,$E125-MAX($E125-$I125,Parámetros!$B$5)))</f>
        <v/>
      </c>
      <c r="M125" s="43" t="str">
        <f>IF($B125="","",MIN($E125,Parámetros!$B$4))</f>
        <v/>
      </c>
      <c r="N125" s="43" t="str">
        <f t="shared" si="16"/>
        <v/>
      </c>
      <c r="O125" s="43" t="str">
        <f>IF($B125="","",MIN(($E125+$F125)/IF($D125="",1,$D125),Parámetros!$B$4))</f>
        <v/>
      </c>
      <c r="P125" s="43" t="str">
        <f t="shared" si="17"/>
        <v/>
      </c>
      <c r="Q125" s="43" t="str">
        <f t="shared" si="18"/>
        <v/>
      </c>
      <c r="R125" s="43" t="str">
        <f t="shared" si="21"/>
        <v/>
      </c>
      <c r="S125" s="44" t="str">
        <f>IF($B125="","",IFERROR(VLOOKUP($C125,F.931!$B:$R,9,0),8))</f>
        <v/>
      </c>
      <c r="T125" s="44" t="str">
        <f>IF($B125="","",IFERROR(VLOOKUP($C125,F.931!$B:$R,7,0),1))</f>
        <v/>
      </c>
      <c r="U125" s="44" t="str">
        <f>IF($B125="","",IFERROR(VLOOKUP($C125,F.931!$B:$AR,15,0),0))</f>
        <v/>
      </c>
      <c r="V125" s="44" t="str">
        <f>IF($B125="","",IFERROR(VLOOKUP($C125,F.931!$B:$R,3,0),1))</f>
        <v/>
      </c>
      <c r="W125" s="45" t="str">
        <f t="shared" si="23"/>
        <v/>
      </c>
      <c r="X125" s="46" t="str">
        <f>IF($B125="","",$W125*(X$2+$U125*0.015) *$O125*IF(COUNTIF(Parámetros!$J:$J, $S125)&gt;0,0,1)*IF($T125=2,0,1) +$J125*$W125)</f>
        <v/>
      </c>
      <c r="Y125" s="46" t="str">
        <f>IF($B125="","",$W125*Y$2*P125*IF(COUNTIF(Parámetros!$L:$L,$S125)&gt;0,0,1)*IF($T125=2,0,1) +$K125*$W125)</f>
        <v/>
      </c>
      <c r="Z125" s="46" t="str">
        <f>IF($B125="","",($M125*Z$2+IF($T125=2,0, $M125*Z$1+$X125/$W125*(1-$W125)))*IF(COUNTIF(Parámetros!$I:$I, $S125)&gt;0,0,1))</f>
        <v/>
      </c>
      <c r="AA125" s="46" t="str">
        <f>IF($B125="","",$R125*IF($T125=2,AA$1,AA$2) *IF(COUNTIF(Parámetros!$K:$K, $S125)&gt;0,0,1)+$Y125/$W125*(1-$W125))</f>
        <v/>
      </c>
      <c r="AB125" s="46" t="str">
        <f>IF($B125="","",$Q125*Parámetros!$B$3+Parámetros!$B$2)</f>
        <v/>
      </c>
      <c r="AC125" s="46" t="str">
        <f>IF($B125="","",Parámetros!$B$1*IF(OR($S125=27,$S125=102),0,1))</f>
        <v/>
      </c>
      <c r="AE125" s="43" t="str">
        <f>IF($B125="","",IF($C125="","No declarado",IFERROR(VLOOKUP($C125,F.931!$B:$BZ,$AE$1,0),"No declarado")))</f>
        <v/>
      </c>
      <c r="AF125" s="47" t="str">
        <f t="shared" si="24"/>
        <v/>
      </c>
      <c r="AG125" s="47" t="str">
        <f>IF($B125="","",IFERROR(O125-VLOOKUP(C125,F.931!B:BZ,SUMIFS(F.931!$1:$1,F.931!$3:$3,"Remuneración 4"),0),""))</f>
        <v/>
      </c>
      <c r="AH125" s="48" t="str">
        <f t="shared" si="25"/>
        <v/>
      </c>
      <c r="AI125" s="41" t="str">
        <f t="shared" si="26"/>
        <v/>
      </c>
    </row>
    <row r="126" spans="1:35" x14ac:dyDescent="0.2">
      <c r="A126" s="65"/>
      <c r="B126" s="64"/>
      <c r="C126" s="65"/>
      <c r="D126" s="88"/>
      <c r="E126" s="62"/>
      <c r="F126" s="62"/>
      <c r="G126" s="62"/>
      <c r="H126" s="62"/>
      <c r="I126" s="62"/>
      <c r="J126" s="62"/>
      <c r="K126" s="62"/>
      <c r="L126" s="43" t="str">
        <f>IF($B126="","",MAX(0,$E126-MAX($E126-$I126,Parámetros!$B$5)))</f>
        <v/>
      </c>
      <c r="M126" s="43" t="str">
        <f>IF($B126="","",MIN($E126,Parámetros!$B$4))</f>
        <v/>
      </c>
      <c r="N126" s="43" t="str">
        <f t="shared" si="16"/>
        <v/>
      </c>
      <c r="O126" s="43" t="str">
        <f>IF($B126="","",MIN(($E126+$F126)/IF($D126="",1,$D126),Parámetros!$B$4))</f>
        <v/>
      </c>
      <c r="P126" s="43" t="str">
        <f t="shared" si="17"/>
        <v/>
      </c>
      <c r="Q126" s="43" t="str">
        <f t="shared" si="18"/>
        <v/>
      </c>
      <c r="R126" s="43" t="str">
        <f t="shared" si="21"/>
        <v/>
      </c>
      <c r="S126" s="44" t="str">
        <f>IF($B126="","",IFERROR(VLOOKUP($C126,F.931!$B:$R,9,0),8))</f>
        <v/>
      </c>
      <c r="T126" s="44" t="str">
        <f>IF($B126="","",IFERROR(VLOOKUP($C126,F.931!$B:$R,7,0),1))</f>
        <v/>
      </c>
      <c r="U126" s="44" t="str">
        <f>IF($B126="","",IFERROR(VLOOKUP($C126,F.931!$B:$AR,15,0),0))</f>
        <v/>
      </c>
      <c r="V126" s="44" t="str">
        <f>IF($B126="","",IFERROR(VLOOKUP($C126,F.931!$B:$R,3,0),1))</f>
        <v/>
      </c>
      <c r="W126" s="45" t="str">
        <f t="shared" si="23"/>
        <v/>
      </c>
      <c r="X126" s="46" t="str">
        <f>IF($B126="","",$W126*(X$2+$U126*0.015) *$O126*IF(COUNTIF(Parámetros!$J:$J, $S126)&gt;0,0,1)*IF($T126=2,0,1) +$J126*$W126)</f>
        <v/>
      </c>
      <c r="Y126" s="46" t="str">
        <f>IF($B126="","",$W126*Y$2*P126*IF(COUNTIF(Parámetros!$L:$L,$S126)&gt;0,0,1)*IF($T126=2,0,1) +$K126*$W126)</f>
        <v/>
      </c>
      <c r="Z126" s="46" t="str">
        <f>IF($B126="","",($M126*Z$2+IF($T126=2,0, $M126*Z$1+$X126/$W126*(1-$W126)))*IF(COUNTIF(Parámetros!$I:$I, $S126)&gt;0,0,1))</f>
        <v/>
      </c>
      <c r="AA126" s="46" t="str">
        <f>IF($B126="","",$R126*IF($T126=2,AA$1,AA$2) *IF(COUNTIF(Parámetros!$K:$K, $S126)&gt;0,0,1)+$Y126/$W126*(1-$W126))</f>
        <v/>
      </c>
      <c r="AB126" s="46" t="str">
        <f>IF($B126="","",$Q126*Parámetros!$B$3+Parámetros!$B$2)</f>
        <v/>
      </c>
      <c r="AC126" s="46" t="str">
        <f>IF($B126="","",Parámetros!$B$1*IF(OR($S126=27,$S126=102),0,1))</f>
        <v/>
      </c>
      <c r="AE126" s="43" t="str">
        <f>IF($B126="","",IF($C126="","No declarado",IFERROR(VLOOKUP($C126,F.931!$B:$BZ,$AE$1,0),"No declarado")))</f>
        <v/>
      </c>
      <c r="AF126" s="47" t="str">
        <f t="shared" si="24"/>
        <v/>
      </c>
      <c r="AG126" s="47" t="str">
        <f>IF($B126="","",IFERROR(O126-VLOOKUP(C126,F.931!B:BZ,SUMIFS(F.931!$1:$1,F.931!$3:$3,"Remuneración 4"),0),""))</f>
        <v/>
      </c>
      <c r="AH126" s="48" t="str">
        <f t="shared" si="25"/>
        <v/>
      </c>
      <c r="AI126" s="41" t="str">
        <f t="shared" si="26"/>
        <v/>
      </c>
    </row>
    <row r="127" spans="1:35" x14ac:dyDescent="0.2">
      <c r="A127" s="65"/>
      <c r="B127" s="64"/>
      <c r="C127" s="65"/>
      <c r="D127" s="88"/>
      <c r="E127" s="62"/>
      <c r="F127" s="62"/>
      <c r="G127" s="62"/>
      <c r="H127" s="62"/>
      <c r="I127" s="62"/>
      <c r="J127" s="62"/>
      <c r="K127" s="62"/>
      <c r="L127" s="43" t="str">
        <f>IF($B127="","",MAX(0,$E127-MAX($E127-$I127,Parámetros!$B$5)))</f>
        <v/>
      </c>
      <c r="M127" s="43" t="str">
        <f>IF($B127="","",MIN($E127,Parámetros!$B$4))</f>
        <v/>
      </c>
      <c r="N127" s="43" t="str">
        <f t="shared" si="16"/>
        <v/>
      </c>
      <c r="O127" s="43" t="str">
        <f>IF($B127="","",MIN(($E127+$F127)/IF($D127="",1,$D127),Parámetros!$B$4))</f>
        <v/>
      </c>
      <c r="P127" s="43" t="str">
        <f t="shared" si="17"/>
        <v/>
      </c>
      <c r="Q127" s="43" t="str">
        <f t="shared" si="18"/>
        <v/>
      </c>
      <c r="R127" s="43" t="str">
        <f t="shared" si="21"/>
        <v/>
      </c>
      <c r="S127" s="44" t="str">
        <f>IF($B127="","",IFERROR(VLOOKUP($C127,F.931!$B:$R,9,0),8))</f>
        <v/>
      </c>
      <c r="T127" s="44" t="str">
        <f>IF($B127="","",IFERROR(VLOOKUP($C127,F.931!$B:$R,7,0),1))</f>
        <v/>
      </c>
      <c r="U127" s="44" t="str">
        <f>IF($B127="","",IFERROR(VLOOKUP($C127,F.931!$B:$AR,15,0),0))</f>
        <v/>
      </c>
      <c r="V127" s="44" t="str">
        <f>IF($B127="","",IFERROR(VLOOKUP($C127,F.931!$B:$R,3,0),1))</f>
        <v/>
      </c>
      <c r="W127" s="45" t="str">
        <f t="shared" si="23"/>
        <v/>
      </c>
      <c r="X127" s="46" t="str">
        <f>IF($B127="","",$W127*(X$2+$U127*0.015) *$O127*IF(COUNTIF(Parámetros!$J:$J, $S127)&gt;0,0,1)*IF($T127=2,0,1) +$J127*$W127)</f>
        <v/>
      </c>
      <c r="Y127" s="46" t="str">
        <f>IF($B127="","",$W127*Y$2*P127*IF(COUNTIF(Parámetros!$L:$L,$S127)&gt;0,0,1)*IF($T127=2,0,1) +$K127*$W127)</f>
        <v/>
      </c>
      <c r="Z127" s="46" t="str">
        <f>IF($B127="","",($M127*Z$2+IF($T127=2,0, $M127*Z$1+$X127/$W127*(1-$W127)))*IF(COUNTIF(Parámetros!$I:$I, $S127)&gt;0,0,1))</f>
        <v/>
      </c>
      <c r="AA127" s="46" t="str">
        <f>IF($B127="","",$R127*IF($T127=2,AA$1,AA$2) *IF(COUNTIF(Parámetros!$K:$K, $S127)&gt;0,0,1)+$Y127/$W127*(1-$W127))</f>
        <v/>
      </c>
      <c r="AB127" s="46" t="str">
        <f>IF($B127="","",$Q127*Parámetros!$B$3+Parámetros!$B$2)</f>
        <v/>
      </c>
      <c r="AC127" s="46" t="str">
        <f>IF($B127="","",Parámetros!$B$1*IF(OR($S127=27,$S127=102),0,1))</f>
        <v/>
      </c>
      <c r="AE127" s="43" t="str">
        <f>IF($B127="","",IF($C127="","No declarado",IFERROR(VLOOKUP($C127,F.931!$B:$BZ,$AE$1,0),"No declarado")))</f>
        <v/>
      </c>
      <c r="AF127" s="47" t="str">
        <f t="shared" si="24"/>
        <v/>
      </c>
      <c r="AG127" s="47" t="str">
        <f>IF($B127="","",IFERROR(O127-VLOOKUP(C127,F.931!B:BZ,SUMIFS(F.931!$1:$1,F.931!$3:$3,"Remuneración 4"),0),""))</f>
        <v/>
      </c>
      <c r="AH127" s="48" t="str">
        <f t="shared" si="25"/>
        <v/>
      </c>
      <c r="AI127" s="41" t="str">
        <f t="shared" si="26"/>
        <v/>
      </c>
    </row>
    <row r="128" spans="1:35" x14ac:dyDescent="0.2">
      <c r="A128" s="65"/>
      <c r="B128" s="64"/>
      <c r="C128" s="65"/>
      <c r="D128" s="88"/>
      <c r="E128" s="62"/>
      <c r="F128" s="62"/>
      <c r="G128" s="62"/>
      <c r="H128" s="62"/>
      <c r="I128" s="62"/>
      <c r="J128" s="62"/>
      <c r="K128" s="62"/>
      <c r="L128" s="43" t="str">
        <f>IF($B128="","",MAX(0,$E128-MAX($E128-$I128,Parámetros!$B$5)))</f>
        <v/>
      </c>
      <c r="M128" s="43" t="str">
        <f>IF($B128="","",MIN($E128,Parámetros!$B$4))</f>
        <v/>
      </c>
      <c r="N128" s="43" t="str">
        <f t="shared" si="16"/>
        <v/>
      </c>
      <c r="O128" s="43" t="str">
        <f>IF($B128="","",MIN(($E128+$F128)/IF($D128="",1,$D128),Parámetros!$B$4))</f>
        <v/>
      </c>
      <c r="P128" s="43" t="str">
        <f t="shared" si="17"/>
        <v/>
      </c>
      <c r="Q128" s="43" t="str">
        <f t="shared" si="18"/>
        <v/>
      </c>
      <c r="R128" s="43" t="str">
        <f t="shared" si="21"/>
        <v/>
      </c>
      <c r="S128" s="44" t="str">
        <f>IF($B128="","",IFERROR(VLOOKUP($C128,F.931!$B:$R,9,0),8))</f>
        <v/>
      </c>
      <c r="T128" s="44" t="str">
        <f>IF($B128="","",IFERROR(VLOOKUP($C128,F.931!$B:$R,7,0),1))</f>
        <v/>
      </c>
      <c r="U128" s="44" t="str">
        <f>IF($B128="","",IFERROR(VLOOKUP($C128,F.931!$B:$AR,15,0),0))</f>
        <v/>
      </c>
      <c r="V128" s="44" t="str">
        <f>IF($B128="","",IFERROR(VLOOKUP($C128,F.931!$B:$R,3,0),1))</f>
        <v/>
      </c>
      <c r="W128" s="45" t="str">
        <f t="shared" si="23"/>
        <v/>
      </c>
      <c r="X128" s="46" t="str">
        <f>IF($B128="","",$W128*(X$2+$U128*0.015) *$O128*IF(COUNTIF(Parámetros!$J:$J, $S128)&gt;0,0,1)*IF($T128=2,0,1) +$J128*$W128)</f>
        <v/>
      </c>
      <c r="Y128" s="46" t="str">
        <f>IF($B128="","",$W128*Y$2*P128*IF(COUNTIF(Parámetros!$L:$L,$S128)&gt;0,0,1)*IF($T128=2,0,1) +$K128*$W128)</f>
        <v/>
      </c>
      <c r="Z128" s="46" t="str">
        <f>IF($B128="","",($M128*Z$2+IF($T128=2,0, $M128*Z$1+$X128/$W128*(1-$W128)))*IF(COUNTIF(Parámetros!$I:$I, $S128)&gt;0,0,1))</f>
        <v/>
      </c>
      <c r="AA128" s="46" t="str">
        <f>IF($B128="","",$R128*IF($T128=2,AA$1,AA$2) *IF(COUNTIF(Parámetros!$K:$K, $S128)&gt;0,0,1)+$Y128/$W128*(1-$W128))</f>
        <v/>
      </c>
      <c r="AB128" s="46" t="str">
        <f>IF($B128="","",$Q128*Parámetros!$B$3+Parámetros!$B$2)</f>
        <v/>
      </c>
      <c r="AC128" s="46" t="str">
        <f>IF($B128="","",Parámetros!$B$1*IF(OR($S128=27,$S128=102),0,1))</f>
        <v/>
      </c>
      <c r="AE128" s="43" t="str">
        <f>IF($B128="","",IF($C128="","No declarado",IFERROR(VLOOKUP($C128,F.931!$B:$BZ,$AE$1,0),"No declarado")))</f>
        <v/>
      </c>
      <c r="AF128" s="47" t="str">
        <f t="shared" si="24"/>
        <v/>
      </c>
      <c r="AG128" s="47" t="str">
        <f>IF($B128="","",IFERROR(O128-VLOOKUP(C128,F.931!B:BZ,SUMIFS(F.931!$1:$1,F.931!$3:$3,"Remuneración 4"),0),""))</f>
        <v/>
      </c>
      <c r="AH128" s="48" t="str">
        <f t="shared" si="25"/>
        <v/>
      </c>
      <c r="AI128" s="41" t="str">
        <f t="shared" si="26"/>
        <v/>
      </c>
    </row>
    <row r="129" spans="1:35" x14ac:dyDescent="0.2">
      <c r="A129" s="65"/>
      <c r="B129" s="64"/>
      <c r="C129" s="65"/>
      <c r="D129" s="88"/>
      <c r="E129" s="62"/>
      <c r="F129" s="62"/>
      <c r="G129" s="62"/>
      <c r="H129" s="62"/>
      <c r="I129" s="62"/>
      <c r="J129" s="62"/>
      <c r="K129" s="62"/>
      <c r="L129" s="43" t="str">
        <f>IF($B129="","",MAX(0,$E129-MAX($E129-$I129,Parámetros!$B$5)))</f>
        <v/>
      </c>
      <c r="M129" s="43" t="str">
        <f>IF($B129="","",MIN($E129,Parámetros!$B$4))</f>
        <v/>
      </c>
      <c r="N129" s="43" t="str">
        <f t="shared" si="16"/>
        <v/>
      </c>
      <c r="O129" s="43" t="str">
        <f>IF($B129="","",MIN(($E129+$F129)/IF($D129="",1,$D129),Parámetros!$B$4))</f>
        <v/>
      </c>
      <c r="P129" s="43" t="str">
        <f t="shared" si="17"/>
        <v/>
      </c>
      <c r="Q129" s="43" t="str">
        <f t="shared" si="18"/>
        <v/>
      </c>
      <c r="R129" s="43" t="str">
        <f t="shared" si="21"/>
        <v/>
      </c>
      <c r="S129" s="44" t="str">
        <f>IF($B129="","",IFERROR(VLOOKUP($C129,F.931!$B:$R,9,0),8))</f>
        <v/>
      </c>
      <c r="T129" s="44" t="str">
        <f>IF($B129="","",IFERROR(VLOOKUP($C129,F.931!$B:$R,7,0),1))</f>
        <v/>
      </c>
      <c r="U129" s="44" t="str">
        <f>IF($B129="","",IFERROR(VLOOKUP($C129,F.931!$B:$AR,15,0),0))</f>
        <v/>
      </c>
      <c r="V129" s="44" t="str">
        <f>IF($B129="","",IFERROR(VLOOKUP($C129,F.931!$B:$R,3,0),1))</f>
        <v/>
      </c>
      <c r="W129" s="45" t="str">
        <f t="shared" si="23"/>
        <v/>
      </c>
      <c r="X129" s="46" t="str">
        <f>IF($B129="","",$W129*(X$2+$U129*0.015) *$O129*IF(COUNTIF(Parámetros!$J:$J, $S129)&gt;0,0,1)*IF($T129=2,0,1) +$J129*$W129)</f>
        <v/>
      </c>
      <c r="Y129" s="46" t="str">
        <f>IF($B129="","",$W129*Y$2*P129*IF(COUNTIF(Parámetros!$L:$L,$S129)&gt;0,0,1)*IF($T129=2,0,1) +$K129*$W129)</f>
        <v/>
      </c>
      <c r="Z129" s="46" t="str">
        <f>IF($B129="","",($M129*Z$2+IF($T129=2,0, $M129*Z$1+$X129/$W129*(1-$W129)))*IF(COUNTIF(Parámetros!$I:$I, $S129)&gt;0,0,1))</f>
        <v/>
      </c>
      <c r="AA129" s="46" t="str">
        <f>IF($B129="","",$R129*IF($T129=2,AA$1,AA$2) *IF(COUNTIF(Parámetros!$K:$K, $S129)&gt;0,0,1)+$Y129/$W129*(1-$W129))</f>
        <v/>
      </c>
      <c r="AB129" s="46" t="str">
        <f>IF($B129="","",$Q129*Parámetros!$B$3+Parámetros!$B$2)</f>
        <v/>
      </c>
      <c r="AC129" s="46" t="str">
        <f>IF($B129="","",Parámetros!$B$1*IF(OR($S129=27,$S129=102),0,1))</f>
        <v/>
      </c>
      <c r="AE129" s="43" t="str">
        <f>IF($B129="","",IF($C129="","No declarado",IFERROR(VLOOKUP($C129,F.931!$B:$BZ,$AE$1,0),"No declarado")))</f>
        <v/>
      </c>
      <c r="AF129" s="47" t="str">
        <f t="shared" si="24"/>
        <v/>
      </c>
      <c r="AG129" s="47" t="str">
        <f>IF($B129="","",IFERROR(O129-VLOOKUP(C129,F.931!B:BZ,SUMIFS(F.931!$1:$1,F.931!$3:$3,"Remuneración 4"),0),""))</f>
        <v/>
      </c>
      <c r="AH129" s="48" t="str">
        <f t="shared" si="25"/>
        <v/>
      </c>
      <c r="AI129" s="41" t="str">
        <f t="shared" si="26"/>
        <v/>
      </c>
    </row>
    <row r="130" spans="1:35" x14ac:dyDescent="0.2">
      <c r="A130" s="65"/>
      <c r="B130" s="64"/>
      <c r="C130" s="65"/>
      <c r="D130" s="88"/>
      <c r="E130" s="62"/>
      <c r="F130" s="62"/>
      <c r="G130" s="62"/>
      <c r="H130" s="62"/>
      <c r="I130" s="62"/>
      <c r="J130" s="62"/>
      <c r="K130" s="62"/>
      <c r="L130" s="43" t="str">
        <f>IF($B130="","",MAX(0,$E130-MAX($E130-$I130,Parámetros!$B$5)))</f>
        <v/>
      </c>
      <c r="M130" s="43" t="str">
        <f>IF($B130="","",MIN($E130,Parámetros!$B$4))</f>
        <v/>
      </c>
      <c r="N130" s="43" t="str">
        <f t="shared" si="16"/>
        <v/>
      </c>
      <c r="O130" s="43" t="str">
        <f>IF($B130="","",MIN(($E130+$F130)/IF($D130="",1,$D130),Parámetros!$B$4))</f>
        <v/>
      </c>
      <c r="P130" s="43" t="str">
        <f t="shared" si="17"/>
        <v/>
      </c>
      <c r="Q130" s="43" t="str">
        <f t="shared" si="18"/>
        <v/>
      </c>
      <c r="R130" s="43" t="str">
        <f t="shared" si="21"/>
        <v/>
      </c>
      <c r="S130" s="44" t="str">
        <f>IF($B130="","",IFERROR(VLOOKUP($C130,F.931!$B:$R,9,0),8))</f>
        <v/>
      </c>
      <c r="T130" s="44" t="str">
        <f>IF($B130="","",IFERROR(VLOOKUP($C130,F.931!$B:$R,7,0),1))</f>
        <v/>
      </c>
      <c r="U130" s="44" t="str">
        <f>IF($B130="","",IFERROR(VLOOKUP($C130,F.931!$B:$AR,15,0),0))</f>
        <v/>
      </c>
      <c r="V130" s="44" t="str">
        <f>IF($B130="","",IFERROR(VLOOKUP($C130,F.931!$B:$R,3,0),1))</f>
        <v/>
      </c>
      <c r="W130" s="45" t="str">
        <f t="shared" si="23"/>
        <v/>
      </c>
      <c r="X130" s="46" t="str">
        <f>IF($B130="","",$W130*(X$2+$U130*0.015) *$O130*IF(COUNTIF(Parámetros!$J:$J, $S130)&gt;0,0,1)*IF($T130=2,0,1) +$J130*$W130)</f>
        <v/>
      </c>
      <c r="Y130" s="46" t="str">
        <f>IF($B130="","",$W130*Y$2*P130*IF(COUNTIF(Parámetros!$L:$L,$S130)&gt;0,0,1)*IF($T130=2,0,1) +$K130*$W130)</f>
        <v/>
      </c>
      <c r="Z130" s="46" t="str">
        <f>IF($B130="","",($M130*Z$2+IF($T130=2,0, $M130*Z$1+$X130/$W130*(1-$W130)))*IF(COUNTIF(Parámetros!$I:$I, $S130)&gt;0,0,1))</f>
        <v/>
      </c>
      <c r="AA130" s="46" t="str">
        <f>IF($B130="","",$R130*IF($T130=2,AA$1,AA$2) *IF(COUNTIF(Parámetros!$K:$K, $S130)&gt;0,0,1)+$Y130/$W130*(1-$W130))</f>
        <v/>
      </c>
      <c r="AB130" s="46" t="str">
        <f>IF($B130="","",$Q130*Parámetros!$B$3+Parámetros!$B$2)</f>
        <v/>
      </c>
      <c r="AC130" s="46" t="str">
        <f>IF($B130="","",Parámetros!$B$1*IF(OR($S130=27,$S130=102),0,1))</f>
        <v/>
      </c>
      <c r="AE130" s="43" t="str">
        <f>IF($B130="","",IF($C130="","No declarado",IFERROR(VLOOKUP($C130,F.931!$B:$BZ,$AE$1,0),"No declarado")))</f>
        <v/>
      </c>
      <c r="AF130" s="47" t="str">
        <f t="shared" si="24"/>
        <v/>
      </c>
      <c r="AG130" s="47" t="str">
        <f>IF($B130="","",IFERROR(O130-VLOOKUP(C130,F.931!B:BZ,SUMIFS(F.931!$1:$1,F.931!$3:$3,"Remuneración 4"),0),""))</f>
        <v/>
      </c>
      <c r="AH130" s="48" t="str">
        <f t="shared" si="25"/>
        <v/>
      </c>
      <c r="AI130" s="41" t="str">
        <f t="shared" si="26"/>
        <v/>
      </c>
    </row>
    <row r="131" spans="1:35" x14ac:dyDescent="0.2">
      <c r="A131" s="65"/>
      <c r="B131" s="64"/>
      <c r="C131" s="65"/>
      <c r="D131" s="88"/>
      <c r="E131" s="62"/>
      <c r="F131" s="62"/>
      <c r="G131" s="62"/>
      <c r="H131" s="62"/>
      <c r="I131" s="62"/>
      <c r="J131" s="62"/>
      <c r="K131" s="62"/>
      <c r="L131" s="43" t="str">
        <f>IF($B131="","",MAX(0,$E131-MAX($E131-$I131,Parámetros!$B$5)))</f>
        <v/>
      </c>
      <c r="M131" s="43" t="str">
        <f>IF($B131="","",MIN($E131,Parámetros!$B$4))</f>
        <v/>
      </c>
      <c r="N131" s="43" t="str">
        <f t="shared" si="16"/>
        <v/>
      </c>
      <c r="O131" s="43" t="str">
        <f>IF($B131="","",MIN(($E131+$F131)/IF($D131="",1,$D131),Parámetros!$B$4))</f>
        <v/>
      </c>
      <c r="P131" s="43" t="str">
        <f t="shared" si="17"/>
        <v/>
      </c>
      <c r="Q131" s="43" t="str">
        <f t="shared" si="18"/>
        <v/>
      </c>
      <c r="R131" s="43" t="str">
        <f t="shared" si="21"/>
        <v/>
      </c>
      <c r="S131" s="44" t="str">
        <f>IF($B131="","",IFERROR(VLOOKUP($C131,F.931!$B:$R,9,0),8))</f>
        <v/>
      </c>
      <c r="T131" s="44" t="str">
        <f>IF($B131="","",IFERROR(VLOOKUP($C131,F.931!$B:$R,7,0),1))</f>
        <v/>
      </c>
      <c r="U131" s="44" t="str">
        <f>IF($B131="","",IFERROR(VLOOKUP($C131,F.931!$B:$AR,15,0),0))</f>
        <v/>
      </c>
      <c r="V131" s="44" t="str">
        <f>IF($B131="","",IFERROR(VLOOKUP($C131,F.931!$B:$R,3,0),1))</f>
        <v/>
      </c>
      <c r="W131" s="45" t="str">
        <f t="shared" si="23"/>
        <v/>
      </c>
      <c r="X131" s="46" t="str">
        <f>IF($B131="","",$W131*(X$2+$U131*0.015) *$O131*IF(COUNTIF(Parámetros!$J:$J, $S131)&gt;0,0,1)*IF($T131=2,0,1) +$J131*$W131)</f>
        <v/>
      </c>
      <c r="Y131" s="46" t="str">
        <f>IF($B131="","",$W131*Y$2*P131*IF(COUNTIF(Parámetros!$L:$L,$S131)&gt;0,0,1)*IF($T131=2,0,1) +$K131*$W131)</f>
        <v/>
      </c>
      <c r="Z131" s="46" t="str">
        <f>IF($B131="","",($M131*Z$2+IF($T131=2,0, $M131*Z$1+$X131/$W131*(1-$W131)))*IF(COUNTIF(Parámetros!$I:$I, $S131)&gt;0,0,1))</f>
        <v/>
      </c>
      <c r="AA131" s="46" t="str">
        <f>IF($B131="","",$R131*IF($T131=2,AA$1,AA$2) *IF(COUNTIF(Parámetros!$K:$K, $S131)&gt;0,0,1)+$Y131/$W131*(1-$W131))</f>
        <v/>
      </c>
      <c r="AB131" s="46" t="str">
        <f>IF($B131="","",$Q131*Parámetros!$B$3+Parámetros!$B$2)</f>
        <v/>
      </c>
      <c r="AC131" s="46" t="str">
        <f>IF($B131="","",Parámetros!$B$1*IF(OR($S131=27,$S131=102),0,1))</f>
        <v/>
      </c>
      <c r="AE131" s="43" t="str">
        <f>IF($B131="","",IF($C131="","No declarado",IFERROR(VLOOKUP($C131,F.931!$B:$BZ,$AE$1,0),"No declarado")))</f>
        <v/>
      </c>
      <c r="AF131" s="47" t="str">
        <f t="shared" si="24"/>
        <v/>
      </c>
      <c r="AG131" s="47" t="str">
        <f>IF($B131="","",IFERROR(O131-VLOOKUP(C131,F.931!B:BZ,SUMIFS(F.931!$1:$1,F.931!$3:$3,"Remuneración 4"),0),""))</f>
        <v/>
      </c>
      <c r="AH131" s="48" t="str">
        <f t="shared" si="25"/>
        <v/>
      </c>
      <c r="AI131" s="41" t="str">
        <f t="shared" si="26"/>
        <v/>
      </c>
    </row>
    <row r="132" spans="1:35" x14ac:dyDescent="0.2">
      <c r="A132" s="65"/>
      <c r="B132" s="64"/>
      <c r="C132" s="65"/>
      <c r="D132" s="88"/>
      <c r="E132" s="62"/>
      <c r="F132" s="62"/>
      <c r="G132" s="62"/>
      <c r="H132" s="62"/>
      <c r="I132" s="62"/>
      <c r="J132" s="62"/>
      <c r="K132" s="62"/>
      <c r="L132" s="43" t="str">
        <f>IF($B132="","",MAX(0,$E132-MAX($E132-$I132,Parámetros!$B$5)))</f>
        <v/>
      </c>
      <c r="M132" s="43" t="str">
        <f>IF($B132="","",MIN($E132,Parámetros!$B$4))</f>
        <v/>
      </c>
      <c r="N132" s="43" t="str">
        <f t="shared" si="16"/>
        <v/>
      </c>
      <c r="O132" s="43" t="str">
        <f>IF($B132="","",MIN(($E132+$F132)/IF($D132="",1,$D132),Parámetros!$B$4))</f>
        <v/>
      </c>
      <c r="P132" s="43" t="str">
        <f t="shared" si="17"/>
        <v/>
      </c>
      <c r="Q132" s="43" t="str">
        <f t="shared" si="18"/>
        <v/>
      </c>
      <c r="R132" s="43" t="str">
        <f t="shared" si="21"/>
        <v/>
      </c>
      <c r="S132" s="44" t="str">
        <f>IF($B132="","",IFERROR(VLOOKUP($C132,F.931!$B:$R,9,0),8))</f>
        <v/>
      </c>
      <c r="T132" s="44" t="str">
        <f>IF($B132="","",IFERROR(VLOOKUP($C132,F.931!$B:$R,7,0),1))</f>
        <v/>
      </c>
      <c r="U132" s="44" t="str">
        <f>IF($B132="","",IFERROR(VLOOKUP($C132,F.931!$B:$AR,15,0),0))</f>
        <v/>
      </c>
      <c r="V132" s="44" t="str">
        <f>IF($B132="","",IFERROR(VLOOKUP($C132,F.931!$B:$R,3,0),1))</f>
        <v/>
      </c>
      <c r="W132" s="45" t="str">
        <f t="shared" si="23"/>
        <v/>
      </c>
      <c r="X132" s="46" t="str">
        <f>IF($B132="","",$W132*(X$2+$U132*0.015) *$O132*IF(COUNTIF(Parámetros!$J:$J, $S132)&gt;0,0,1)*IF($T132=2,0,1) +$J132*$W132)</f>
        <v/>
      </c>
      <c r="Y132" s="46" t="str">
        <f>IF($B132="","",$W132*Y$2*P132*IF(COUNTIF(Parámetros!$L:$L,$S132)&gt;0,0,1)*IF($T132=2,0,1) +$K132*$W132)</f>
        <v/>
      </c>
      <c r="Z132" s="46" t="str">
        <f>IF($B132="","",($M132*Z$2+IF($T132=2,0, $M132*Z$1+$X132/$W132*(1-$W132)))*IF(COUNTIF(Parámetros!$I:$I, $S132)&gt;0,0,1))</f>
        <v/>
      </c>
      <c r="AA132" s="46" t="str">
        <f>IF($B132="","",$R132*IF($T132=2,AA$1,AA$2) *IF(COUNTIF(Parámetros!$K:$K, $S132)&gt;0,0,1)+$Y132/$W132*(1-$W132))</f>
        <v/>
      </c>
      <c r="AB132" s="46" t="str">
        <f>IF($B132="","",$Q132*Parámetros!$B$3+Parámetros!$B$2)</f>
        <v/>
      </c>
      <c r="AC132" s="46" t="str">
        <f>IF($B132="","",Parámetros!$B$1*IF(OR($S132=27,$S132=102),0,1))</f>
        <v/>
      </c>
      <c r="AE132" s="43" t="str">
        <f>IF($B132="","",IF($C132="","No declarado",IFERROR(VLOOKUP($C132,F.931!$B:$BZ,$AE$1,0),"No declarado")))</f>
        <v/>
      </c>
      <c r="AF132" s="47" t="str">
        <f t="shared" si="24"/>
        <v/>
      </c>
      <c r="AG132" s="47" t="str">
        <f>IF($B132="","",IFERROR(O132-VLOOKUP(C132,F.931!B:BZ,SUMIFS(F.931!$1:$1,F.931!$3:$3,"Remuneración 4"),0),""))</f>
        <v/>
      </c>
      <c r="AH132" s="48" t="str">
        <f t="shared" si="25"/>
        <v/>
      </c>
      <c r="AI132" s="41" t="str">
        <f t="shared" si="26"/>
        <v/>
      </c>
    </row>
    <row r="133" spans="1:35" x14ac:dyDescent="0.2">
      <c r="A133" s="65"/>
      <c r="B133" s="64"/>
      <c r="C133" s="65"/>
      <c r="D133" s="88"/>
      <c r="E133" s="62"/>
      <c r="F133" s="62"/>
      <c r="G133" s="62"/>
      <c r="H133" s="62"/>
      <c r="I133" s="62"/>
      <c r="J133" s="62"/>
      <c r="K133" s="62"/>
      <c r="L133" s="43" t="str">
        <f>IF($B133="","",MAX(0,$E133-MAX($E133-$I133,Parámetros!$B$5)))</f>
        <v/>
      </c>
      <c r="M133" s="43" t="str">
        <f>IF($B133="","",MIN($E133,Parámetros!$B$4))</f>
        <v/>
      </c>
      <c r="N133" s="43" t="str">
        <f t="shared" si="16"/>
        <v/>
      </c>
      <c r="O133" s="43" t="str">
        <f>IF($B133="","",MIN(($E133+$F133)/IF($D133="",1,$D133),Parámetros!$B$4))</f>
        <v/>
      </c>
      <c r="P133" s="43" t="str">
        <f t="shared" si="17"/>
        <v/>
      </c>
      <c r="Q133" s="43" t="str">
        <f t="shared" si="18"/>
        <v/>
      </c>
      <c r="R133" s="43" t="str">
        <f t="shared" si="21"/>
        <v/>
      </c>
      <c r="S133" s="44" t="str">
        <f>IF($B133="","",IFERROR(VLOOKUP($C133,F.931!$B:$R,9,0),8))</f>
        <v/>
      </c>
      <c r="T133" s="44" t="str">
        <f>IF($B133="","",IFERROR(VLOOKUP($C133,F.931!$B:$R,7,0),1))</f>
        <v/>
      </c>
      <c r="U133" s="44" t="str">
        <f>IF($B133="","",IFERROR(VLOOKUP($C133,F.931!$B:$AR,15,0),0))</f>
        <v/>
      </c>
      <c r="V133" s="44" t="str">
        <f>IF($B133="","",IFERROR(VLOOKUP($C133,F.931!$B:$R,3,0),1))</f>
        <v/>
      </c>
      <c r="W133" s="45" t="str">
        <f t="shared" si="23"/>
        <v/>
      </c>
      <c r="X133" s="46" t="str">
        <f>IF($B133="","",$W133*(X$2+$U133*0.015) *$O133*IF(COUNTIF(Parámetros!$J:$J, $S133)&gt;0,0,1)*IF($T133=2,0,1) +$J133*$W133)</f>
        <v/>
      </c>
      <c r="Y133" s="46" t="str">
        <f>IF($B133="","",$W133*Y$2*P133*IF(COUNTIF(Parámetros!$L:$L,$S133)&gt;0,0,1)*IF($T133=2,0,1) +$K133*$W133)</f>
        <v/>
      </c>
      <c r="Z133" s="46" t="str">
        <f>IF($B133="","",($M133*Z$2+IF($T133=2,0, $M133*Z$1+$X133/$W133*(1-$W133)))*IF(COUNTIF(Parámetros!$I:$I, $S133)&gt;0,0,1))</f>
        <v/>
      </c>
      <c r="AA133" s="46" t="str">
        <f>IF($B133="","",$R133*IF($T133=2,AA$1,AA$2) *IF(COUNTIF(Parámetros!$K:$K, $S133)&gt;0,0,1)+$Y133/$W133*(1-$W133))</f>
        <v/>
      </c>
      <c r="AB133" s="46" t="str">
        <f>IF($B133="","",$Q133*Parámetros!$B$3+Parámetros!$B$2)</f>
        <v/>
      </c>
      <c r="AC133" s="46" t="str">
        <f>IF($B133="","",Parámetros!$B$1*IF(OR($S133=27,$S133=102),0,1))</f>
        <v/>
      </c>
      <c r="AE133" s="43" t="str">
        <f>IF($B133="","",IF($C133="","No declarado",IFERROR(VLOOKUP($C133,F.931!$B:$BZ,$AE$1,0),"No declarado")))</f>
        <v/>
      </c>
      <c r="AF133" s="47" t="str">
        <f t="shared" si="24"/>
        <v/>
      </c>
      <c r="AG133" s="47" t="str">
        <f>IF($B133="","",IFERROR(O133-VLOOKUP(C133,F.931!B:BZ,SUMIFS(F.931!$1:$1,F.931!$3:$3,"Remuneración 4"),0),""))</f>
        <v/>
      </c>
      <c r="AH133" s="48" t="str">
        <f t="shared" si="25"/>
        <v/>
      </c>
      <c r="AI133" s="41" t="str">
        <f t="shared" si="26"/>
        <v/>
      </c>
    </row>
    <row r="134" spans="1:35" x14ac:dyDescent="0.2">
      <c r="A134" s="65"/>
      <c r="B134" s="64"/>
      <c r="C134" s="65"/>
      <c r="D134" s="88"/>
      <c r="E134" s="62"/>
      <c r="F134" s="62"/>
      <c r="G134" s="62"/>
      <c r="H134" s="62"/>
      <c r="I134" s="62"/>
      <c r="J134" s="62"/>
      <c r="K134" s="62"/>
      <c r="L134" s="43" t="str">
        <f>IF($B134="","",MAX(0,$E134-MAX($E134-$I134,Parámetros!$B$5)))</f>
        <v/>
      </c>
      <c r="M134" s="43" t="str">
        <f>IF($B134="","",MIN($E134,Parámetros!$B$4))</f>
        <v/>
      </c>
      <c r="N134" s="43" t="str">
        <f t="shared" ref="N134:N197" si="27">IF($B134="","",$E134)</f>
        <v/>
      </c>
      <c r="O134" s="43" t="str">
        <f>IF($B134="","",MIN(($E134+$F134)/IF($D134="",1,$D134),Parámetros!$B$4))</f>
        <v/>
      </c>
      <c r="P134" s="43" t="str">
        <f t="shared" ref="P134:P197" si="28">IF($B134="","",SUM($E134:$F134)/IF($D134="",1,$D134))</f>
        <v/>
      </c>
      <c r="Q134" s="43" t="str">
        <f t="shared" ref="Q134:Q197" si="29">IF($B134="","",SUM($E134:$G134))</f>
        <v/>
      </c>
      <c r="R134" s="43" t="str">
        <f t="shared" si="21"/>
        <v/>
      </c>
      <c r="S134" s="44" t="str">
        <f>IF($B134="","",IFERROR(VLOOKUP($C134,F.931!$B:$R,9,0),8))</f>
        <v/>
      </c>
      <c r="T134" s="44" t="str">
        <f>IF($B134="","",IFERROR(VLOOKUP($C134,F.931!$B:$R,7,0),1))</f>
        <v/>
      </c>
      <c r="U134" s="44" t="str">
        <f>IF($B134="","",IFERROR(VLOOKUP($C134,F.931!$B:$AR,15,0),0))</f>
        <v/>
      </c>
      <c r="V134" s="44" t="str">
        <f>IF($B134="","",IFERROR(VLOOKUP($C134,F.931!$B:$R,3,0),1))</f>
        <v/>
      </c>
      <c r="W134" s="45" t="str">
        <f t="shared" si="23"/>
        <v/>
      </c>
      <c r="X134" s="46" t="str">
        <f>IF($B134="","",$W134*(X$2+$U134*0.015) *$O134*IF(COUNTIF(Parámetros!$J:$J, $S134)&gt;0,0,1)*IF($T134=2,0,1) +$J134*$W134)</f>
        <v/>
      </c>
      <c r="Y134" s="46" t="str">
        <f>IF($B134="","",$W134*Y$2*P134*IF(COUNTIF(Parámetros!$L:$L,$S134)&gt;0,0,1)*IF($T134=2,0,1) +$K134*$W134)</f>
        <v/>
      </c>
      <c r="Z134" s="46" t="str">
        <f>IF($B134="","",($M134*Z$2+IF($T134=2,0, $M134*Z$1+$X134/$W134*(1-$W134)))*IF(COUNTIF(Parámetros!$I:$I, $S134)&gt;0,0,1))</f>
        <v/>
      </c>
      <c r="AA134" s="46" t="str">
        <f>IF($B134="","",$R134*IF($T134=2,AA$1,AA$2) *IF(COUNTIF(Parámetros!$K:$K, $S134)&gt;0,0,1)+$Y134/$W134*(1-$W134))</f>
        <v/>
      </c>
      <c r="AB134" s="46" t="str">
        <f>IF($B134="","",$Q134*Parámetros!$B$3+Parámetros!$B$2)</f>
        <v/>
      </c>
      <c r="AC134" s="46" t="str">
        <f>IF($B134="","",Parámetros!$B$1*IF(OR($S134=27,$S134=102),0,1))</f>
        <v/>
      </c>
      <c r="AE134" s="43" t="str">
        <f>IF($B134="","",IF($C134="","No declarado",IFERROR(VLOOKUP($C134,F.931!$B:$BZ,$AE$1,0),"No declarado")))</f>
        <v/>
      </c>
      <c r="AF134" s="47" t="str">
        <f t="shared" si="24"/>
        <v/>
      </c>
      <c r="AG134" s="47" t="str">
        <f>IF($B134="","",IFERROR(O134-VLOOKUP(C134,F.931!B:BZ,SUMIFS(F.931!$1:$1,F.931!$3:$3,"Remuneración 4"),0),""))</f>
        <v/>
      </c>
      <c r="AH134" s="48" t="str">
        <f t="shared" si="25"/>
        <v/>
      </c>
      <c r="AI134" s="41" t="str">
        <f t="shared" si="26"/>
        <v/>
      </c>
    </row>
    <row r="135" spans="1:35" x14ac:dyDescent="0.2">
      <c r="A135" s="65"/>
      <c r="B135" s="64"/>
      <c r="C135" s="65"/>
      <c r="D135" s="88"/>
      <c r="E135" s="62"/>
      <c r="F135" s="62"/>
      <c r="G135" s="62"/>
      <c r="H135" s="62"/>
      <c r="I135" s="62"/>
      <c r="J135" s="62"/>
      <c r="K135" s="62"/>
      <c r="L135" s="43" t="str">
        <f>IF($B135="","",MAX(0,$E135-MAX($E135-$I135,Parámetros!$B$5)))</f>
        <v/>
      </c>
      <c r="M135" s="43" t="str">
        <f>IF($B135="","",MIN($E135,Parámetros!$B$4))</f>
        <v/>
      </c>
      <c r="N135" s="43" t="str">
        <f t="shared" si="27"/>
        <v/>
      </c>
      <c r="O135" s="43" t="str">
        <f>IF($B135="","",MIN(($E135+$F135)/IF($D135="",1,$D135),Parámetros!$B$4))</f>
        <v/>
      </c>
      <c r="P135" s="43" t="str">
        <f t="shared" si="28"/>
        <v/>
      </c>
      <c r="Q135" s="43" t="str">
        <f t="shared" si="29"/>
        <v/>
      </c>
      <c r="R135" s="43" t="str">
        <f t="shared" si="21"/>
        <v/>
      </c>
      <c r="S135" s="44" t="str">
        <f>IF($B135="","",IFERROR(VLOOKUP($C135,F.931!$B:$R,9,0),8))</f>
        <v/>
      </c>
      <c r="T135" s="44" t="str">
        <f>IF($B135="","",IFERROR(VLOOKUP($C135,F.931!$B:$R,7,0),1))</f>
        <v/>
      </c>
      <c r="U135" s="44" t="str">
        <f>IF($B135="","",IFERROR(VLOOKUP($C135,F.931!$B:$AR,15,0),0))</f>
        <v/>
      </c>
      <c r="V135" s="44" t="str">
        <f>IF($B135="","",IFERROR(VLOOKUP($C135,F.931!$B:$R,3,0),1))</f>
        <v/>
      </c>
      <c r="W135" s="45" t="str">
        <f t="shared" si="23"/>
        <v/>
      </c>
      <c r="X135" s="46" t="str">
        <f>IF($B135="","",$W135*(X$2+$U135*0.015) *$O135*IF(COUNTIF(Parámetros!$J:$J, $S135)&gt;0,0,1)*IF($T135=2,0,1) +$J135*$W135)</f>
        <v/>
      </c>
      <c r="Y135" s="46" t="str">
        <f>IF($B135="","",$W135*Y$2*P135*IF(COUNTIF(Parámetros!$L:$L,$S135)&gt;0,0,1)*IF($T135=2,0,1) +$K135*$W135)</f>
        <v/>
      </c>
      <c r="Z135" s="46" t="str">
        <f>IF($B135="","",($M135*Z$2+IF($T135=2,0, $M135*Z$1+$X135/$W135*(1-$W135)))*IF(COUNTIF(Parámetros!$I:$I, $S135)&gt;0,0,1))</f>
        <v/>
      </c>
      <c r="AA135" s="46" t="str">
        <f>IF($B135="","",$R135*IF($T135=2,AA$1,AA$2) *IF(COUNTIF(Parámetros!$K:$K, $S135)&gt;0,0,1)+$Y135/$W135*(1-$W135))</f>
        <v/>
      </c>
      <c r="AB135" s="46" t="str">
        <f>IF($B135="","",$Q135*Parámetros!$B$3+Parámetros!$B$2)</f>
        <v/>
      </c>
      <c r="AC135" s="46" t="str">
        <f>IF($B135="","",Parámetros!$B$1*IF(OR($S135=27,$S135=102),0,1))</f>
        <v/>
      </c>
      <c r="AE135" s="43" t="str">
        <f>IF($B135="","",IF($C135="","No declarado",IFERROR(VLOOKUP($C135,F.931!$B:$BZ,$AE$1,0),"No declarado")))</f>
        <v/>
      </c>
      <c r="AF135" s="47" t="str">
        <f t="shared" si="24"/>
        <v/>
      </c>
      <c r="AG135" s="47" t="str">
        <f>IF($B135="","",IFERROR(O135-VLOOKUP(C135,F.931!B:BZ,SUMIFS(F.931!$1:$1,F.931!$3:$3,"Remuneración 4"),0),""))</f>
        <v/>
      </c>
      <c r="AH135" s="48" t="str">
        <f t="shared" si="25"/>
        <v/>
      </c>
      <c r="AI135" s="41" t="str">
        <f t="shared" si="26"/>
        <v/>
      </c>
    </row>
    <row r="136" spans="1:35" x14ac:dyDescent="0.2">
      <c r="A136" s="65"/>
      <c r="B136" s="64"/>
      <c r="C136" s="65"/>
      <c r="D136" s="88"/>
      <c r="E136" s="62"/>
      <c r="F136" s="62"/>
      <c r="G136" s="62"/>
      <c r="H136" s="62"/>
      <c r="I136" s="62"/>
      <c r="J136" s="62"/>
      <c r="K136" s="62"/>
      <c r="L136" s="43" t="str">
        <f>IF($B136="","",MAX(0,$E136-MAX($E136-$I136,Parámetros!$B$5)))</f>
        <v/>
      </c>
      <c r="M136" s="43" t="str">
        <f>IF($B136="","",MIN($E136,Parámetros!$B$4))</f>
        <v/>
      </c>
      <c r="N136" s="43" t="str">
        <f t="shared" si="27"/>
        <v/>
      </c>
      <c r="O136" s="43" t="str">
        <f>IF($B136="","",MIN(($E136+$F136)/IF($D136="",1,$D136),Parámetros!$B$4))</f>
        <v/>
      </c>
      <c r="P136" s="43" t="str">
        <f t="shared" si="28"/>
        <v/>
      </c>
      <c r="Q136" s="43" t="str">
        <f t="shared" si="29"/>
        <v/>
      </c>
      <c r="R136" s="43" t="str">
        <f t="shared" si="21"/>
        <v/>
      </c>
      <c r="S136" s="44" t="str">
        <f>IF($B136="","",IFERROR(VLOOKUP($C136,F.931!$B:$R,9,0),8))</f>
        <v/>
      </c>
      <c r="T136" s="44" t="str">
        <f>IF($B136="","",IFERROR(VLOOKUP($C136,F.931!$B:$R,7,0),1))</f>
        <v/>
      </c>
      <c r="U136" s="44" t="str">
        <f>IF($B136="","",IFERROR(VLOOKUP($C136,F.931!$B:$AR,15,0),0))</f>
        <v/>
      </c>
      <c r="V136" s="44" t="str">
        <f>IF($B136="","",IFERROR(VLOOKUP($C136,F.931!$B:$R,3,0),1))</f>
        <v/>
      </c>
      <c r="W136" s="45" t="str">
        <f t="shared" si="23"/>
        <v/>
      </c>
      <c r="X136" s="46" t="str">
        <f>IF($B136="","",$W136*(X$2+$U136*0.015) *$O136*IF(COUNTIF(Parámetros!$J:$J, $S136)&gt;0,0,1)*IF($T136=2,0,1) +$J136*$W136)</f>
        <v/>
      </c>
      <c r="Y136" s="46" t="str">
        <f>IF($B136="","",$W136*Y$2*P136*IF(COUNTIF(Parámetros!$L:$L,$S136)&gt;0,0,1)*IF($T136=2,0,1) +$K136*$W136)</f>
        <v/>
      </c>
      <c r="Z136" s="46" t="str">
        <f>IF($B136="","",($M136*Z$2+IF($T136=2,0, $M136*Z$1+$X136/$W136*(1-$W136)))*IF(COUNTIF(Parámetros!$I:$I, $S136)&gt;0,0,1))</f>
        <v/>
      </c>
      <c r="AA136" s="46" t="str">
        <f>IF($B136="","",$R136*IF($T136=2,AA$1,AA$2) *IF(COUNTIF(Parámetros!$K:$K, $S136)&gt;0,0,1)+$Y136/$W136*(1-$W136))</f>
        <v/>
      </c>
      <c r="AB136" s="46" t="str">
        <f>IF($B136="","",$Q136*Parámetros!$B$3+Parámetros!$B$2)</f>
        <v/>
      </c>
      <c r="AC136" s="46" t="str">
        <f>IF($B136="","",Parámetros!$B$1*IF(OR($S136=27,$S136=102),0,1))</f>
        <v/>
      </c>
      <c r="AE136" s="43" t="str">
        <f>IF($B136="","",IF($C136="","No declarado",IFERROR(VLOOKUP($C136,F.931!$B:$BZ,$AE$1,0),"No declarado")))</f>
        <v/>
      </c>
      <c r="AF136" s="47" t="str">
        <f t="shared" si="24"/>
        <v/>
      </c>
      <c r="AG136" s="47" t="str">
        <f>IF($B136="","",IFERROR(O136-VLOOKUP(C136,F.931!B:BZ,SUMIFS(F.931!$1:$1,F.931!$3:$3,"Remuneración 4"),0),""))</f>
        <v/>
      </c>
      <c r="AH136" s="48" t="str">
        <f t="shared" si="25"/>
        <v/>
      </c>
      <c r="AI136" s="41" t="str">
        <f t="shared" si="26"/>
        <v/>
      </c>
    </row>
    <row r="137" spans="1:35" x14ac:dyDescent="0.2">
      <c r="A137" s="65"/>
      <c r="B137" s="64"/>
      <c r="C137" s="65"/>
      <c r="D137" s="88"/>
      <c r="E137" s="62"/>
      <c r="F137" s="62"/>
      <c r="G137" s="62"/>
      <c r="H137" s="62"/>
      <c r="I137" s="62"/>
      <c r="J137" s="62"/>
      <c r="K137" s="62"/>
      <c r="L137" s="43" t="str">
        <f>IF($B137="","",MAX(0,$E137-MAX($E137-$I137,Parámetros!$B$5)))</f>
        <v/>
      </c>
      <c r="M137" s="43" t="str">
        <f>IF($B137="","",MIN($E137,Parámetros!$B$4))</f>
        <v/>
      </c>
      <c r="N137" s="43" t="str">
        <f t="shared" si="27"/>
        <v/>
      </c>
      <c r="O137" s="43" t="str">
        <f>IF($B137="","",MIN(($E137+$F137)/IF($D137="",1,$D137),Parámetros!$B$4))</f>
        <v/>
      </c>
      <c r="P137" s="43" t="str">
        <f t="shared" si="28"/>
        <v/>
      </c>
      <c r="Q137" s="43" t="str">
        <f t="shared" si="29"/>
        <v/>
      </c>
      <c r="R137" s="43" t="str">
        <f t="shared" si="21"/>
        <v/>
      </c>
      <c r="S137" s="44" t="str">
        <f>IF($B137="","",IFERROR(VLOOKUP($C137,F.931!$B:$R,9,0),8))</f>
        <v/>
      </c>
      <c r="T137" s="44" t="str">
        <f>IF($B137="","",IFERROR(VLOOKUP($C137,F.931!$B:$R,7,0),1))</f>
        <v/>
      </c>
      <c r="U137" s="44" t="str">
        <f>IF($B137="","",IFERROR(VLOOKUP($C137,F.931!$B:$AR,15,0),0))</f>
        <v/>
      </c>
      <c r="V137" s="44" t="str">
        <f>IF($B137="","",IFERROR(VLOOKUP($C137,F.931!$B:$R,3,0),1))</f>
        <v/>
      </c>
      <c r="W137" s="45" t="str">
        <f t="shared" si="23"/>
        <v/>
      </c>
      <c r="X137" s="46" t="str">
        <f>IF($B137="","",$W137*(X$2+$U137*0.015) *$O137*IF(COUNTIF(Parámetros!$J:$J, $S137)&gt;0,0,1)*IF($T137=2,0,1) +$J137*$W137)</f>
        <v/>
      </c>
      <c r="Y137" s="46" t="str">
        <f>IF($B137="","",$W137*Y$2*P137*IF(COUNTIF(Parámetros!$L:$L,$S137)&gt;0,0,1)*IF($T137=2,0,1) +$K137*$W137)</f>
        <v/>
      </c>
      <c r="Z137" s="46" t="str">
        <f>IF($B137="","",($M137*Z$2+IF($T137=2,0, $M137*Z$1+$X137/$W137*(1-$W137)))*IF(COUNTIF(Parámetros!$I:$I, $S137)&gt;0,0,1))</f>
        <v/>
      </c>
      <c r="AA137" s="46" t="str">
        <f>IF($B137="","",$R137*IF($T137=2,AA$1,AA$2) *IF(COUNTIF(Parámetros!$K:$K, $S137)&gt;0,0,1)+$Y137/$W137*(1-$W137))</f>
        <v/>
      </c>
      <c r="AB137" s="46" t="str">
        <f>IF($B137="","",$Q137*Parámetros!$B$3+Parámetros!$B$2)</f>
        <v/>
      </c>
      <c r="AC137" s="46" t="str">
        <f>IF($B137="","",Parámetros!$B$1*IF(OR($S137=27,$S137=102),0,1))</f>
        <v/>
      </c>
      <c r="AE137" s="43" t="str">
        <f>IF($B137="","",IF($C137="","No declarado",IFERROR(VLOOKUP($C137,F.931!$B:$BZ,$AE$1,0),"No declarado")))</f>
        <v/>
      </c>
      <c r="AF137" s="47" t="str">
        <f t="shared" si="24"/>
        <v/>
      </c>
      <c r="AG137" s="47" t="str">
        <f>IF($B137="","",IFERROR(O137-VLOOKUP(C137,F.931!B:BZ,SUMIFS(F.931!$1:$1,F.931!$3:$3,"Remuneración 4"),0),""))</f>
        <v/>
      </c>
      <c r="AH137" s="48" t="str">
        <f t="shared" si="25"/>
        <v/>
      </c>
      <c r="AI137" s="41" t="str">
        <f t="shared" si="26"/>
        <v/>
      </c>
    </row>
    <row r="138" spans="1:35" x14ac:dyDescent="0.2">
      <c r="A138" s="65"/>
      <c r="B138" s="64"/>
      <c r="C138" s="65"/>
      <c r="D138" s="88"/>
      <c r="E138" s="62"/>
      <c r="F138" s="62"/>
      <c r="G138" s="62"/>
      <c r="H138" s="62"/>
      <c r="I138" s="62"/>
      <c r="J138" s="62"/>
      <c r="K138" s="62"/>
      <c r="L138" s="43" t="str">
        <f>IF($B138="","",MAX(0,$E138-MAX($E138-$I138,Parámetros!$B$5)))</f>
        <v/>
      </c>
      <c r="M138" s="43" t="str">
        <f>IF($B138="","",MIN($E138,Parámetros!$B$4))</f>
        <v/>
      </c>
      <c r="N138" s="43" t="str">
        <f t="shared" si="27"/>
        <v/>
      </c>
      <c r="O138" s="43" t="str">
        <f>IF($B138="","",MIN(($E138+$F138)/IF($D138="",1,$D138),Parámetros!$B$4))</f>
        <v/>
      </c>
      <c r="P138" s="43" t="str">
        <f t="shared" si="28"/>
        <v/>
      </c>
      <c r="Q138" s="43" t="str">
        <f t="shared" si="29"/>
        <v/>
      </c>
      <c r="R138" s="43" t="str">
        <f t="shared" si="21"/>
        <v/>
      </c>
      <c r="S138" s="44" t="str">
        <f>IF($B138="","",IFERROR(VLOOKUP($C138,F.931!$B:$R,9,0),8))</f>
        <v/>
      </c>
      <c r="T138" s="44" t="str">
        <f>IF($B138="","",IFERROR(VLOOKUP($C138,F.931!$B:$R,7,0),1))</f>
        <v/>
      </c>
      <c r="U138" s="44" t="str">
        <f>IF($B138="","",IFERROR(VLOOKUP($C138,F.931!$B:$AR,15,0),0))</f>
        <v/>
      </c>
      <c r="V138" s="44" t="str">
        <f>IF($B138="","",IFERROR(VLOOKUP($C138,F.931!$B:$R,3,0),1))</f>
        <v/>
      </c>
      <c r="W138" s="45" t="str">
        <f t="shared" si="23"/>
        <v/>
      </c>
      <c r="X138" s="46" t="str">
        <f>IF($B138="","",$W138*(X$2+$U138*0.015) *$O138*IF(COUNTIF(Parámetros!$J:$J, $S138)&gt;0,0,1)*IF($T138=2,0,1) +$J138*$W138)</f>
        <v/>
      </c>
      <c r="Y138" s="46" t="str">
        <f>IF($B138="","",$W138*Y$2*P138*IF(COUNTIF(Parámetros!$L:$L,$S138)&gt;0,0,1)*IF($T138=2,0,1) +$K138*$W138)</f>
        <v/>
      </c>
      <c r="Z138" s="46" t="str">
        <f>IF($B138="","",($M138*Z$2+IF($T138=2,0, $M138*Z$1+$X138/$W138*(1-$W138)))*IF(COUNTIF(Parámetros!$I:$I, $S138)&gt;0,0,1))</f>
        <v/>
      </c>
      <c r="AA138" s="46" t="str">
        <f>IF($B138="","",$R138*IF($T138=2,AA$1,AA$2) *IF(COUNTIF(Parámetros!$K:$K, $S138)&gt;0,0,1)+$Y138/$W138*(1-$W138))</f>
        <v/>
      </c>
      <c r="AB138" s="46" t="str">
        <f>IF($B138="","",$Q138*Parámetros!$B$3+Parámetros!$B$2)</f>
        <v/>
      </c>
      <c r="AC138" s="46" t="str">
        <f>IF($B138="","",Parámetros!$B$1*IF(OR($S138=27,$S138=102),0,1))</f>
        <v/>
      </c>
      <c r="AE138" s="43" t="str">
        <f>IF($B138="","",IF($C138="","No declarado",IFERROR(VLOOKUP($C138,F.931!$B:$BZ,$AE$1,0),"No declarado")))</f>
        <v/>
      </c>
      <c r="AF138" s="47" t="str">
        <f t="shared" si="24"/>
        <v/>
      </c>
      <c r="AG138" s="47" t="str">
        <f>IF($B138="","",IFERROR(O138-VLOOKUP(C138,F.931!B:BZ,SUMIFS(F.931!$1:$1,F.931!$3:$3,"Remuneración 4"),0),""))</f>
        <v/>
      </c>
      <c r="AH138" s="48" t="str">
        <f t="shared" si="25"/>
        <v/>
      </c>
      <c r="AI138" s="41" t="str">
        <f t="shared" si="26"/>
        <v/>
      </c>
    </row>
    <row r="139" spans="1:35" x14ac:dyDescent="0.2">
      <c r="A139" s="65"/>
      <c r="B139" s="64"/>
      <c r="C139" s="65"/>
      <c r="D139" s="88"/>
      <c r="E139" s="62"/>
      <c r="F139" s="62"/>
      <c r="G139" s="62"/>
      <c r="H139" s="62"/>
      <c r="I139" s="62"/>
      <c r="J139" s="62"/>
      <c r="K139" s="62"/>
      <c r="L139" s="43" t="str">
        <f>IF($B139="","",MAX(0,$E139-MAX($E139-$I139,Parámetros!$B$5)))</f>
        <v/>
      </c>
      <c r="M139" s="43" t="str">
        <f>IF($B139="","",MIN($E139,Parámetros!$B$4))</f>
        <v/>
      </c>
      <c r="N139" s="43" t="str">
        <f t="shared" si="27"/>
        <v/>
      </c>
      <c r="O139" s="43" t="str">
        <f>IF($B139="","",MIN(($E139+$F139)/IF($D139="",1,$D139),Parámetros!$B$4))</f>
        <v/>
      </c>
      <c r="P139" s="43" t="str">
        <f t="shared" si="28"/>
        <v/>
      </c>
      <c r="Q139" s="43" t="str">
        <f t="shared" si="29"/>
        <v/>
      </c>
      <c r="R139" s="43" t="str">
        <f t="shared" si="21"/>
        <v/>
      </c>
      <c r="S139" s="44" t="str">
        <f>IF($B139="","",IFERROR(VLOOKUP($C139,F.931!$B:$R,9,0),8))</f>
        <v/>
      </c>
      <c r="T139" s="44" t="str">
        <f>IF($B139="","",IFERROR(VLOOKUP($C139,F.931!$B:$R,7,0),1))</f>
        <v/>
      </c>
      <c r="U139" s="44" t="str">
        <f>IF($B139="","",IFERROR(VLOOKUP($C139,F.931!$B:$AR,15,0),0))</f>
        <v/>
      </c>
      <c r="V139" s="44" t="str">
        <f>IF($B139="","",IFERROR(VLOOKUP($C139,F.931!$B:$R,3,0),1))</f>
        <v/>
      </c>
      <c r="W139" s="45" t="str">
        <f t="shared" si="23"/>
        <v/>
      </c>
      <c r="X139" s="46" t="str">
        <f>IF($B139="","",$W139*(X$2+$U139*0.015) *$O139*IF(COUNTIF(Parámetros!$J:$J, $S139)&gt;0,0,1)*IF($T139=2,0,1) +$J139*$W139)</f>
        <v/>
      </c>
      <c r="Y139" s="46" t="str">
        <f>IF($B139="","",$W139*Y$2*P139*IF(COUNTIF(Parámetros!$L:$L,$S139)&gt;0,0,1)*IF($T139=2,0,1) +$K139*$W139)</f>
        <v/>
      </c>
      <c r="Z139" s="46" t="str">
        <f>IF($B139="","",($M139*Z$2+IF($T139=2,0, $M139*Z$1+$X139/$W139*(1-$W139)))*IF(COUNTIF(Parámetros!$I:$I, $S139)&gt;0,0,1))</f>
        <v/>
      </c>
      <c r="AA139" s="46" t="str">
        <f>IF($B139="","",$R139*IF($T139=2,AA$1,AA$2) *IF(COUNTIF(Parámetros!$K:$K, $S139)&gt;0,0,1)+$Y139/$W139*(1-$W139))</f>
        <v/>
      </c>
      <c r="AB139" s="46" t="str">
        <f>IF($B139="","",$Q139*Parámetros!$B$3+Parámetros!$B$2)</f>
        <v/>
      </c>
      <c r="AC139" s="46" t="str">
        <f>IF($B139="","",Parámetros!$B$1*IF(OR($S139=27,$S139=102),0,1))</f>
        <v/>
      </c>
      <c r="AE139" s="43" t="str">
        <f>IF($B139="","",IF($C139="","No declarado",IFERROR(VLOOKUP($C139,F.931!$B:$BZ,$AE$1,0),"No declarado")))</f>
        <v/>
      </c>
      <c r="AF139" s="47" t="str">
        <f t="shared" si="24"/>
        <v/>
      </c>
      <c r="AG139" s="47" t="str">
        <f>IF($B139="","",IFERROR(O139-VLOOKUP(C139,F.931!B:BZ,SUMIFS(F.931!$1:$1,F.931!$3:$3,"Remuneración 4"),0),""))</f>
        <v/>
      </c>
      <c r="AH139" s="48" t="str">
        <f t="shared" si="25"/>
        <v/>
      </c>
      <c r="AI139" s="41" t="str">
        <f t="shared" si="26"/>
        <v/>
      </c>
    </row>
    <row r="140" spans="1:35" x14ac:dyDescent="0.2">
      <c r="A140" s="65"/>
      <c r="B140" s="64"/>
      <c r="C140" s="65"/>
      <c r="D140" s="88"/>
      <c r="E140" s="62"/>
      <c r="F140" s="62"/>
      <c r="G140" s="62"/>
      <c r="H140" s="62"/>
      <c r="I140" s="62"/>
      <c r="J140" s="62"/>
      <c r="K140" s="62"/>
      <c r="L140" s="43" t="str">
        <f>IF($B140="","",MAX(0,$E140-MAX($E140-$I140,Parámetros!$B$5)))</f>
        <v/>
      </c>
      <c r="M140" s="43" t="str">
        <f>IF($B140="","",MIN($E140,Parámetros!$B$4))</f>
        <v/>
      </c>
      <c r="N140" s="43" t="str">
        <f t="shared" si="27"/>
        <v/>
      </c>
      <c r="O140" s="43" t="str">
        <f>IF($B140="","",MIN(($E140+$F140)/IF($D140="",1,$D140),Parámetros!$B$4))</f>
        <v/>
      </c>
      <c r="P140" s="43" t="str">
        <f t="shared" si="28"/>
        <v/>
      </c>
      <c r="Q140" s="43" t="str">
        <f t="shared" si="29"/>
        <v/>
      </c>
      <c r="R140" s="43" t="str">
        <f t="shared" si="21"/>
        <v/>
      </c>
      <c r="S140" s="44" t="str">
        <f>IF($B140="","",IFERROR(VLOOKUP($C140,F.931!$B:$R,9,0),8))</f>
        <v/>
      </c>
      <c r="T140" s="44" t="str">
        <f>IF($B140="","",IFERROR(VLOOKUP($C140,F.931!$B:$R,7,0),1))</f>
        <v/>
      </c>
      <c r="U140" s="44" t="str">
        <f>IF($B140="","",IFERROR(VLOOKUP($C140,F.931!$B:$AR,15,0),0))</f>
        <v/>
      </c>
      <c r="V140" s="44" t="str">
        <f>IF($B140="","",IFERROR(VLOOKUP($C140,F.931!$B:$R,3,0),1))</f>
        <v/>
      </c>
      <c r="W140" s="45" t="str">
        <f t="shared" si="23"/>
        <v/>
      </c>
      <c r="X140" s="46" t="str">
        <f>IF($B140="","",$W140*(X$2+$U140*0.015) *$O140*IF(COUNTIF(Parámetros!$J:$J, $S140)&gt;0,0,1)*IF($T140=2,0,1) +$J140*$W140)</f>
        <v/>
      </c>
      <c r="Y140" s="46" t="str">
        <f>IF($B140="","",$W140*Y$2*P140*IF(COUNTIF(Parámetros!$L:$L,$S140)&gt;0,0,1)*IF($T140=2,0,1) +$K140*$W140)</f>
        <v/>
      </c>
      <c r="Z140" s="46" t="str">
        <f>IF($B140="","",($M140*Z$2+IF($T140=2,0, $M140*Z$1+$X140/$W140*(1-$W140)))*IF(COUNTIF(Parámetros!$I:$I, $S140)&gt;0,0,1))</f>
        <v/>
      </c>
      <c r="AA140" s="46" t="str">
        <f>IF($B140="","",$R140*IF($T140=2,AA$1,AA$2) *IF(COUNTIF(Parámetros!$K:$K, $S140)&gt;0,0,1)+$Y140/$W140*(1-$W140))</f>
        <v/>
      </c>
      <c r="AB140" s="46" t="str">
        <f>IF($B140="","",$Q140*Parámetros!$B$3+Parámetros!$B$2)</f>
        <v/>
      </c>
      <c r="AC140" s="46" t="str">
        <f>IF($B140="","",Parámetros!$B$1*IF(OR($S140=27,$S140=102),0,1))</f>
        <v/>
      </c>
      <c r="AE140" s="43" t="str">
        <f>IF($B140="","",IF($C140="","No declarado",IFERROR(VLOOKUP($C140,F.931!$B:$BZ,$AE$1,0),"No declarado")))</f>
        <v/>
      </c>
      <c r="AF140" s="47" t="str">
        <f t="shared" si="24"/>
        <v/>
      </c>
      <c r="AG140" s="47" t="str">
        <f>IF($B140="","",IFERROR(O140-VLOOKUP(C140,F.931!B:BZ,SUMIFS(F.931!$1:$1,F.931!$3:$3,"Remuneración 4"),0),""))</f>
        <v/>
      </c>
      <c r="AH140" s="48" t="str">
        <f t="shared" si="25"/>
        <v/>
      </c>
      <c r="AI140" s="41" t="str">
        <f t="shared" si="26"/>
        <v/>
      </c>
    </row>
    <row r="141" spans="1:35" x14ac:dyDescent="0.2">
      <c r="A141" s="65"/>
      <c r="B141" s="64"/>
      <c r="C141" s="65"/>
      <c r="D141" s="88"/>
      <c r="E141" s="62"/>
      <c r="F141" s="62"/>
      <c r="G141" s="62"/>
      <c r="H141" s="62"/>
      <c r="I141" s="62"/>
      <c r="J141" s="62"/>
      <c r="K141" s="62"/>
      <c r="L141" s="43" t="str">
        <f>IF($B141="","",MAX(0,$E141-MAX($E141-$I141,Parámetros!$B$5)))</f>
        <v/>
      </c>
      <c r="M141" s="43" t="str">
        <f>IF($B141="","",MIN($E141,Parámetros!$B$4))</f>
        <v/>
      </c>
      <c r="N141" s="43" t="str">
        <f t="shared" si="27"/>
        <v/>
      </c>
      <c r="O141" s="43" t="str">
        <f>IF($B141="","",MIN(($E141+$F141)/IF($D141="",1,$D141),Parámetros!$B$4))</f>
        <v/>
      </c>
      <c r="P141" s="43" t="str">
        <f t="shared" si="28"/>
        <v/>
      </c>
      <c r="Q141" s="43" t="str">
        <f t="shared" si="29"/>
        <v/>
      </c>
      <c r="R141" s="43" t="str">
        <f t="shared" si="21"/>
        <v/>
      </c>
      <c r="S141" s="44" t="str">
        <f>IF($B141="","",IFERROR(VLOOKUP($C141,F.931!$B:$R,9,0),8))</f>
        <v/>
      </c>
      <c r="T141" s="44" t="str">
        <f>IF($B141="","",IFERROR(VLOOKUP($C141,F.931!$B:$R,7,0),1))</f>
        <v/>
      </c>
      <c r="U141" s="44" t="str">
        <f>IF($B141="","",IFERROR(VLOOKUP($C141,F.931!$B:$AR,15,0),0))</f>
        <v/>
      </c>
      <c r="V141" s="44" t="str">
        <f>IF($B141="","",IFERROR(VLOOKUP($C141,F.931!$B:$R,3,0),1))</f>
        <v/>
      </c>
      <c r="W141" s="45" t="str">
        <f t="shared" si="23"/>
        <v/>
      </c>
      <c r="X141" s="46" t="str">
        <f>IF($B141="","",$W141*(X$2+$U141*0.015) *$O141*IF(COUNTIF(Parámetros!$J:$J, $S141)&gt;0,0,1)*IF($T141=2,0,1) +$J141*$W141)</f>
        <v/>
      </c>
      <c r="Y141" s="46" t="str">
        <f>IF($B141="","",$W141*Y$2*P141*IF(COUNTIF(Parámetros!$L:$L,$S141)&gt;0,0,1)*IF($T141=2,0,1) +$K141*$W141)</f>
        <v/>
      </c>
      <c r="Z141" s="46" t="str">
        <f>IF($B141="","",($M141*Z$2+IF($T141=2,0, $M141*Z$1+$X141/$W141*(1-$W141)))*IF(COUNTIF(Parámetros!$I:$I, $S141)&gt;0,0,1))</f>
        <v/>
      </c>
      <c r="AA141" s="46" t="str">
        <f>IF($B141="","",$R141*IF($T141=2,AA$1,AA$2) *IF(COUNTIF(Parámetros!$K:$K, $S141)&gt;0,0,1)+$Y141/$W141*(1-$W141))</f>
        <v/>
      </c>
      <c r="AB141" s="46" t="str">
        <f>IF($B141="","",$Q141*Parámetros!$B$3+Parámetros!$B$2)</f>
        <v/>
      </c>
      <c r="AC141" s="46" t="str">
        <f>IF($B141="","",Parámetros!$B$1*IF(OR($S141=27,$S141=102),0,1))</f>
        <v/>
      </c>
      <c r="AE141" s="43" t="str">
        <f>IF($B141="","",IF($C141="","No declarado",IFERROR(VLOOKUP($C141,F.931!$B:$BZ,$AE$1,0),"No declarado")))</f>
        <v/>
      </c>
      <c r="AF141" s="47" t="str">
        <f t="shared" si="24"/>
        <v/>
      </c>
      <c r="AG141" s="47" t="str">
        <f>IF($B141="","",IFERROR(O141-VLOOKUP(C141,F.931!B:BZ,SUMIFS(F.931!$1:$1,F.931!$3:$3,"Remuneración 4"),0),""))</f>
        <v/>
      </c>
      <c r="AH141" s="48" t="str">
        <f t="shared" si="25"/>
        <v/>
      </c>
      <c r="AI141" s="41" t="str">
        <f t="shared" si="26"/>
        <v/>
      </c>
    </row>
    <row r="142" spans="1:35" x14ac:dyDescent="0.2">
      <c r="A142" s="65"/>
      <c r="B142" s="64"/>
      <c r="C142" s="65"/>
      <c r="D142" s="88"/>
      <c r="E142" s="62"/>
      <c r="F142" s="62"/>
      <c r="G142" s="62"/>
      <c r="H142" s="62"/>
      <c r="I142" s="62"/>
      <c r="J142" s="62"/>
      <c r="K142" s="62"/>
      <c r="L142" s="43" t="str">
        <f>IF($B142="","",MAX(0,$E142-MAX($E142-$I142,Parámetros!$B$5)))</f>
        <v/>
      </c>
      <c r="M142" s="43" t="str">
        <f>IF($B142="","",MIN($E142,Parámetros!$B$4))</f>
        <v/>
      </c>
      <c r="N142" s="43" t="str">
        <f t="shared" si="27"/>
        <v/>
      </c>
      <c r="O142" s="43" t="str">
        <f>IF($B142="","",MIN(($E142+$F142)/IF($D142="",1,$D142),Parámetros!$B$4))</f>
        <v/>
      </c>
      <c r="P142" s="43" t="str">
        <f t="shared" si="28"/>
        <v/>
      </c>
      <c r="Q142" s="43" t="str">
        <f t="shared" si="29"/>
        <v/>
      </c>
      <c r="R142" s="43" t="str">
        <f t="shared" si="21"/>
        <v/>
      </c>
      <c r="S142" s="44" t="str">
        <f>IF($B142="","",IFERROR(VLOOKUP($C142,F.931!$B:$R,9,0),8))</f>
        <v/>
      </c>
      <c r="T142" s="44" t="str">
        <f>IF($B142="","",IFERROR(VLOOKUP($C142,F.931!$B:$R,7,0),1))</f>
        <v/>
      </c>
      <c r="U142" s="44" t="str">
        <f>IF($B142="","",IFERROR(VLOOKUP($C142,F.931!$B:$AR,15,0),0))</f>
        <v/>
      </c>
      <c r="V142" s="44" t="str">
        <f>IF($B142="","",IFERROR(VLOOKUP($C142,F.931!$B:$R,3,0),1))</f>
        <v/>
      </c>
      <c r="W142" s="45" t="str">
        <f t="shared" si="23"/>
        <v/>
      </c>
      <c r="X142" s="46" t="str">
        <f>IF($B142="","",$W142*(X$2+$U142*0.015) *$O142*IF(COUNTIF(Parámetros!$J:$J, $S142)&gt;0,0,1)*IF($T142=2,0,1) +$J142*$W142)</f>
        <v/>
      </c>
      <c r="Y142" s="46" t="str">
        <f>IF($B142="","",$W142*Y$2*P142*IF(COUNTIF(Parámetros!$L:$L,$S142)&gt;0,0,1)*IF($T142=2,0,1) +$K142*$W142)</f>
        <v/>
      </c>
      <c r="Z142" s="46" t="str">
        <f>IF($B142="","",($M142*Z$2+IF($T142=2,0, $M142*Z$1+$X142/$W142*(1-$W142)))*IF(COUNTIF(Parámetros!$I:$I, $S142)&gt;0,0,1))</f>
        <v/>
      </c>
      <c r="AA142" s="46" t="str">
        <f>IF($B142="","",$R142*IF($T142=2,AA$1,AA$2) *IF(COUNTIF(Parámetros!$K:$K, $S142)&gt;0,0,1)+$Y142/$W142*(1-$W142))</f>
        <v/>
      </c>
      <c r="AB142" s="46" t="str">
        <f>IF($B142="","",$Q142*Parámetros!$B$3+Parámetros!$B$2)</f>
        <v/>
      </c>
      <c r="AC142" s="46" t="str">
        <f>IF($B142="","",Parámetros!$B$1*IF(OR($S142=27,$S142=102),0,1))</f>
        <v/>
      </c>
      <c r="AE142" s="43" t="str">
        <f>IF($B142="","",IF($C142="","No declarado",IFERROR(VLOOKUP($C142,F.931!$B:$BZ,$AE$1,0),"No declarado")))</f>
        <v/>
      </c>
      <c r="AF142" s="47" t="str">
        <f t="shared" si="24"/>
        <v/>
      </c>
      <c r="AG142" s="47" t="str">
        <f>IF($B142="","",IFERROR(O142-VLOOKUP(C142,F.931!B:BZ,SUMIFS(F.931!$1:$1,F.931!$3:$3,"Remuneración 4"),0),""))</f>
        <v/>
      </c>
      <c r="AH142" s="48" t="str">
        <f t="shared" si="25"/>
        <v/>
      </c>
      <c r="AI142" s="41" t="str">
        <f t="shared" si="26"/>
        <v/>
      </c>
    </row>
    <row r="143" spans="1:35" x14ac:dyDescent="0.2">
      <c r="A143" s="65"/>
      <c r="B143" s="64"/>
      <c r="C143" s="65"/>
      <c r="D143" s="88"/>
      <c r="E143" s="62"/>
      <c r="F143" s="62"/>
      <c r="G143" s="62"/>
      <c r="H143" s="62"/>
      <c r="I143" s="62"/>
      <c r="J143" s="62"/>
      <c r="K143" s="62"/>
      <c r="L143" s="43" t="str">
        <f>IF($B143="","",MAX(0,$E143-MAX($E143-$I143,Parámetros!$B$5)))</f>
        <v/>
      </c>
      <c r="M143" s="43" t="str">
        <f>IF($B143="","",MIN($E143,Parámetros!$B$4))</f>
        <v/>
      </c>
      <c r="N143" s="43" t="str">
        <f t="shared" si="27"/>
        <v/>
      </c>
      <c r="O143" s="43" t="str">
        <f>IF($B143="","",MIN(($E143+$F143)/IF($D143="",1,$D143),Parámetros!$B$4))</f>
        <v/>
      </c>
      <c r="P143" s="43" t="str">
        <f t="shared" si="28"/>
        <v/>
      </c>
      <c r="Q143" s="43" t="str">
        <f t="shared" si="29"/>
        <v/>
      </c>
      <c r="R143" s="43" t="str">
        <f t="shared" si="21"/>
        <v/>
      </c>
      <c r="S143" s="44" t="str">
        <f>IF($B143="","",IFERROR(VLOOKUP($C143,F.931!$B:$R,9,0),8))</f>
        <v/>
      </c>
      <c r="T143" s="44" t="str">
        <f>IF($B143="","",IFERROR(VLOOKUP($C143,F.931!$B:$R,7,0),1))</f>
        <v/>
      </c>
      <c r="U143" s="44" t="str">
        <f>IF($B143="","",IFERROR(VLOOKUP($C143,F.931!$B:$AR,15,0),0))</f>
        <v/>
      </c>
      <c r="V143" s="44" t="str">
        <f>IF($B143="","",IFERROR(VLOOKUP($C143,F.931!$B:$R,3,0),1))</f>
        <v/>
      </c>
      <c r="W143" s="45" t="str">
        <f t="shared" si="23"/>
        <v/>
      </c>
      <c r="X143" s="46" t="str">
        <f>IF($B143="","",$W143*(X$2+$U143*0.015) *$O143*IF(COUNTIF(Parámetros!$J:$J, $S143)&gt;0,0,1)*IF($T143=2,0,1) +$J143*$W143)</f>
        <v/>
      </c>
      <c r="Y143" s="46" t="str">
        <f>IF($B143="","",$W143*Y$2*P143*IF(COUNTIF(Parámetros!$L:$L,$S143)&gt;0,0,1)*IF($T143=2,0,1) +$K143*$W143)</f>
        <v/>
      </c>
      <c r="Z143" s="46" t="str">
        <f>IF($B143="","",($M143*Z$2+IF($T143=2,0, $M143*Z$1+$X143/$W143*(1-$W143)))*IF(COUNTIF(Parámetros!$I:$I, $S143)&gt;0,0,1))</f>
        <v/>
      </c>
      <c r="AA143" s="46" t="str">
        <f>IF($B143="","",$R143*IF($T143=2,AA$1,AA$2) *IF(COUNTIF(Parámetros!$K:$K, $S143)&gt;0,0,1)+$Y143/$W143*(1-$W143))</f>
        <v/>
      </c>
      <c r="AB143" s="46" t="str">
        <f>IF($B143="","",$Q143*Parámetros!$B$3+Parámetros!$B$2)</f>
        <v/>
      </c>
      <c r="AC143" s="46" t="str">
        <f>IF($B143="","",Parámetros!$B$1*IF(OR($S143=27,$S143=102),0,1))</f>
        <v/>
      </c>
      <c r="AE143" s="43" t="str">
        <f>IF($B143="","",IF($C143="","No declarado",IFERROR(VLOOKUP($C143,F.931!$B:$BZ,$AE$1,0),"No declarado")))</f>
        <v/>
      </c>
      <c r="AF143" s="47" t="str">
        <f t="shared" si="24"/>
        <v/>
      </c>
      <c r="AG143" s="47" t="str">
        <f>IF($B143="","",IFERROR(O143-VLOOKUP(C143,F.931!B:BZ,SUMIFS(F.931!$1:$1,F.931!$3:$3,"Remuneración 4"),0),""))</f>
        <v/>
      </c>
      <c r="AH143" s="48" t="str">
        <f t="shared" si="25"/>
        <v/>
      </c>
      <c r="AI143" s="41" t="str">
        <f t="shared" si="26"/>
        <v/>
      </c>
    </row>
    <row r="144" spans="1:35" x14ac:dyDescent="0.2">
      <c r="A144" s="65"/>
      <c r="B144" s="64"/>
      <c r="C144" s="65"/>
      <c r="D144" s="88"/>
      <c r="E144" s="62"/>
      <c r="F144" s="62"/>
      <c r="G144" s="62"/>
      <c r="H144" s="62"/>
      <c r="I144" s="62"/>
      <c r="J144" s="62"/>
      <c r="K144" s="62"/>
      <c r="L144" s="43" t="str">
        <f>IF($B144="","",MAX(0,$E144-MAX($E144-$I144,Parámetros!$B$5)))</f>
        <v/>
      </c>
      <c r="M144" s="43" t="str">
        <f>IF($B144="","",MIN($E144,Parámetros!$B$4))</f>
        <v/>
      </c>
      <c r="N144" s="43" t="str">
        <f t="shared" si="27"/>
        <v/>
      </c>
      <c r="O144" s="43" t="str">
        <f>IF($B144="","",MIN(($E144+$F144)/IF($D144="",1,$D144),Parámetros!$B$4))</f>
        <v/>
      </c>
      <c r="P144" s="43" t="str">
        <f t="shared" si="28"/>
        <v/>
      </c>
      <c r="Q144" s="43" t="str">
        <f t="shared" si="29"/>
        <v/>
      </c>
      <c r="R144" s="43" t="str">
        <f t="shared" si="21"/>
        <v/>
      </c>
      <c r="S144" s="44" t="str">
        <f>IF($B144="","",IFERROR(VLOOKUP($C144,F.931!$B:$R,9,0),8))</f>
        <v/>
      </c>
      <c r="T144" s="44" t="str">
        <f>IF($B144="","",IFERROR(VLOOKUP($C144,F.931!$B:$R,7,0),1))</f>
        <v/>
      </c>
      <c r="U144" s="44" t="str">
        <f>IF($B144="","",IFERROR(VLOOKUP($C144,F.931!$B:$AR,15,0),0))</f>
        <v/>
      </c>
      <c r="V144" s="44" t="str">
        <f>IF($B144="","",IFERROR(VLOOKUP($C144,F.931!$B:$R,3,0),1))</f>
        <v/>
      </c>
      <c r="W144" s="45" t="str">
        <f t="shared" si="23"/>
        <v/>
      </c>
      <c r="X144" s="46" t="str">
        <f>IF($B144="","",$W144*(X$2+$U144*0.015) *$O144*IF(COUNTIF(Parámetros!$J:$J, $S144)&gt;0,0,1)*IF($T144=2,0,1) +$J144*$W144)</f>
        <v/>
      </c>
      <c r="Y144" s="46" t="str">
        <f>IF($B144="","",$W144*Y$2*P144*IF(COUNTIF(Parámetros!$L:$L,$S144)&gt;0,0,1)*IF($T144=2,0,1) +$K144*$W144)</f>
        <v/>
      </c>
      <c r="Z144" s="46" t="str">
        <f>IF($B144="","",($M144*Z$2+IF($T144=2,0, $M144*Z$1+$X144/$W144*(1-$W144)))*IF(COUNTIF(Parámetros!$I:$I, $S144)&gt;0,0,1))</f>
        <v/>
      </c>
      <c r="AA144" s="46" t="str">
        <f>IF($B144="","",$R144*IF($T144=2,AA$1,AA$2) *IF(COUNTIF(Parámetros!$K:$K, $S144)&gt;0,0,1)+$Y144/$W144*(1-$W144))</f>
        <v/>
      </c>
      <c r="AB144" s="46" t="str">
        <f>IF($B144="","",$Q144*Parámetros!$B$3+Parámetros!$B$2)</f>
        <v/>
      </c>
      <c r="AC144" s="46" t="str">
        <f>IF($B144="","",Parámetros!$B$1*IF(OR($S144=27,$S144=102),0,1))</f>
        <v/>
      </c>
      <c r="AE144" s="43" t="str">
        <f>IF($B144="","",IF($C144="","No declarado",IFERROR(VLOOKUP($C144,F.931!$B:$BZ,$AE$1,0),"No declarado")))</f>
        <v/>
      </c>
      <c r="AF144" s="47" t="str">
        <f t="shared" si="24"/>
        <v/>
      </c>
      <c r="AG144" s="47" t="str">
        <f>IF($B144="","",IFERROR(O144-VLOOKUP(C144,F.931!B:BZ,SUMIFS(F.931!$1:$1,F.931!$3:$3,"Remuneración 4"),0),""))</f>
        <v/>
      </c>
      <c r="AH144" s="48" t="str">
        <f t="shared" si="25"/>
        <v/>
      </c>
      <c r="AI144" s="41" t="str">
        <f t="shared" si="26"/>
        <v/>
      </c>
    </row>
    <row r="145" spans="1:35" x14ac:dyDescent="0.2">
      <c r="A145" s="65"/>
      <c r="B145" s="64"/>
      <c r="C145" s="65"/>
      <c r="D145" s="88"/>
      <c r="E145" s="62"/>
      <c r="F145" s="62"/>
      <c r="G145" s="62"/>
      <c r="H145" s="62"/>
      <c r="I145" s="62"/>
      <c r="J145" s="62"/>
      <c r="K145" s="62"/>
      <c r="L145" s="43" t="str">
        <f>IF($B145="","",MAX(0,$E145-MAX($E145-$I145,Parámetros!$B$5)))</f>
        <v/>
      </c>
      <c r="M145" s="43" t="str">
        <f>IF($B145="","",MIN($E145,Parámetros!$B$4))</f>
        <v/>
      </c>
      <c r="N145" s="43" t="str">
        <f t="shared" si="27"/>
        <v/>
      </c>
      <c r="O145" s="43" t="str">
        <f>IF($B145="","",MIN(($E145+$F145)/IF($D145="",1,$D145),Parámetros!$B$4))</f>
        <v/>
      </c>
      <c r="P145" s="43" t="str">
        <f t="shared" si="28"/>
        <v/>
      </c>
      <c r="Q145" s="43" t="str">
        <f t="shared" si="29"/>
        <v/>
      </c>
      <c r="R145" s="43" t="str">
        <f t="shared" si="21"/>
        <v/>
      </c>
      <c r="S145" s="44" t="str">
        <f>IF($B145="","",IFERROR(VLOOKUP($C145,F.931!$B:$R,9,0),8))</f>
        <v/>
      </c>
      <c r="T145" s="44" t="str">
        <f>IF($B145="","",IFERROR(VLOOKUP($C145,F.931!$B:$R,7,0),1))</f>
        <v/>
      </c>
      <c r="U145" s="44" t="str">
        <f>IF($B145="","",IFERROR(VLOOKUP($C145,F.931!$B:$AR,15,0),0))</f>
        <v/>
      </c>
      <c r="V145" s="44" t="str">
        <f>IF($B145="","",IFERROR(VLOOKUP($C145,F.931!$B:$R,3,0),1))</f>
        <v/>
      </c>
      <c r="W145" s="45" t="str">
        <f t="shared" si="23"/>
        <v/>
      </c>
      <c r="X145" s="46" t="str">
        <f>IF($B145="","",$W145*(X$2+$U145*0.015) *$O145*IF(COUNTIF(Parámetros!$J:$J, $S145)&gt;0,0,1)*IF($T145=2,0,1) +$J145*$W145)</f>
        <v/>
      </c>
      <c r="Y145" s="46" t="str">
        <f>IF($B145="","",$W145*Y$2*P145*IF(COUNTIF(Parámetros!$L:$L,$S145)&gt;0,0,1)*IF($T145=2,0,1) +$K145*$W145)</f>
        <v/>
      </c>
      <c r="Z145" s="46" t="str">
        <f>IF($B145="","",($M145*Z$2+IF($T145=2,0, $M145*Z$1+$X145/$W145*(1-$W145)))*IF(COUNTIF(Parámetros!$I:$I, $S145)&gt;0,0,1))</f>
        <v/>
      </c>
      <c r="AA145" s="46" t="str">
        <f>IF($B145="","",$R145*IF($T145=2,AA$1,AA$2) *IF(COUNTIF(Parámetros!$K:$K, $S145)&gt;0,0,1)+$Y145/$W145*(1-$W145))</f>
        <v/>
      </c>
      <c r="AB145" s="46" t="str">
        <f>IF($B145="","",$Q145*Parámetros!$B$3+Parámetros!$B$2)</f>
        <v/>
      </c>
      <c r="AC145" s="46" t="str">
        <f>IF($B145="","",Parámetros!$B$1*IF(OR($S145=27,$S145=102),0,1))</f>
        <v/>
      </c>
      <c r="AE145" s="43" t="str">
        <f>IF($B145="","",IF($C145="","No declarado",IFERROR(VLOOKUP($C145,F.931!$B:$BZ,$AE$1,0),"No declarado")))</f>
        <v/>
      </c>
      <c r="AF145" s="47" t="str">
        <f t="shared" si="24"/>
        <v/>
      </c>
      <c r="AG145" s="47" t="str">
        <f>IF($B145="","",IFERROR(O145-VLOOKUP(C145,F.931!B:BZ,SUMIFS(F.931!$1:$1,F.931!$3:$3,"Remuneración 4"),0),""))</f>
        <v/>
      </c>
      <c r="AH145" s="48" t="str">
        <f t="shared" si="25"/>
        <v/>
      </c>
      <c r="AI145" s="41" t="str">
        <f t="shared" si="26"/>
        <v/>
      </c>
    </row>
    <row r="146" spans="1:35" x14ac:dyDescent="0.2">
      <c r="A146" s="65"/>
      <c r="B146" s="64"/>
      <c r="C146" s="65"/>
      <c r="D146" s="88"/>
      <c r="E146" s="62"/>
      <c r="F146" s="62"/>
      <c r="G146" s="62"/>
      <c r="H146" s="62"/>
      <c r="I146" s="62"/>
      <c r="J146" s="62"/>
      <c r="K146" s="62"/>
      <c r="L146" s="43" t="str">
        <f>IF($B146="","",MAX(0,$E146-MAX($E146-$I146,Parámetros!$B$5)))</f>
        <v/>
      </c>
      <c r="M146" s="43" t="str">
        <f>IF($B146="","",MIN($E146,Parámetros!$B$4))</f>
        <v/>
      </c>
      <c r="N146" s="43" t="str">
        <f t="shared" si="27"/>
        <v/>
      </c>
      <c r="O146" s="43" t="str">
        <f>IF($B146="","",MIN(($E146+$F146)/IF($D146="",1,$D146),Parámetros!$B$4))</f>
        <v/>
      </c>
      <c r="P146" s="43" t="str">
        <f t="shared" si="28"/>
        <v/>
      </c>
      <c r="Q146" s="43" t="str">
        <f t="shared" si="29"/>
        <v/>
      </c>
      <c r="R146" s="43" t="str">
        <f t="shared" si="21"/>
        <v/>
      </c>
      <c r="S146" s="44" t="str">
        <f>IF($B146="","",IFERROR(VLOOKUP($C146,F.931!$B:$R,9,0),8))</f>
        <v/>
      </c>
      <c r="T146" s="44" t="str">
        <f>IF($B146="","",IFERROR(VLOOKUP($C146,F.931!$B:$R,7,0),1))</f>
        <v/>
      </c>
      <c r="U146" s="44" t="str">
        <f>IF($B146="","",IFERROR(VLOOKUP($C146,F.931!$B:$AR,15,0),0))</f>
        <v/>
      </c>
      <c r="V146" s="44" t="str">
        <f>IF($B146="","",IFERROR(VLOOKUP($C146,F.931!$B:$R,3,0),1))</f>
        <v/>
      </c>
      <c r="W146" s="45" t="str">
        <f t="shared" si="23"/>
        <v/>
      </c>
      <c r="X146" s="46" t="str">
        <f>IF($B146="","",$W146*(X$2+$U146*0.015) *$O146*IF(COUNTIF(Parámetros!$J:$J, $S146)&gt;0,0,1)*IF($T146=2,0,1) +$J146*$W146)</f>
        <v/>
      </c>
      <c r="Y146" s="46" t="str">
        <f>IF($B146="","",$W146*Y$2*P146*IF(COUNTIF(Parámetros!$L:$L,$S146)&gt;0,0,1)*IF($T146=2,0,1) +$K146*$W146)</f>
        <v/>
      </c>
      <c r="Z146" s="46" t="str">
        <f>IF($B146="","",($M146*Z$2+IF($T146=2,0, $M146*Z$1+$X146/$W146*(1-$W146)))*IF(COUNTIF(Parámetros!$I:$I, $S146)&gt;0,0,1))</f>
        <v/>
      </c>
      <c r="AA146" s="46" t="str">
        <f>IF($B146="","",$R146*IF($T146=2,AA$1,AA$2) *IF(COUNTIF(Parámetros!$K:$K, $S146)&gt;0,0,1)+$Y146/$W146*(1-$W146))</f>
        <v/>
      </c>
      <c r="AB146" s="46" t="str">
        <f>IF($B146="","",$Q146*Parámetros!$B$3+Parámetros!$B$2)</f>
        <v/>
      </c>
      <c r="AC146" s="46" t="str">
        <f>IF($B146="","",Parámetros!$B$1*IF(OR($S146=27,$S146=102),0,1))</f>
        <v/>
      </c>
      <c r="AE146" s="43" t="str">
        <f>IF($B146="","",IF($C146="","No declarado",IFERROR(VLOOKUP($C146,F.931!$B:$BZ,$AE$1,0),"No declarado")))</f>
        <v/>
      </c>
      <c r="AF146" s="47" t="str">
        <f t="shared" si="24"/>
        <v/>
      </c>
      <c r="AG146" s="47" t="str">
        <f>IF($B146="","",IFERROR(O146-VLOOKUP(C146,F.931!B:BZ,SUMIFS(F.931!$1:$1,F.931!$3:$3,"Remuneración 4"),0),""))</f>
        <v/>
      </c>
      <c r="AH146" s="48" t="str">
        <f t="shared" si="25"/>
        <v/>
      </c>
      <c r="AI146" s="41" t="str">
        <f t="shared" si="26"/>
        <v/>
      </c>
    </row>
    <row r="147" spans="1:35" x14ac:dyDescent="0.2">
      <c r="A147" s="65"/>
      <c r="B147" s="64"/>
      <c r="C147" s="65"/>
      <c r="D147" s="88"/>
      <c r="E147" s="62"/>
      <c r="F147" s="62"/>
      <c r="G147" s="62"/>
      <c r="H147" s="62"/>
      <c r="I147" s="62"/>
      <c r="J147" s="62"/>
      <c r="K147" s="62"/>
      <c r="L147" s="43" t="str">
        <f>IF($B147="","",MAX(0,$E147-MAX($E147-$I147,Parámetros!$B$5)))</f>
        <v/>
      </c>
      <c r="M147" s="43" t="str">
        <f>IF($B147="","",MIN($E147,Parámetros!$B$4))</f>
        <v/>
      </c>
      <c r="N147" s="43" t="str">
        <f t="shared" si="27"/>
        <v/>
      </c>
      <c r="O147" s="43" t="str">
        <f>IF($B147="","",MIN(($E147+$F147)/IF($D147="",1,$D147),Parámetros!$B$4))</f>
        <v/>
      </c>
      <c r="P147" s="43" t="str">
        <f t="shared" si="28"/>
        <v/>
      </c>
      <c r="Q147" s="43" t="str">
        <f t="shared" si="29"/>
        <v/>
      </c>
      <c r="R147" s="43" t="str">
        <f t="shared" si="21"/>
        <v/>
      </c>
      <c r="S147" s="44" t="str">
        <f>IF($B147="","",IFERROR(VLOOKUP($C147,F.931!$B:$R,9,0),8))</f>
        <v/>
      </c>
      <c r="T147" s="44" t="str">
        <f>IF($B147="","",IFERROR(VLOOKUP($C147,F.931!$B:$R,7,0),1))</f>
        <v/>
      </c>
      <c r="U147" s="44" t="str">
        <f>IF($B147="","",IFERROR(VLOOKUP($C147,F.931!$B:$AR,15,0),0))</f>
        <v/>
      </c>
      <c r="V147" s="44" t="str">
        <f>IF($B147="","",IFERROR(VLOOKUP($C147,F.931!$B:$R,3,0),1))</f>
        <v/>
      </c>
      <c r="W147" s="45" t="str">
        <f t="shared" si="23"/>
        <v/>
      </c>
      <c r="X147" s="46" t="str">
        <f>IF($B147="","",$W147*(X$2+$U147*0.015) *$O147*IF(COUNTIF(Parámetros!$J:$J, $S147)&gt;0,0,1)*IF($T147=2,0,1) +$J147*$W147)</f>
        <v/>
      </c>
      <c r="Y147" s="46" t="str">
        <f>IF($B147="","",$W147*Y$2*P147*IF(COUNTIF(Parámetros!$L:$L,$S147)&gt;0,0,1)*IF($T147=2,0,1) +$K147*$W147)</f>
        <v/>
      </c>
      <c r="Z147" s="46" t="str">
        <f>IF($B147="","",($M147*Z$2+IF($T147=2,0, $M147*Z$1+$X147/$W147*(1-$W147)))*IF(COUNTIF(Parámetros!$I:$I, $S147)&gt;0,0,1))</f>
        <v/>
      </c>
      <c r="AA147" s="46" t="str">
        <f>IF($B147="","",$R147*IF($T147=2,AA$1,AA$2) *IF(COUNTIF(Parámetros!$K:$K, $S147)&gt;0,0,1)+$Y147/$W147*(1-$W147))</f>
        <v/>
      </c>
      <c r="AB147" s="46" t="str">
        <f>IF($B147="","",$Q147*Parámetros!$B$3+Parámetros!$B$2)</f>
        <v/>
      </c>
      <c r="AC147" s="46" t="str">
        <f>IF($B147="","",Parámetros!$B$1*IF(OR($S147=27,$S147=102),0,1))</f>
        <v/>
      </c>
      <c r="AE147" s="43" t="str">
        <f>IF($B147="","",IF($C147="","No declarado",IFERROR(VLOOKUP($C147,F.931!$B:$BZ,$AE$1,0),"No declarado")))</f>
        <v/>
      </c>
      <c r="AF147" s="47" t="str">
        <f t="shared" si="24"/>
        <v/>
      </c>
      <c r="AG147" s="47" t="str">
        <f>IF($B147="","",IFERROR(O147-VLOOKUP(C147,F.931!B:BZ,SUMIFS(F.931!$1:$1,F.931!$3:$3,"Remuneración 4"),0),""))</f>
        <v/>
      </c>
      <c r="AH147" s="48" t="str">
        <f t="shared" si="25"/>
        <v/>
      </c>
      <c r="AI147" s="41" t="str">
        <f t="shared" si="26"/>
        <v/>
      </c>
    </row>
    <row r="148" spans="1:35" x14ac:dyDescent="0.2">
      <c r="A148" s="65"/>
      <c r="B148" s="64"/>
      <c r="C148" s="65"/>
      <c r="D148" s="88"/>
      <c r="E148" s="62"/>
      <c r="F148" s="62"/>
      <c r="G148" s="62"/>
      <c r="H148" s="62"/>
      <c r="I148" s="62"/>
      <c r="J148" s="62"/>
      <c r="K148" s="62"/>
      <c r="L148" s="43" t="str">
        <f>IF($B148="","",MAX(0,$E148-MAX($E148-$I148,Parámetros!$B$5)))</f>
        <v/>
      </c>
      <c r="M148" s="43" t="str">
        <f>IF($B148="","",MIN($E148,Parámetros!$B$4))</f>
        <v/>
      </c>
      <c r="N148" s="43" t="str">
        <f t="shared" si="27"/>
        <v/>
      </c>
      <c r="O148" s="43" t="str">
        <f>IF($B148="","",MIN(($E148+$F148)/IF($D148="",1,$D148),Parámetros!$B$4))</f>
        <v/>
      </c>
      <c r="P148" s="43" t="str">
        <f t="shared" si="28"/>
        <v/>
      </c>
      <c r="Q148" s="43" t="str">
        <f t="shared" si="29"/>
        <v/>
      </c>
      <c r="R148" s="43" t="str">
        <f t="shared" si="21"/>
        <v/>
      </c>
      <c r="S148" s="44" t="str">
        <f>IF($B148="","",IFERROR(VLOOKUP($C148,F.931!$B:$R,9,0),8))</f>
        <v/>
      </c>
      <c r="T148" s="44" t="str">
        <f>IF($B148="","",IFERROR(VLOOKUP($C148,F.931!$B:$R,7,0),1))</f>
        <v/>
      </c>
      <c r="U148" s="44" t="str">
        <f>IF($B148="","",IFERROR(VLOOKUP($C148,F.931!$B:$AR,15,0),0))</f>
        <v/>
      </c>
      <c r="V148" s="44" t="str">
        <f>IF($B148="","",IFERROR(VLOOKUP($C148,F.931!$B:$R,3,0),1))</f>
        <v/>
      </c>
      <c r="W148" s="45" t="str">
        <f t="shared" si="23"/>
        <v/>
      </c>
      <c r="X148" s="46" t="str">
        <f>IF($B148="","",$W148*(X$2+$U148*0.015) *$O148*IF(COUNTIF(Parámetros!$J:$J, $S148)&gt;0,0,1)*IF($T148=2,0,1) +$J148*$W148)</f>
        <v/>
      </c>
      <c r="Y148" s="46" t="str">
        <f>IF($B148="","",$W148*Y$2*P148*IF(COUNTIF(Parámetros!$L:$L,$S148)&gt;0,0,1)*IF($T148=2,0,1) +$K148*$W148)</f>
        <v/>
      </c>
      <c r="Z148" s="46" t="str">
        <f>IF($B148="","",($M148*Z$2+IF($T148=2,0, $M148*Z$1+$X148/$W148*(1-$W148)))*IF(COUNTIF(Parámetros!$I:$I, $S148)&gt;0,0,1))</f>
        <v/>
      </c>
      <c r="AA148" s="46" t="str">
        <f>IF($B148="","",$R148*IF($T148=2,AA$1,AA$2) *IF(COUNTIF(Parámetros!$K:$K, $S148)&gt;0,0,1)+$Y148/$W148*(1-$W148))</f>
        <v/>
      </c>
      <c r="AB148" s="46" t="str">
        <f>IF($B148="","",$Q148*Parámetros!$B$3+Parámetros!$B$2)</f>
        <v/>
      </c>
      <c r="AC148" s="46" t="str">
        <f>IF($B148="","",Parámetros!$B$1*IF(OR($S148=27,$S148=102),0,1))</f>
        <v/>
      </c>
      <c r="AE148" s="43" t="str">
        <f>IF($B148="","",IF($C148="","No declarado",IFERROR(VLOOKUP($C148,F.931!$B:$BZ,$AE$1,0),"No declarado")))</f>
        <v/>
      </c>
      <c r="AF148" s="47" t="str">
        <f t="shared" si="24"/>
        <v/>
      </c>
      <c r="AG148" s="47" t="str">
        <f>IF($B148="","",IFERROR(O148-VLOOKUP(C148,F.931!B:BZ,SUMIFS(F.931!$1:$1,F.931!$3:$3,"Remuneración 4"),0),""))</f>
        <v/>
      </c>
      <c r="AH148" s="48" t="str">
        <f t="shared" si="25"/>
        <v/>
      </c>
      <c r="AI148" s="41" t="str">
        <f t="shared" si="26"/>
        <v/>
      </c>
    </row>
    <row r="149" spans="1:35" x14ac:dyDescent="0.2">
      <c r="A149" s="65"/>
      <c r="B149" s="64"/>
      <c r="C149" s="65"/>
      <c r="D149" s="88"/>
      <c r="E149" s="62"/>
      <c r="F149" s="62"/>
      <c r="G149" s="62"/>
      <c r="H149" s="62"/>
      <c r="I149" s="62"/>
      <c r="J149" s="62"/>
      <c r="K149" s="62"/>
      <c r="L149" s="43" t="str">
        <f>IF($B149="","",MAX(0,$E149-MAX($E149-$I149,Parámetros!$B$5)))</f>
        <v/>
      </c>
      <c r="M149" s="43" t="str">
        <f>IF($B149="","",MIN($E149,Parámetros!$B$4))</f>
        <v/>
      </c>
      <c r="N149" s="43" t="str">
        <f t="shared" si="27"/>
        <v/>
      </c>
      <c r="O149" s="43" t="str">
        <f>IF($B149="","",MIN(($E149+$F149)/IF($D149="",1,$D149),Parámetros!$B$4))</f>
        <v/>
      </c>
      <c r="P149" s="43" t="str">
        <f t="shared" si="28"/>
        <v/>
      </c>
      <c r="Q149" s="43" t="str">
        <f t="shared" si="29"/>
        <v/>
      </c>
      <c r="R149" s="43" t="str">
        <f t="shared" si="21"/>
        <v/>
      </c>
      <c r="S149" s="44" t="str">
        <f>IF($B149="","",IFERROR(VLOOKUP($C149,F.931!$B:$R,9,0),8))</f>
        <v/>
      </c>
      <c r="T149" s="44" t="str">
        <f>IF($B149="","",IFERROR(VLOOKUP($C149,F.931!$B:$R,7,0),1))</f>
        <v/>
      </c>
      <c r="U149" s="44" t="str">
        <f>IF($B149="","",IFERROR(VLOOKUP($C149,F.931!$B:$AR,15,0),0))</f>
        <v/>
      </c>
      <c r="V149" s="44" t="str">
        <f>IF($B149="","",IFERROR(VLOOKUP($C149,F.931!$B:$R,3,0),1))</f>
        <v/>
      </c>
      <c r="W149" s="45" t="str">
        <f t="shared" si="23"/>
        <v/>
      </c>
      <c r="X149" s="46" t="str">
        <f>IF($B149="","",$W149*(X$2+$U149*0.015) *$O149*IF(COUNTIF(Parámetros!$J:$J, $S149)&gt;0,0,1)*IF($T149=2,0,1) +$J149*$W149)</f>
        <v/>
      </c>
      <c r="Y149" s="46" t="str">
        <f>IF($B149="","",$W149*Y$2*P149*IF(COUNTIF(Parámetros!$L:$L,$S149)&gt;0,0,1)*IF($T149=2,0,1) +$K149*$W149)</f>
        <v/>
      </c>
      <c r="Z149" s="46" t="str">
        <f>IF($B149="","",($M149*Z$2+IF($T149=2,0, $M149*Z$1+$X149/$W149*(1-$W149)))*IF(COUNTIF(Parámetros!$I:$I, $S149)&gt;0,0,1))</f>
        <v/>
      </c>
      <c r="AA149" s="46" t="str">
        <f>IF($B149="","",$R149*IF($T149=2,AA$1,AA$2) *IF(COUNTIF(Parámetros!$K:$K, $S149)&gt;0,0,1)+$Y149/$W149*(1-$W149))</f>
        <v/>
      </c>
      <c r="AB149" s="46" t="str">
        <f>IF($B149="","",$Q149*Parámetros!$B$3+Parámetros!$B$2)</f>
        <v/>
      </c>
      <c r="AC149" s="46" t="str">
        <f>IF($B149="","",Parámetros!$B$1*IF(OR($S149=27,$S149=102),0,1))</f>
        <v/>
      </c>
      <c r="AE149" s="43" t="str">
        <f>IF($B149="","",IF($C149="","No declarado",IFERROR(VLOOKUP($C149,F.931!$B:$BZ,$AE$1,0),"No declarado")))</f>
        <v/>
      </c>
      <c r="AF149" s="47" t="str">
        <f t="shared" si="24"/>
        <v/>
      </c>
      <c r="AG149" s="47" t="str">
        <f>IF($B149="","",IFERROR(O149-VLOOKUP(C149,F.931!B:BZ,SUMIFS(F.931!$1:$1,F.931!$3:$3,"Remuneración 4"),0),""))</f>
        <v/>
      </c>
      <c r="AH149" s="48" t="str">
        <f t="shared" si="25"/>
        <v/>
      </c>
      <c r="AI149" s="41" t="str">
        <f t="shared" si="26"/>
        <v/>
      </c>
    </row>
    <row r="150" spans="1:35" x14ac:dyDescent="0.2">
      <c r="A150" s="65"/>
      <c r="B150" s="64"/>
      <c r="C150" s="65"/>
      <c r="D150" s="88"/>
      <c r="E150" s="62"/>
      <c r="F150" s="62"/>
      <c r="G150" s="62"/>
      <c r="H150" s="62"/>
      <c r="I150" s="62"/>
      <c r="J150" s="62"/>
      <c r="K150" s="62"/>
      <c r="L150" s="43" t="str">
        <f>IF($B150="","",MAX(0,$E150-MAX($E150-$I150,Parámetros!$B$5)))</f>
        <v/>
      </c>
      <c r="M150" s="43" t="str">
        <f>IF($B150="","",MIN($E150,Parámetros!$B$4))</f>
        <v/>
      </c>
      <c r="N150" s="43" t="str">
        <f t="shared" si="27"/>
        <v/>
      </c>
      <c r="O150" s="43" t="str">
        <f>IF($B150="","",MIN(($E150+$F150)/IF($D150="",1,$D150),Parámetros!$B$4))</f>
        <v/>
      </c>
      <c r="P150" s="43" t="str">
        <f t="shared" si="28"/>
        <v/>
      </c>
      <c r="Q150" s="43" t="str">
        <f t="shared" si="29"/>
        <v/>
      </c>
      <c r="R150" s="43" t="str">
        <f t="shared" si="21"/>
        <v/>
      </c>
      <c r="S150" s="44" t="str">
        <f>IF($B150="","",IFERROR(VLOOKUP($C150,F.931!$B:$R,9,0),8))</f>
        <v/>
      </c>
      <c r="T150" s="44" t="str">
        <f>IF($B150="","",IFERROR(VLOOKUP($C150,F.931!$B:$R,7,0),1))</f>
        <v/>
      </c>
      <c r="U150" s="44" t="str">
        <f>IF($B150="","",IFERROR(VLOOKUP($C150,F.931!$B:$AR,15,0),0))</f>
        <v/>
      </c>
      <c r="V150" s="44" t="str">
        <f>IF($B150="","",IFERROR(VLOOKUP($C150,F.931!$B:$R,3,0),1))</f>
        <v/>
      </c>
      <c r="W150" s="45" t="str">
        <f t="shared" si="23"/>
        <v/>
      </c>
      <c r="X150" s="46" t="str">
        <f>IF($B150="","",$W150*(X$2+$U150*0.015) *$O150*IF(COUNTIF(Parámetros!$J:$J, $S150)&gt;0,0,1)*IF($T150=2,0,1) +$J150*$W150)</f>
        <v/>
      </c>
      <c r="Y150" s="46" t="str">
        <f>IF($B150="","",$W150*Y$2*P150*IF(COUNTIF(Parámetros!$L:$L,$S150)&gt;0,0,1)*IF($T150=2,0,1) +$K150*$W150)</f>
        <v/>
      </c>
      <c r="Z150" s="46" t="str">
        <f>IF($B150="","",($M150*Z$2+IF($T150=2,0, $M150*Z$1+$X150/$W150*(1-$W150)))*IF(COUNTIF(Parámetros!$I:$I, $S150)&gt;0,0,1))</f>
        <v/>
      </c>
      <c r="AA150" s="46" t="str">
        <f>IF($B150="","",$R150*IF($T150=2,AA$1,AA$2) *IF(COUNTIF(Parámetros!$K:$K, $S150)&gt;0,0,1)+$Y150/$W150*(1-$W150))</f>
        <v/>
      </c>
      <c r="AB150" s="46" t="str">
        <f>IF($B150="","",$Q150*Parámetros!$B$3+Parámetros!$B$2)</f>
        <v/>
      </c>
      <c r="AC150" s="46" t="str">
        <f>IF($B150="","",Parámetros!$B$1*IF(OR($S150=27,$S150=102),0,1))</f>
        <v/>
      </c>
      <c r="AE150" s="43" t="str">
        <f>IF($B150="","",IF($C150="","No declarado",IFERROR(VLOOKUP($C150,F.931!$B:$BZ,$AE$1,0),"No declarado")))</f>
        <v/>
      </c>
      <c r="AF150" s="47" t="str">
        <f t="shared" si="24"/>
        <v/>
      </c>
      <c r="AG150" s="47" t="str">
        <f>IF($B150="","",IFERROR(O150-VLOOKUP(C150,F.931!B:BZ,SUMIFS(F.931!$1:$1,F.931!$3:$3,"Remuneración 4"),0),""))</f>
        <v/>
      </c>
      <c r="AH150" s="48" t="str">
        <f t="shared" si="25"/>
        <v/>
      </c>
      <c r="AI150" s="41" t="str">
        <f t="shared" si="26"/>
        <v/>
      </c>
    </row>
    <row r="151" spans="1:35" x14ac:dyDescent="0.2">
      <c r="A151" s="65"/>
      <c r="B151" s="64"/>
      <c r="C151" s="65"/>
      <c r="D151" s="88"/>
      <c r="E151" s="62"/>
      <c r="F151" s="62"/>
      <c r="G151" s="62"/>
      <c r="H151" s="62"/>
      <c r="I151" s="62"/>
      <c r="J151" s="62"/>
      <c r="K151" s="62"/>
      <c r="L151" s="43" t="str">
        <f>IF($B151="","",MAX(0,$E151-MAX($E151-$I151,Parámetros!$B$5)))</f>
        <v/>
      </c>
      <c r="M151" s="43" t="str">
        <f>IF($B151="","",MIN($E151,Parámetros!$B$4))</f>
        <v/>
      </c>
      <c r="N151" s="43" t="str">
        <f t="shared" si="27"/>
        <v/>
      </c>
      <c r="O151" s="43" t="str">
        <f>IF($B151="","",MIN(($E151+$F151)/IF($D151="",1,$D151),Parámetros!$B$4))</f>
        <v/>
      </c>
      <c r="P151" s="43" t="str">
        <f t="shared" si="28"/>
        <v/>
      </c>
      <c r="Q151" s="43" t="str">
        <f t="shared" si="29"/>
        <v/>
      </c>
      <c r="R151" s="43" t="str">
        <f t="shared" si="21"/>
        <v/>
      </c>
      <c r="S151" s="44" t="str">
        <f>IF($B151="","",IFERROR(VLOOKUP($C151,F.931!$B:$R,9,0),8))</f>
        <v/>
      </c>
      <c r="T151" s="44" t="str">
        <f>IF($B151="","",IFERROR(VLOOKUP($C151,F.931!$B:$R,7,0),1))</f>
        <v/>
      </c>
      <c r="U151" s="44" t="str">
        <f>IF($B151="","",IFERROR(VLOOKUP($C151,F.931!$B:$AR,15,0),0))</f>
        <v/>
      </c>
      <c r="V151" s="44" t="str">
        <f>IF($B151="","",IFERROR(VLOOKUP($C151,F.931!$B:$R,3,0),1))</f>
        <v/>
      </c>
      <c r="W151" s="45" t="str">
        <f t="shared" si="23"/>
        <v/>
      </c>
      <c r="X151" s="46" t="str">
        <f>IF($B151="","",$W151*(X$2+$U151*0.015) *$O151*IF(COUNTIF(Parámetros!$J:$J, $S151)&gt;0,0,1)*IF($T151=2,0,1) +$J151*$W151)</f>
        <v/>
      </c>
      <c r="Y151" s="46" t="str">
        <f>IF($B151="","",$W151*Y$2*P151*IF(COUNTIF(Parámetros!$L:$L,$S151)&gt;0,0,1)*IF($T151=2,0,1) +$K151*$W151)</f>
        <v/>
      </c>
      <c r="Z151" s="46" t="str">
        <f>IF($B151="","",($M151*Z$2+IF($T151=2,0, $M151*Z$1+$X151/$W151*(1-$W151)))*IF(COUNTIF(Parámetros!$I:$I, $S151)&gt;0,0,1))</f>
        <v/>
      </c>
      <c r="AA151" s="46" t="str">
        <f>IF($B151="","",$R151*IF($T151=2,AA$1,AA$2) *IF(COUNTIF(Parámetros!$K:$K, $S151)&gt;0,0,1)+$Y151/$W151*(1-$W151))</f>
        <v/>
      </c>
      <c r="AB151" s="46" t="str">
        <f>IF($B151="","",$Q151*Parámetros!$B$3+Parámetros!$B$2)</f>
        <v/>
      </c>
      <c r="AC151" s="46" t="str">
        <f>IF($B151="","",Parámetros!$B$1*IF(OR($S151=27,$S151=102),0,1))</f>
        <v/>
      </c>
      <c r="AE151" s="43" t="str">
        <f>IF($B151="","",IF($C151="","No declarado",IFERROR(VLOOKUP($C151,F.931!$B:$BZ,$AE$1,0),"No declarado")))</f>
        <v/>
      </c>
      <c r="AF151" s="47" t="str">
        <f t="shared" si="24"/>
        <v/>
      </c>
      <c r="AG151" s="47" t="str">
        <f>IF($B151="","",IFERROR(O151-VLOOKUP(C151,F.931!B:BZ,SUMIFS(F.931!$1:$1,F.931!$3:$3,"Remuneración 4"),0),""))</f>
        <v/>
      </c>
      <c r="AH151" s="48" t="str">
        <f t="shared" si="25"/>
        <v/>
      </c>
      <c r="AI151" s="41" t="str">
        <f t="shared" si="26"/>
        <v/>
      </c>
    </row>
    <row r="152" spans="1:35" x14ac:dyDescent="0.2">
      <c r="A152" s="65"/>
      <c r="B152" s="64"/>
      <c r="C152" s="65"/>
      <c r="D152" s="88"/>
      <c r="E152" s="62"/>
      <c r="F152" s="62"/>
      <c r="G152" s="62"/>
      <c r="H152" s="62"/>
      <c r="I152" s="62"/>
      <c r="J152" s="62"/>
      <c r="K152" s="62"/>
      <c r="L152" s="43" t="str">
        <f>IF($B152="","",MAX(0,$E152-MAX($E152-$I152,Parámetros!$B$5)))</f>
        <v/>
      </c>
      <c r="M152" s="43" t="str">
        <f>IF($B152="","",MIN($E152,Parámetros!$B$4))</f>
        <v/>
      </c>
      <c r="N152" s="43" t="str">
        <f t="shared" si="27"/>
        <v/>
      </c>
      <c r="O152" s="43" t="str">
        <f>IF($B152="","",MIN(($E152+$F152)/IF($D152="",1,$D152),Parámetros!$B$4))</f>
        <v/>
      </c>
      <c r="P152" s="43" t="str">
        <f t="shared" si="28"/>
        <v/>
      </c>
      <c r="Q152" s="43" t="str">
        <f t="shared" si="29"/>
        <v/>
      </c>
      <c r="R152" s="43" t="str">
        <f t="shared" si="21"/>
        <v/>
      </c>
      <c r="S152" s="44" t="str">
        <f>IF($B152="","",IFERROR(VLOOKUP($C152,F.931!$B:$R,9,0),8))</f>
        <v/>
      </c>
      <c r="T152" s="44" t="str">
        <f>IF($B152="","",IFERROR(VLOOKUP($C152,F.931!$B:$R,7,0),1))</f>
        <v/>
      </c>
      <c r="U152" s="44" t="str">
        <f>IF($B152="","",IFERROR(VLOOKUP($C152,F.931!$B:$AR,15,0),0))</f>
        <v/>
      </c>
      <c r="V152" s="44" t="str">
        <f>IF($B152="","",IFERROR(VLOOKUP($C152,F.931!$B:$R,3,0),1))</f>
        <v/>
      </c>
      <c r="W152" s="45" t="str">
        <f t="shared" si="23"/>
        <v/>
      </c>
      <c r="X152" s="46" t="str">
        <f>IF($B152="","",$W152*(X$2+$U152*0.015) *$O152*IF(COUNTIF(Parámetros!$J:$J, $S152)&gt;0,0,1)*IF($T152=2,0,1) +$J152*$W152)</f>
        <v/>
      </c>
      <c r="Y152" s="46" t="str">
        <f>IF($B152="","",$W152*Y$2*P152*IF(COUNTIF(Parámetros!$L:$L,$S152)&gt;0,0,1)*IF($T152=2,0,1) +$K152*$W152)</f>
        <v/>
      </c>
      <c r="Z152" s="46" t="str">
        <f>IF($B152="","",($M152*Z$2+IF($T152=2,0, $M152*Z$1+$X152/$W152*(1-$W152)))*IF(COUNTIF(Parámetros!$I:$I, $S152)&gt;0,0,1))</f>
        <v/>
      </c>
      <c r="AA152" s="46" t="str">
        <f>IF($B152="","",$R152*IF($T152=2,AA$1,AA$2) *IF(COUNTIF(Parámetros!$K:$K, $S152)&gt;0,0,1)+$Y152/$W152*(1-$W152))</f>
        <v/>
      </c>
      <c r="AB152" s="46" t="str">
        <f>IF($B152="","",$Q152*Parámetros!$B$3+Parámetros!$B$2)</f>
        <v/>
      </c>
      <c r="AC152" s="46" t="str">
        <f>IF($B152="","",Parámetros!$B$1*IF(OR($S152=27,$S152=102),0,1))</f>
        <v/>
      </c>
      <c r="AE152" s="43" t="str">
        <f>IF($B152="","",IF($C152="","No declarado",IFERROR(VLOOKUP($C152,F.931!$B:$BZ,$AE$1,0),"No declarado")))</f>
        <v/>
      </c>
      <c r="AF152" s="47" t="str">
        <f t="shared" si="24"/>
        <v/>
      </c>
      <c r="AG152" s="47" t="str">
        <f>IF($B152="","",IFERROR(O152-VLOOKUP(C152,F.931!B:BZ,SUMIFS(F.931!$1:$1,F.931!$3:$3,"Remuneración 4"),0),""))</f>
        <v/>
      </c>
      <c r="AH152" s="48" t="str">
        <f t="shared" si="25"/>
        <v/>
      </c>
      <c r="AI152" s="41" t="str">
        <f t="shared" si="26"/>
        <v/>
      </c>
    </row>
    <row r="153" spans="1:35" x14ac:dyDescent="0.2">
      <c r="A153" s="65"/>
      <c r="B153" s="64"/>
      <c r="C153" s="65"/>
      <c r="D153" s="88"/>
      <c r="E153" s="62"/>
      <c r="F153" s="62"/>
      <c r="G153" s="62"/>
      <c r="H153" s="62"/>
      <c r="I153" s="62"/>
      <c r="J153" s="62"/>
      <c r="K153" s="62"/>
      <c r="L153" s="43" t="str">
        <f>IF($B153="","",MAX(0,$E153-MAX($E153-$I153,Parámetros!$B$5)))</f>
        <v/>
      </c>
      <c r="M153" s="43" t="str">
        <f>IF($B153="","",MIN($E153,Parámetros!$B$4))</f>
        <v/>
      </c>
      <c r="N153" s="43" t="str">
        <f t="shared" si="27"/>
        <v/>
      </c>
      <c r="O153" s="43" t="str">
        <f>IF($B153="","",MIN(($E153+$F153)/IF($D153="",1,$D153),Parámetros!$B$4))</f>
        <v/>
      </c>
      <c r="P153" s="43" t="str">
        <f t="shared" si="28"/>
        <v/>
      </c>
      <c r="Q153" s="43" t="str">
        <f t="shared" si="29"/>
        <v/>
      </c>
      <c r="R153" s="43" t="str">
        <f t="shared" si="21"/>
        <v/>
      </c>
      <c r="S153" s="44" t="str">
        <f>IF($B153="","",IFERROR(VLOOKUP($C153,F.931!$B:$R,9,0),8))</f>
        <v/>
      </c>
      <c r="T153" s="44" t="str">
        <f>IF($B153="","",IFERROR(VLOOKUP($C153,F.931!$B:$R,7,0),1))</f>
        <v/>
      </c>
      <c r="U153" s="44" t="str">
        <f>IF($B153="","",IFERROR(VLOOKUP($C153,F.931!$B:$AR,15,0),0))</f>
        <v/>
      </c>
      <c r="V153" s="44" t="str">
        <f>IF($B153="","",IFERROR(VLOOKUP($C153,F.931!$B:$R,3,0),1))</f>
        <v/>
      </c>
      <c r="W153" s="45" t="str">
        <f t="shared" si="23"/>
        <v/>
      </c>
      <c r="X153" s="46" t="str">
        <f>IF($B153="","",$W153*(X$2+$U153*0.015) *$O153*IF(COUNTIF(Parámetros!$J:$J, $S153)&gt;0,0,1)*IF($T153=2,0,1) +$J153*$W153)</f>
        <v/>
      </c>
      <c r="Y153" s="46" t="str">
        <f>IF($B153="","",$W153*Y$2*P153*IF(COUNTIF(Parámetros!$L:$L,$S153)&gt;0,0,1)*IF($T153=2,0,1) +$K153*$W153)</f>
        <v/>
      </c>
      <c r="Z153" s="46" t="str">
        <f>IF($B153="","",($M153*Z$2+IF($T153=2,0, $M153*Z$1+$X153/$W153*(1-$W153)))*IF(COUNTIF(Parámetros!$I:$I, $S153)&gt;0,0,1))</f>
        <v/>
      </c>
      <c r="AA153" s="46" t="str">
        <f>IF($B153="","",$R153*IF($T153=2,AA$1,AA$2) *IF(COUNTIF(Parámetros!$K:$K, $S153)&gt;0,0,1)+$Y153/$W153*(1-$W153))</f>
        <v/>
      </c>
      <c r="AB153" s="46" t="str">
        <f>IF($B153="","",$Q153*Parámetros!$B$3+Parámetros!$B$2)</f>
        <v/>
      </c>
      <c r="AC153" s="46" t="str">
        <f>IF($B153="","",Parámetros!$B$1*IF(OR($S153=27,$S153=102),0,1))</f>
        <v/>
      </c>
      <c r="AE153" s="43" t="str">
        <f>IF($B153="","",IF($C153="","No declarado",IFERROR(VLOOKUP($C153,F.931!$B:$BZ,$AE$1,0),"No declarado")))</f>
        <v/>
      </c>
      <c r="AF153" s="47" t="str">
        <f t="shared" si="24"/>
        <v/>
      </c>
      <c r="AG153" s="47" t="str">
        <f>IF($B153="","",IFERROR(O153-VLOOKUP(C153,F.931!B:BZ,SUMIFS(F.931!$1:$1,F.931!$3:$3,"Remuneración 4"),0),""))</f>
        <v/>
      </c>
      <c r="AH153" s="48" t="str">
        <f t="shared" si="25"/>
        <v/>
      </c>
      <c r="AI153" s="41" t="str">
        <f t="shared" si="26"/>
        <v/>
      </c>
    </row>
    <row r="154" spans="1:35" x14ac:dyDescent="0.2">
      <c r="A154" s="65"/>
      <c r="B154" s="64"/>
      <c r="C154" s="65"/>
      <c r="D154" s="88"/>
      <c r="E154" s="62"/>
      <c r="F154" s="62"/>
      <c r="G154" s="62"/>
      <c r="H154" s="62"/>
      <c r="I154" s="62"/>
      <c r="J154" s="62"/>
      <c r="K154" s="62"/>
      <c r="L154" s="43" t="str">
        <f>IF($B154="","",MAX(0,$E154-MAX($E154-$I154,Parámetros!$B$5)))</f>
        <v/>
      </c>
      <c r="M154" s="43" t="str">
        <f>IF($B154="","",MIN($E154,Parámetros!$B$4))</f>
        <v/>
      </c>
      <c r="N154" s="43" t="str">
        <f t="shared" si="27"/>
        <v/>
      </c>
      <c r="O154" s="43" t="str">
        <f>IF($B154="","",MIN(($E154+$F154)/IF($D154="",1,$D154),Parámetros!$B$4))</f>
        <v/>
      </c>
      <c r="P154" s="43" t="str">
        <f t="shared" si="28"/>
        <v/>
      </c>
      <c r="Q154" s="43" t="str">
        <f t="shared" si="29"/>
        <v/>
      </c>
      <c r="R154" s="43" t="str">
        <f t="shared" si="21"/>
        <v/>
      </c>
      <c r="S154" s="44" t="str">
        <f>IF($B154="","",IFERROR(VLOOKUP($C154,F.931!$B:$R,9,0),8))</f>
        <v/>
      </c>
      <c r="T154" s="44" t="str">
        <f>IF($B154="","",IFERROR(VLOOKUP($C154,F.931!$B:$R,7,0),1))</f>
        <v/>
      </c>
      <c r="U154" s="44" t="str">
        <f>IF($B154="","",IFERROR(VLOOKUP($C154,F.931!$B:$AR,15,0),0))</f>
        <v/>
      </c>
      <c r="V154" s="44" t="str">
        <f>IF($B154="","",IFERROR(VLOOKUP($C154,F.931!$B:$R,3,0),1))</f>
        <v/>
      </c>
      <c r="W154" s="45" t="str">
        <f t="shared" si="23"/>
        <v/>
      </c>
      <c r="X154" s="46" t="str">
        <f>IF($B154="","",$W154*(X$2+$U154*0.015) *$O154*IF(COUNTIF(Parámetros!$J:$J, $S154)&gt;0,0,1)*IF($T154=2,0,1) +$J154*$W154)</f>
        <v/>
      </c>
      <c r="Y154" s="46" t="str">
        <f>IF($B154="","",$W154*Y$2*P154*IF(COUNTIF(Parámetros!$L:$L,$S154)&gt;0,0,1)*IF($T154=2,0,1) +$K154*$W154)</f>
        <v/>
      </c>
      <c r="Z154" s="46" t="str">
        <f>IF($B154="","",($M154*Z$2+IF($T154=2,0, $M154*Z$1+$X154/$W154*(1-$W154)))*IF(COUNTIF(Parámetros!$I:$I, $S154)&gt;0,0,1))</f>
        <v/>
      </c>
      <c r="AA154" s="46" t="str">
        <f>IF($B154="","",$R154*IF($T154=2,AA$1,AA$2) *IF(COUNTIF(Parámetros!$K:$K, $S154)&gt;0,0,1)+$Y154/$W154*(1-$W154))</f>
        <v/>
      </c>
      <c r="AB154" s="46" t="str">
        <f>IF($B154="","",$Q154*Parámetros!$B$3+Parámetros!$B$2)</f>
        <v/>
      </c>
      <c r="AC154" s="46" t="str">
        <f>IF($B154="","",Parámetros!$B$1*IF(OR($S154=27,$S154=102),0,1))</f>
        <v/>
      </c>
      <c r="AE154" s="43" t="str">
        <f>IF($B154="","",IF($C154="","No declarado",IFERROR(VLOOKUP($C154,F.931!$B:$BZ,$AE$1,0),"No declarado")))</f>
        <v/>
      </c>
      <c r="AF154" s="47" t="str">
        <f t="shared" si="24"/>
        <v/>
      </c>
      <c r="AG154" s="47" t="str">
        <f>IF($B154="","",IFERROR(O154-VLOOKUP(C154,F.931!B:BZ,SUMIFS(F.931!$1:$1,F.931!$3:$3,"Remuneración 4"),0),""))</f>
        <v/>
      </c>
      <c r="AH154" s="48" t="str">
        <f t="shared" si="25"/>
        <v/>
      </c>
      <c r="AI154" s="41" t="str">
        <f t="shared" si="26"/>
        <v/>
      </c>
    </row>
    <row r="155" spans="1:35" x14ac:dyDescent="0.2">
      <c r="A155" s="65"/>
      <c r="B155" s="64"/>
      <c r="C155" s="65"/>
      <c r="D155" s="88"/>
      <c r="E155" s="62"/>
      <c r="F155" s="62"/>
      <c r="G155" s="62"/>
      <c r="H155" s="62"/>
      <c r="I155" s="62"/>
      <c r="J155" s="62"/>
      <c r="K155" s="62"/>
      <c r="L155" s="43" t="str">
        <f>IF($B155="","",MAX(0,$E155-MAX($E155-$I155,Parámetros!$B$5)))</f>
        <v/>
      </c>
      <c r="M155" s="43" t="str">
        <f>IF($B155="","",MIN($E155,Parámetros!$B$4))</f>
        <v/>
      </c>
      <c r="N155" s="43" t="str">
        <f t="shared" si="27"/>
        <v/>
      </c>
      <c r="O155" s="43" t="str">
        <f>IF($B155="","",MIN(($E155+$F155)/IF($D155="",1,$D155),Parámetros!$B$4))</f>
        <v/>
      </c>
      <c r="P155" s="43" t="str">
        <f t="shared" si="28"/>
        <v/>
      </c>
      <c r="Q155" s="43" t="str">
        <f t="shared" si="29"/>
        <v/>
      </c>
      <c r="R155" s="43" t="str">
        <f t="shared" si="21"/>
        <v/>
      </c>
      <c r="S155" s="44" t="str">
        <f>IF($B155="","",IFERROR(VLOOKUP($C155,F.931!$B:$R,9,0),8))</f>
        <v/>
      </c>
      <c r="T155" s="44" t="str">
        <f>IF($B155="","",IFERROR(VLOOKUP($C155,F.931!$B:$R,7,0),1))</f>
        <v/>
      </c>
      <c r="U155" s="44" t="str">
        <f>IF($B155="","",IFERROR(VLOOKUP($C155,F.931!$B:$AR,15,0),0))</f>
        <v/>
      </c>
      <c r="V155" s="44" t="str">
        <f>IF($B155="","",IFERROR(VLOOKUP($C155,F.931!$B:$R,3,0),1))</f>
        <v/>
      </c>
      <c r="W155" s="45" t="str">
        <f t="shared" si="23"/>
        <v/>
      </c>
      <c r="X155" s="46" t="str">
        <f>IF($B155="","",$W155*(X$2+$U155*0.015) *$O155*IF(COUNTIF(Parámetros!$J:$J, $S155)&gt;0,0,1)*IF($T155=2,0,1) +$J155*$W155)</f>
        <v/>
      </c>
      <c r="Y155" s="46" t="str">
        <f>IF($B155="","",$W155*Y$2*P155*IF(COUNTIF(Parámetros!$L:$L,$S155)&gt;0,0,1)*IF($T155=2,0,1) +$K155*$W155)</f>
        <v/>
      </c>
      <c r="Z155" s="46" t="str">
        <f>IF($B155="","",($M155*Z$2+IF($T155=2,0, $M155*Z$1+$X155/$W155*(1-$W155)))*IF(COUNTIF(Parámetros!$I:$I, $S155)&gt;0,0,1))</f>
        <v/>
      </c>
      <c r="AA155" s="46" t="str">
        <f>IF($B155="","",$R155*IF($T155=2,AA$1,AA$2) *IF(COUNTIF(Parámetros!$K:$K, $S155)&gt;0,0,1)+$Y155/$W155*(1-$W155))</f>
        <v/>
      </c>
      <c r="AB155" s="46" t="str">
        <f>IF($B155="","",$Q155*Parámetros!$B$3+Parámetros!$B$2)</f>
        <v/>
      </c>
      <c r="AC155" s="46" t="str">
        <f>IF($B155="","",Parámetros!$B$1*IF(OR($S155=27,$S155=102),0,1))</f>
        <v/>
      </c>
      <c r="AE155" s="43" t="str">
        <f>IF($B155="","",IF($C155="","No declarado",IFERROR(VLOOKUP($C155,F.931!$B:$BZ,$AE$1,0),"No declarado")))</f>
        <v/>
      </c>
      <c r="AF155" s="47" t="str">
        <f t="shared" si="24"/>
        <v/>
      </c>
      <c r="AG155" s="47" t="str">
        <f>IF($B155="","",IFERROR(O155-VLOOKUP(C155,F.931!B:BZ,SUMIFS(F.931!$1:$1,F.931!$3:$3,"Remuneración 4"),0),""))</f>
        <v/>
      </c>
      <c r="AH155" s="48" t="str">
        <f t="shared" si="25"/>
        <v/>
      </c>
      <c r="AI155" s="41" t="str">
        <f t="shared" si="26"/>
        <v/>
      </c>
    </row>
    <row r="156" spans="1:35" x14ac:dyDescent="0.2">
      <c r="A156" s="65"/>
      <c r="B156" s="64"/>
      <c r="C156" s="65"/>
      <c r="D156" s="88"/>
      <c r="E156" s="62"/>
      <c r="F156" s="62"/>
      <c r="G156" s="62"/>
      <c r="H156" s="62"/>
      <c r="I156" s="62"/>
      <c r="J156" s="62"/>
      <c r="K156" s="62"/>
      <c r="L156" s="43" t="str">
        <f>IF($B156="","",MAX(0,$E156-MAX($E156-$I156,Parámetros!$B$5)))</f>
        <v/>
      </c>
      <c r="M156" s="43" t="str">
        <f>IF($B156="","",MIN($E156,Parámetros!$B$4))</f>
        <v/>
      </c>
      <c r="N156" s="43" t="str">
        <f t="shared" si="27"/>
        <v/>
      </c>
      <c r="O156" s="43" t="str">
        <f>IF($B156="","",MIN(($E156+$F156)/IF($D156="",1,$D156),Parámetros!$B$4))</f>
        <v/>
      </c>
      <c r="P156" s="43" t="str">
        <f t="shared" si="28"/>
        <v/>
      </c>
      <c r="Q156" s="43" t="str">
        <f t="shared" si="29"/>
        <v/>
      </c>
      <c r="R156" s="43" t="str">
        <f t="shared" si="21"/>
        <v/>
      </c>
      <c r="S156" s="44" t="str">
        <f>IF($B156="","",IFERROR(VLOOKUP($C156,F.931!$B:$R,9,0),8))</f>
        <v/>
      </c>
      <c r="T156" s="44" t="str">
        <f>IF($B156="","",IFERROR(VLOOKUP($C156,F.931!$B:$R,7,0),1))</f>
        <v/>
      </c>
      <c r="U156" s="44" t="str">
        <f>IF($B156="","",IFERROR(VLOOKUP($C156,F.931!$B:$AR,15,0),0))</f>
        <v/>
      </c>
      <c r="V156" s="44" t="str">
        <f>IF($B156="","",IFERROR(VLOOKUP($C156,F.931!$B:$R,3,0),1))</f>
        <v/>
      </c>
      <c r="W156" s="45" t="str">
        <f t="shared" si="23"/>
        <v/>
      </c>
      <c r="X156" s="46" t="str">
        <f>IF($B156="","",$W156*(X$2+$U156*0.015) *$O156*IF(COUNTIF(Parámetros!$J:$J, $S156)&gt;0,0,1)*IF($T156=2,0,1) +$J156*$W156)</f>
        <v/>
      </c>
      <c r="Y156" s="46" t="str">
        <f>IF($B156="","",$W156*Y$2*P156*IF(COUNTIF(Parámetros!$L:$L,$S156)&gt;0,0,1)*IF($T156=2,0,1) +$K156*$W156)</f>
        <v/>
      </c>
      <c r="Z156" s="46" t="str">
        <f>IF($B156="","",($M156*Z$2+IF($T156=2,0, $M156*Z$1+$X156/$W156*(1-$W156)))*IF(COUNTIF(Parámetros!$I:$I, $S156)&gt;0,0,1))</f>
        <v/>
      </c>
      <c r="AA156" s="46" t="str">
        <f>IF($B156="","",$R156*IF($T156=2,AA$1,AA$2) *IF(COUNTIF(Parámetros!$K:$K, $S156)&gt;0,0,1)+$Y156/$W156*(1-$W156))</f>
        <v/>
      </c>
      <c r="AB156" s="46" t="str">
        <f>IF($B156="","",$Q156*Parámetros!$B$3+Parámetros!$B$2)</f>
        <v/>
      </c>
      <c r="AC156" s="46" t="str">
        <f>IF($B156="","",Parámetros!$B$1*IF(OR($S156=27,$S156=102),0,1))</f>
        <v/>
      </c>
      <c r="AE156" s="43" t="str">
        <f>IF($B156="","",IF($C156="","No declarado",IFERROR(VLOOKUP($C156,F.931!$B:$BZ,$AE$1,0),"No declarado")))</f>
        <v/>
      </c>
      <c r="AF156" s="47" t="str">
        <f t="shared" si="24"/>
        <v/>
      </c>
      <c r="AG156" s="47" t="str">
        <f>IF($B156="","",IFERROR(O156-VLOOKUP(C156,F.931!B:BZ,SUMIFS(F.931!$1:$1,F.931!$3:$3,"Remuneración 4"),0),""))</f>
        <v/>
      </c>
      <c r="AH156" s="48" t="str">
        <f t="shared" si="25"/>
        <v/>
      </c>
      <c r="AI156" s="41" t="str">
        <f t="shared" si="26"/>
        <v/>
      </c>
    </row>
    <row r="157" spans="1:35" x14ac:dyDescent="0.2">
      <c r="A157" s="65"/>
      <c r="B157" s="64"/>
      <c r="C157" s="65"/>
      <c r="D157" s="88"/>
      <c r="E157" s="62"/>
      <c r="F157" s="62"/>
      <c r="G157" s="62"/>
      <c r="H157" s="62"/>
      <c r="I157" s="62"/>
      <c r="J157" s="62"/>
      <c r="K157" s="62"/>
      <c r="L157" s="43" t="str">
        <f>IF($B157="","",MAX(0,$E157-MAX($E157-$I157,Parámetros!$B$5)))</f>
        <v/>
      </c>
      <c r="M157" s="43" t="str">
        <f>IF($B157="","",MIN($E157,Parámetros!$B$4))</f>
        <v/>
      </c>
      <c r="N157" s="43" t="str">
        <f t="shared" si="27"/>
        <v/>
      </c>
      <c r="O157" s="43" t="str">
        <f>IF($B157="","",MIN(($E157+$F157)/IF($D157="",1,$D157),Parámetros!$B$4))</f>
        <v/>
      </c>
      <c r="P157" s="43" t="str">
        <f t="shared" si="28"/>
        <v/>
      </c>
      <c r="Q157" s="43" t="str">
        <f t="shared" si="29"/>
        <v/>
      </c>
      <c r="R157" s="43" t="str">
        <f t="shared" si="21"/>
        <v/>
      </c>
      <c r="S157" s="44" t="str">
        <f>IF($B157="","",IFERROR(VLOOKUP($C157,F.931!$B:$R,9,0),8))</f>
        <v/>
      </c>
      <c r="T157" s="44" t="str">
        <f>IF($B157="","",IFERROR(VLOOKUP($C157,F.931!$B:$R,7,0),1))</f>
        <v/>
      </c>
      <c r="U157" s="44" t="str">
        <f>IF($B157="","",IFERROR(VLOOKUP($C157,F.931!$B:$AR,15,0),0))</f>
        <v/>
      </c>
      <c r="V157" s="44" t="str">
        <f>IF($B157="","",IFERROR(VLOOKUP($C157,F.931!$B:$R,3,0),1))</f>
        <v/>
      </c>
      <c r="W157" s="45" t="str">
        <f t="shared" si="23"/>
        <v/>
      </c>
      <c r="X157" s="46" t="str">
        <f>IF($B157="","",$W157*(X$2+$U157*0.015) *$O157*IF(COUNTIF(Parámetros!$J:$J, $S157)&gt;0,0,1)*IF($T157=2,0,1) +$J157*$W157)</f>
        <v/>
      </c>
      <c r="Y157" s="46" t="str">
        <f>IF($B157="","",$W157*Y$2*P157*IF(COUNTIF(Parámetros!$L:$L,$S157)&gt;0,0,1)*IF($T157=2,0,1) +$K157*$W157)</f>
        <v/>
      </c>
      <c r="Z157" s="46" t="str">
        <f>IF($B157="","",($M157*Z$2+IF($T157=2,0, $M157*Z$1+$X157/$W157*(1-$W157)))*IF(COUNTIF(Parámetros!$I:$I, $S157)&gt;0,0,1))</f>
        <v/>
      </c>
      <c r="AA157" s="46" t="str">
        <f>IF($B157="","",$R157*IF($T157=2,AA$1,AA$2) *IF(COUNTIF(Parámetros!$K:$K, $S157)&gt;0,0,1)+$Y157/$W157*(1-$W157))</f>
        <v/>
      </c>
      <c r="AB157" s="46" t="str">
        <f>IF($B157="","",$Q157*Parámetros!$B$3+Parámetros!$B$2)</f>
        <v/>
      </c>
      <c r="AC157" s="46" t="str">
        <f>IF($B157="","",Parámetros!$B$1*IF(OR($S157=27,$S157=102),0,1))</f>
        <v/>
      </c>
      <c r="AE157" s="43" t="str">
        <f>IF($B157="","",IF($C157="","No declarado",IFERROR(VLOOKUP($C157,F.931!$B:$BZ,$AE$1,0),"No declarado")))</f>
        <v/>
      </c>
      <c r="AF157" s="47" t="str">
        <f t="shared" si="24"/>
        <v/>
      </c>
      <c r="AG157" s="47" t="str">
        <f>IF($B157="","",IFERROR(O157-VLOOKUP(C157,F.931!B:BZ,SUMIFS(F.931!$1:$1,F.931!$3:$3,"Remuneración 4"),0),""))</f>
        <v/>
      </c>
      <c r="AH157" s="48" t="str">
        <f t="shared" si="25"/>
        <v/>
      </c>
      <c r="AI157" s="41" t="str">
        <f t="shared" si="26"/>
        <v/>
      </c>
    </row>
    <row r="158" spans="1:35" x14ac:dyDescent="0.2">
      <c r="A158" s="65"/>
      <c r="B158" s="64"/>
      <c r="C158" s="65"/>
      <c r="D158" s="88"/>
      <c r="E158" s="62"/>
      <c r="F158" s="62"/>
      <c r="G158" s="62"/>
      <c r="H158" s="62"/>
      <c r="I158" s="62"/>
      <c r="J158" s="62"/>
      <c r="K158" s="62"/>
      <c r="L158" s="43" t="str">
        <f>IF($B158="","",MAX(0,$E158-MAX($E158-$I158,Parámetros!$B$5)))</f>
        <v/>
      </c>
      <c r="M158" s="43" t="str">
        <f>IF($B158="","",MIN($E158,Parámetros!$B$4))</f>
        <v/>
      </c>
      <c r="N158" s="43" t="str">
        <f t="shared" si="27"/>
        <v/>
      </c>
      <c r="O158" s="43" t="str">
        <f>IF($B158="","",MIN(($E158+$F158)/IF($D158="",1,$D158),Parámetros!$B$4))</f>
        <v/>
      </c>
      <c r="P158" s="43" t="str">
        <f t="shared" si="28"/>
        <v/>
      </c>
      <c r="Q158" s="43" t="str">
        <f t="shared" si="29"/>
        <v/>
      </c>
      <c r="R158" s="43" t="str">
        <f t="shared" si="21"/>
        <v/>
      </c>
      <c r="S158" s="44" t="str">
        <f>IF($B158="","",IFERROR(VLOOKUP($C158,F.931!$B:$R,9,0),8))</f>
        <v/>
      </c>
      <c r="T158" s="44" t="str">
        <f>IF($B158="","",IFERROR(VLOOKUP($C158,F.931!$B:$R,7,0),1))</f>
        <v/>
      </c>
      <c r="U158" s="44" t="str">
        <f>IF($B158="","",IFERROR(VLOOKUP($C158,F.931!$B:$AR,15,0),0))</f>
        <v/>
      </c>
      <c r="V158" s="44" t="str">
        <f>IF($B158="","",IFERROR(VLOOKUP($C158,F.931!$B:$R,3,0),1))</f>
        <v/>
      </c>
      <c r="W158" s="45" t="str">
        <f t="shared" si="23"/>
        <v/>
      </c>
      <c r="X158" s="46" t="str">
        <f>IF($B158="","",$W158*(X$2+$U158*0.015) *$O158*IF(COUNTIF(Parámetros!$J:$J, $S158)&gt;0,0,1)*IF($T158=2,0,1) +$J158*$W158)</f>
        <v/>
      </c>
      <c r="Y158" s="46" t="str">
        <f>IF($B158="","",$W158*Y$2*P158*IF(COUNTIF(Parámetros!$L:$L,$S158)&gt;0,0,1)*IF($T158=2,0,1) +$K158*$W158)</f>
        <v/>
      </c>
      <c r="Z158" s="46" t="str">
        <f>IF($B158="","",($M158*Z$2+IF($T158=2,0, $M158*Z$1+$X158/$W158*(1-$W158)))*IF(COUNTIF(Parámetros!$I:$I, $S158)&gt;0,0,1))</f>
        <v/>
      </c>
      <c r="AA158" s="46" t="str">
        <f>IF($B158="","",$R158*IF($T158=2,AA$1,AA$2) *IF(COUNTIF(Parámetros!$K:$K, $S158)&gt;0,0,1)+$Y158/$W158*(1-$W158))</f>
        <v/>
      </c>
      <c r="AB158" s="46" t="str">
        <f>IF($B158="","",$Q158*Parámetros!$B$3+Parámetros!$B$2)</f>
        <v/>
      </c>
      <c r="AC158" s="46" t="str">
        <f>IF($B158="","",Parámetros!$B$1*IF(OR($S158=27,$S158=102),0,1))</f>
        <v/>
      </c>
      <c r="AE158" s="43" t="str">
        <f>IF($B158="","",IF($C158="","No declarado",IFERROR(VLOOKUP($C158,F.931!$B:$BZ,$AE$1,0),"No declarado")))</f>
        <v/>
      </c>
      <c r="AF158" s="47" t="str">
        <f t="shared" si="24"/>
        <v/>
      </c>
      <c r="AG158" s="47" t="str">
        <f>IF($B158="","",IFERROR(O158-VLOOKUP(C158,F.931!B:BZ,SUMIFS(F.931!$1:$1,F.931!$3:$3,"Remuneración 4"),0),""))</f>
        <v/>
      </c>
      <c r="AH158" s="48" t="str">
        <f t="shared" si="25"/>
        <v/>
      </c>
      <c r="AI158" s="41" t="str">
        <f t="shared" si="26"/>
        <v/>
      </c>
    </row>
    <row r="159" spans="1:35" x14ac:dyDescent="0.2">
      <c r="A159" s="65"/>
      <c r="B159" s="64"/>
      <c r="C159" s="65"/>
      <c r="D159" s="88"/>
      <c r="E159" s="62"/>
      <c r="F159" s="62"/>
      <c r="G159" s="62"/>
      <c r="H159" s="62"/>
      <c r="I159" s="62"/>
      <c r="J159" s="62"/>
      <c r="K159" s="62"/>
      <c r="L159" s="43" t="str">
        <f>IF($B159="","",MAX(0,$E159-MAX($E159-$I159,Parámetros!$B$5)))</f>
        <v/>
      </c>
      <c r="M159" s="43" t="str">
        <f>IF($B159="","",MIN($E159,Parámetros!$B$4))</f>
        <v/>
      </c>
      <c r="N159" s="43" t="str">
        <f t="shared" si="27"/>
        <v/>
      </c>
      <c r="O159" s="43" t="str">
        <f>IF($B159="","",MIN(($E159+$F159)/IF($D159="",1,$D159),Parámetros!$B$4))</f>
        <v/>
      </c>
      <c r="P159" s="43" t="str">
        <f t="shared" si="28"/>
        <v/>
      </c>
      <c r="Q159" s="43" t="str">
        <f t="shared" si="29"/>
        <v/>
      </c>
      <c r="R159" s="43" t="str">
        <f t="shared" si="21"/>
        <v/>
      </c>
      <c r="S159" s="44" t="str">
        <f>IF($B159="","",IFERROR(VLOOKUP($C159,F.931!$B:$R,9,0),8))</f>
        <v/>
      </c>
      <c r="T159" s="44" t="str">
        <f>IF($B159="","",IFERROR(VLOOKUP($C159,F.931!$B:$R,7,0),1))</f>
        <v/>
      </c>
      <c r="U159" s="44" t="str">
        <f>IF($B159="","",IFERROR(VLOOKUP($C159,F.931!$B:$AR,15,0),0))</f>
        <v/>
      </c>
      <c r="V159" s="44" t="str">
        <f>IF($B159="","",IFERROR(VLOOKUP($C159,F.931!$B:$R,3,0),1))</f>
        <v/>
      </c>
      <c r="W159" s="45" t="str">
        <f t="shared" si="23"/>
        <v/>
      </c>
      <c r="X159" s="46" t="str">
        <f>IF($B159="","",$W159*(X$2+$U159*0.015) *$O159*IF(COUNTIF(Parámetros!$J:$J, $S159)&gt;0,0,1)*IF($T159=2,0,1) +$J159*$W159)</f>
        <v/>
      </c>
      <c r="Y159" s="46" t="str">
        <f>IF($B159="","",$W159*Y$2*P159*IF(COUNTIF(Parámetros!$L:$L,$S159)&gt;0,0,1)*IF($T159=2,0,1) +$K159*$W159)</f>
        <v/>
      </c>
      <c r="Z159" s="46" t="str">
        <f>IF($B159="","",($M159*Z$2+IF($T159=2,0, $M159*Z$1+$X159/$W159*(1-$W159)))*IF(COUNTIF(Parámetros!$I:$I, $S159)&gt;0,0,1))</f>
        <v/>
      </c>
      <c r="AA159" s="46" t="str">
        <f>IF($B159="","",$R159*IF($T159=2,AA$1,AA$2) *IF(COUNTIF(Parámetros!$K:$K, $S159)&gt;0,0,1)+$Y159/$W159*(1-$W159))</f>
        <v/>
      </c>
      <c r="AB159" s="46" t="str">
        <f>IF($B159="","",$Q159*Parámetros!$B$3+Parámetros!$B$2)</f>
        <v/>
      </c>
      <c r="AC159" s="46" t="str">
        <f>IF($B159="","",Parámetros!$B$1*IF(OR($S159=27,$S159=102),0,1))</f>
        <v/>
      </c>
      <c r="AE159" s="43" t="str">
        <f>IF($B159="","",IF($C159="","No declarado",IFERROR(VLOOKUP($C159,F.931!$B:$BZ,$AE$1,0),"No declarado")))</f>
        <v/>
      </c>
      <c r="AF159" s="47" t="str">
        <f t="shared" si="24"/>
        <v/>
      </c>
      <c r="AG159" s="47" t="str">
        <f>IF($B159="","",IFERROR(O159-VLOOKUP(C159,F.931!B:BZ,SUMIFS(F.931!$1:$1,F.931!$3:$3,"Remuneración 4"),0),""))</f>
        <v/>
      </c>
      <c r="AH159" s="48" t="str">
        <f t="shared" si="25"/>
        <v/>
      </c>
      <c r="AI159" s="41" t="str">
        <f t="shared" si="26"/>
        <v/>
      </c>
    </row>
    <row r="160" spans="1:35" x14ac:dyDescent="0.2">
      <c r="A160" s="65"/>
      <c r="B160" s="64"/>
      <c r="C160" s="65"/>
      <c r="D160" s="88"/>
      <c r="E160" s="62"/>
      <c r="F160" s="62"/>
      <c r="G160" s="62"/>
      <c r="H160" s="62"/>
      <c r="I160" s="62"/>
      <c r="J160" s="62"/>
      <c r="K160" s="62"/>
      <c r="L160" s="43" t="str">
        <f>IF($B160="","",MAX(0,$E160-MAX($E160-$I160,Parámetros!$B$5)))</f>
        <v/>
      </c>
      <c r="M160" s="43" t="str">
        <f>IF($B160="","",MIN($E160,Parámetros!$B$4))</f>
        <v/>
      </c>
      <c r="N160" s="43" t="str">
        <f t="shared" si="27"/>
        <v/>
      </c>
      <c r="O160" s="43" t="str">
        <f>IF($B160="","",MIN(($E160+$F160)/IF($D160="",1,$D160),Parámetros!$B$4))</f>
        <v/>
      </c>
      <c r="P160" s="43" t="str">
        <f t="shared" si="28"/>
        <v/>
      </c>
      <c r="Q160" s="43" t="str">
        <f t="shared" si="29"/>
        <v/>
      </c>
      <c r="R160" s="43" t="str">
        <f t="shared" si="21"/>
        <v/>
      </c>
      <c r="S160" s="44" t="str">
        <f>IF($B160="","",IFERROR(VLOOKUP($C160,F.931!$B:$R,9,0),8))</f>
        <v/>
      </c>
      <c r="T160" s="44" t="str">
        <f>IF($B160="","",IFERROR(VLOOKUP($C160,F.931!$B:$R,7,0),1))</f>
        <v/>
      </c>
      <c r="U160" s="44" t="str">
        <f>IF($B160="","",IFERROR(VLOOKUP($C160,F.931!$B:$AR,15,0),0))</f>
        <v/>
      </c>
      <c r="V160" s="44" t="str">
        <f>IF($B160="","",IFERROR(VLOOKUP($C160,F.931!$B:$R,3,0),1))</f>
        <v/>
      </c>
      <c r="W160" s="45" t="str">
        <f t="shared" si="23"/>
        <v/>
      </c>
      <c r="X160" s="46" t="str">
        <f>IF($B160="","",$W160*(X$2+$U160*0.015) *$O160*IF(COUNTIF(Parámetros!$J:$J, $S160)&gt;0,0,1)*IF($T160=2,0,1) +$J160*$W160)</f>
        <v/>
      </c>
      <c r="Y160" s="46" t="str">
        <f>IF($B160="","",$W160*Y$2*P160*IF(COUNTIF(Parámetros!$L:$L,$S160)&gt;0,0,1)*IF($T160=2,0,1) +$K160*$W160)</f>
        <v/>
      </c>
      <c r="Z160" s="46" t="str">
        <f>IF($B160="","",($M160*Z$2+IF($T160=2,0, $M160*Z$1+$X160/$W160*(1-$W160)))*IF(COUNTIF(Parámetros!$I:$I, $S160)&gt;0,0,1))</f>
        <v/>
      </c>
      <c r="AA160" s="46" t="str">
        <f>IF($B160="","",$R160*IF($T160=2,AA$1,AA$2) *IF(COUNTIF(Parámetros!$K:$K, $S160)&gt;0,0,1)+$Y160/$W160*(1-$W160))</f>
        <v/>
      </c>
      <c r="AB160" s="46" t="str">
        <f>IF($B160="","",$Q160*Parámetros!$B$3+Parámetros!$B$2)</f>
        <v/>
      </c>
      <c r="AC160" s="46" t="str">
        <f>IF($B160="","",Parámetros!$B$1*IF(OR($S160=27,$S160=102),0,1))</f>
        <v/>
      </c>
      <c r="AE160" s="43" t="str">
        <f>IF($B160="","",IF($C160="","No declarado",IFERROR(VLOOKUP($C160,F.931!$B:$BZ,$AE$1,0),"No declarado")))</f>
        <v/>
      </c>
      <c r="AF160" s="47" t="str">
        <f t="shared" si="24"/>
        <v/>
      </c>
      <c r="AG160" s="47" t="str">
        <f>IF($B160="","",IFERROR(O160-VLOOKUP(C160,F.931!B:BZ,SUMIFS(F.931!$1:$1,F.931!$3:$3,"Remuneración 4"),0),""))</f>
        <v/>
      </c>
      <c r="AH160" s="48" t="str">
        <f t="shared" si="25"/>
        <v/>
      </c>
      <c r="AI160" s="41" t="str">
        <f t="shared" si="26"/>
        <v/>
      </c>
    </row>
    <row r="161" spans="1:35" x14ac:dyDescent="0.2">
      <c r="A161" s="65"/>
      <c r="B161" s="64"/>
      <c r="C161" s="65"/>
      <c r="D161" s="88"/>
      <c r="E161" s="62"/>
      <c r="F161" s="62"/>
      <c r="G161" s="62"/>
      <c r="H161" s="62"/>
      <c r="I161" s="62"/>
      <c r="J161" s="62"/>
      <c r="K161" s="62"/>
      <c r="L161" s="43" t="str">
        <f>IF($B161="","",MAX(0,$E161-MAX($E161-$I161,Parámetros!$B$5)))</f>
        <v/>
      </c>
      <c r="M161" s="43" t="str">
        <f>IF($B161="","",MIN($E161,Parámetros!$B$4))</f>
        <v/>
      </c>
      <c r="N161" s="43" t="str">
        <f t="shared" si="27"/>
        <v/>
      </c>
      <c r="O161" s="43" t="str">
        <f>IF($B161="","",MIN(($E161+$F161)/IF($D161="",1,$D161),Parámetros!$B$4))</f>
        <v/>
      </c>
      <c r="P161" s="43" t="str">
        <f t="shared" si="28"/>
        <v/>
      </c>
      <c r="Q161" s="43" t="str">
        <f t="shared" si="29"/>
        <v/>
      </c>
      <c r="R161" s="43" t="str">
        <f t="shared" si="21"/>
        <v/>
      </c>
      <c r="S161" s="44" t="str">
        <f>IF($B161="","",IFERROR(VLOOKUP($C161,F.931!$B:$R,9,0),8))</f>
        <v/>
      </c>
      <c r="T161" s="44" t="str">
        <f>IF($B161="","",IFERROR(VLOOKUP($C161,F.931!$B:$R,7,0),1))</f>
        <v/>
      </c>
      <c r="U161" s="44" t="str">
        <f>IF($B161="","",IFERROR(VLOOKUP($C161,F.931!$B:$AR,15,0),0))</f>
        <v/>
      </c>
      <c r="V161" s="44" t="str">
        <f>IF($B161="","",IFERROR(VLOOKUP($C161,F.931!$B:$R,3,0),1))</f>
        <v/>
      </c>
      <c r="W161" s="45" t="str">
        <f t="shared" si="23"/>
        <v/>
      </c>
      <c r="X161" s="46" t="str">
        <f>IF($B161="","",$W161*(X$2+$U161*0.015) *$O161*IF(COUNTIF(Parámetros!$J:$J, $S161)&gt;0,0,1)*IF($T161=2,0,1) +$J161*$W161)</f>
        <v/>
      </c>
      <c r="Y161" s="46" t="str">
        <f>IF($B161="","",$W161*Y$2*P161*IF(COUNTIF(Parámetros!$L:$L,$S161)&gt;0,0,1)*IF($T161=2,0,1) +$K161*$W161)</f>
        <v/>
      </c>
      <c r="Z161" s="46" t="str">
        <f>IF($B161="","",($M161*Z$2+IF($T161=2,0, $M161*Z$1+$X161/$W161*(1-$W161)))*IF(COUNTIF(Parámetros!$I:$I, $S161)&gt;0,0,1))</f>
        <v/>
      </c>
      <c r="AA161" s="46" t="str">
        <f>IF($B161="","",$R161*IF($T161=2,AA$1,AA$2) *IF(COUNTIF(Parámetros!$K:$K, $S161)&gt;0,0,1)+$Y161/$W161*(1-$W161))</f>
        <v/>
      </c>
      <c r="AB161" s="46" t="str">
        <f>IF($B161="","",$Q161*Parámetros!$B$3+Parámetros!$B$2)</f>
        <v/>
      </c>
      <c r="AC161" s="46" t="str">
        <f>IF($B161="","",Parámetros!$B$1*IF(OR($S161=27,$S161=102),0,1))</f>
        <v/>
      </c>
      <c r="AE161" s="43" t="str">
        <f>IF($B161="","",IF($C161="","No declarado",IFERROR(VLOOKUP($C161,F.931!$B:$BZ,$AE$1,0),"No declarado")))</f>
        <v/>
      </c>
      <c r="AF161" s="47" t="str">
        <f t="shared" si="24"/>
        <v/>
      </c>
      <c r="AG161" s="47" t="str">
        <f>IF($B161="","",IFERROR(O161-VLOOKUP(C161,F.931!B:BZ,SUMIFS(F.931!$1:$1,F.931!$3:$3,"Remuneración 4"),0),""))</f>
        <v/>
      </c>
      <c r="AH161" s="48" t="str">
        <f t="shared" si="25"/>
        <v/>
      </c>
      <c r="AI161" s="41" t="str">
        <f t="shared" si="26"/>
        <v/>
      </c>
    </row>
    <row r="162" spans="1:35" x14ac:dyDescent="0.2">
      <c r="A162" s="65"/>
      <c r="B162" s="64"/>
      <c r="C162" s="65"/>
      <c r="D162" s="88"/>
      <c r="E162" s="62"/>
      <c r="F162" s="62"/>
      <c r="G162" s="62"/>
      <c r="H162" s="62"/>
      <c r="I162" s="62"/>
      <c r="J162" s="62"/>
      <c r="K162" s="62"/>
      <c r="L162" s="43" t="str">
        <f>IF($B162="","",MAX(0,$E162-MAX($E162-$I162,Parámetros!$B$5)))</f>
        <v/>
      </c>
      <c r="M162" s="43" t="str">
        <f>IF($B162="","",MIN($E162,Parámetros!$B$4))</f>
        <v/>
      </c>
      <c r="N162" s="43" t="str">
        <f t="shared" si="27"/>
        <v/>
      </c>
      <c r="O162" s="43" t="str">
        <f>IF($B162="","",MIN(($E162+$F162)/IF($D162="",1,$D162),Parámetros!$B$4))</f>
        <v/>
      </c>
      <c r="P162" s="43" t="str">
        <f t="shared" si="28"/>
        <v/>
      </c>
      <c r="Q162" s="43" t="str">
        <f t="shared" si="29"/>
        <v/>
      </c>
      <c r="R162" s="43" t="str">
        <f t="shared" si="21"/>
        <v/>
      </c>
      <c r="S162" s="44" t="str">
        <f>IF($B162="","",IFERROR(VLOOKUP($C162,F.931!$B:$R,9,0),8))</f>
        <v/>
      </c>
      <c r="T162" s="44" t="str">
        <f>IF($B162="","",IFERROR(VLOOKUP($C162,F.931!$B:$R,7,0),1))</f>
        <v/>
      </c>
      <c r="U162" s="44" t="str">
        <f>IF($B162="","",IFERROR(VLOOKUP($C162,F.931!$B:$AR,15,0),0))</f>
        <v/>
      </c>
      <c r="V162" s="44" t="str">
        <f>IF($B162="","",IFERROR(VLOOKUP($C162,F.931!$B:$R,3,0),1))</f>
        <v/>
      </c>
      <c r="W162" s="45" t="str">
        <f t="shared" si="23"/>
        <v/>
      </c>
      <c r="X162" s="46" t="str">
        <f>IF($B162="","",$W162*(X$2+$U162*0.015) *$O162*IF(COUNTIF(Parámetros!$J:$J, $S162)&gt;0,0,1)*IF($T162=2,0,1) +$J162*$W162)</f>
        <v/>
      </c>
      <c r="Y162" s="46" t="str">
        <f>IF($B162="","",$W162*Y$2*P162*IF(COUNTIF(Parámetros!$L:$L,$S162)&gt;0,0,1)*IF($T162=2,0,1) +$K162*$W162)</f>
        <v/>
      </c>
      <c r="Z162" s="46" t="str">
        <f>IF($B162="","",($M162*Z$2+IF($T162=2,0, $M162*Z$1+$X162/$W162*(1-$W162)))*IF(COUNTIF(Parámetros!$I:$I, $S162)&gt;0,0,1))</f>
        <v/>
      </c>
      <c r="AA162" s="46" t="str">
        <f>IF($B162="","",$R162*IF($T162=2,AA$1,AA$2) *IF(COUNTIF(Parámetros!$K:$K, $S162)&gt;0,0,1)+$Y162/$W162*(1-$W162))</f>
        <v/>
      </c>
      <c r="AB162" s="46" t="str">
        <f>IF($B162="","",$Q162*Parámetros!$B$3+Parámetros!$B$2)</f>
        <v/>
      </c>
      <c r="AC162" s="46" t="str">
        <f>IF($B162="","",Parámetros!$B$1*IF(OR($S162=27,$S162=102),0,1))</f>
        <v/>
      </c>
      <c r="AE162" s="43" t="str">
        <f>IF($B162="","",IF($C162="","No declarado",IFERROR(VLOOKUP($C162,F.931!$B:$BZ,$AE$1,0),"No declarado")))</f>
        <v/>
      </c>
      <c r="AF162" s="47" t="str">
        <f t="shared" si="24"/>
        <v/>
      </c>
      <c r="AG162" s="47" t="str">
        <f>IF($B162="","",IFERROR(O162-VLOOKUP(C162,F.931!B:BZ,SUMIFS(F.931!$1:$1,F.931!$3:$3,"Remuneración 4"),0),""))</f>
        <v/>
      </c>
      <c r="AH162" s="48" t="str">
        <f t="shared" si="25"/>
        <v/>
      </c>
      <c r="AI162" s="41" t="str">
        <f t="shared" si="26"/>
        <v/>
      </c>
    </row>
    <row r="163" spans="1:35" x14ac:dyDescent="0.2">
      <c r="A163" s="65"/>
      <c r="B163" s="64"/>
      <c r="C163" s="65"/>
      <c r="D163" s="88"/>
      <c r="E163" s="62"/>
      <c r="F163" s="62"/>
      <c r="G163" s="62"/>
      <c r="H163" s="62"/>
      <c r="I163" s="62"/>
      <c r="J163" s="62"/>
      <c r="K163" s="62"/>
      <c r="L163" s="43" t="str">
        <f>IF($B163="","",MAX(0,$E163-MAX($E163-$I163,Parámetros!$B$5)))</f>
        <v/>
      </c>
      <c r="M163" s="43" t="str">
        <f>IF($B163="","",MIN($E163,Parámetros!$B$4))</f>
        <v/>
      </c>
      <c r="N163" s="43" t="str">
        <f t="shared" si="27"/>
        <v/>
      </c>
      <c r="O163" s="43" t="str">
        <f>IF($B163="","",MIN(($E163+$F163)/IF($D163="",1,$D163),Parámetros!$B$4))</f>
        <v/>
      </c>
      <c r="P163" s="43" t="str">
        <f t="shared" si="28"/>
        <v/>
      </c>
      <c r="Q163" s="43" t="str">
        <f t="shared" si="29"/>
        <v/>
      </c>
      <c r="R163" s="43" t="str">
        <f t="shared" si="21"/>
        <v/>
      </c>
      <c r="S163" s="44" t="str">
        <f>IF($B163="","",IFERROR(VLOOKUP($C163,F.931!$B:$R,9,0),8))</f>
        <v/>
      </c>
      <c r="T163" s="44" t="str">
        <f>IF($B163="","",IFERROR(VLOOKUP($C163,F.931!$B:$R,7,0),1))</f>
        <v/>
      </c>
      <c r="U163" s="44" t="str">
        <f>IF($B163="","",IFERROR(VLOOKUP($C163,F.931!$B:$AR,15,0),0))</f>
        <v/>
      </c>
      <c r="V163" s="44" t="str">
        <f>IF($B163="","",IFERROR(VLOOKUP($C163,F.931!$B:$R,3,0),1))</f>
        <v/>
      </c>
      <c r="W163" s="45" t="str">
        <f t="shared" si="23"/>
        <v/>
      </c>
      <c r="X163" s="46" t="str">
        <f>IF($B163="","",$W163*(X$2+$U163*0.015) *$O163*IF(COUNTIF(Parámetros!$J:$J, $S163)&gt;0,0,1)*IF($T163=2,0,1) +$J163*$W163)</f>
        <v/>
      </c>
      <c r="Y163" s="46" t="str">
        <f>IF($B163="","",$W163*Y$2*P163*IF(COUNTIF(Parámetros!$L:$L,$S163)&gt;0,0,1)*IF($T163=2,0,1) +$K163*$W163)</f>
        <v/>
      </c>
      <c r="Z163" s="46" t="str">
        <f>IF($B163="","",($M163*Z$2+IF($T163=2,0, $M163*Z$1+$X163/$W163*(1-$W163)))*IF(COUNTIF(Parámetros!$I:$I, $S163)&gt;0,0,1))</f>
        <v/>
      </c>
      <c r="AA163" s="46" t="str">
        <f>IF($B163="","",$R163*IF($T163=2,AA$1,AA$2) *IF(COUNTIF(Parámetros!$K:$K, $S163)&gt;0,0,1)+$Y163/$W163*(1-$W163))</f>
        <v/>
      </c>
      <c r="AB163" s="46" t="str">
        <f>IF($B163="","",$Q163*Parámetros!$B$3+Parámetros!$B$2)</f>
        <v/>
      </c>
      <c r="AC163" s="46" t="str">
        <f>IF($B163="","",Parámetros!$B$1*IF(OR($S163=27,$S163=102),0,1))</f>
        <v/>
      </c>
      <c r="AE163" s="43" t="str">
        <f>IF($B163="","",IF($C163="","No declarado",IFERROR(VLOOKUP($C163,F.931!$B:$BZ,$AE$1,0),"No declarado")))</f>
        <v/>
      </c>
      <c r="AF163" s="47" t="str">
        <f t="shared" si="24"/>
        <v/>
      </c>
      <c r="AG163" s="47" t="str">
        <f>IF($B163="","",IFERROR(O163-VLOOKUP(C163,F.931!B:BZ,SUMIFS(F.931!$1:$1,F.931!$3:$3,"Remuneración 4"),0),""))</f>
        <v/>
      </c>
      <c r="AH163" s="48" t="str">
        <f t="shared" si="25"/>
        <v/>
      </c>
      <c r="AI163" s="41" t="str">
        <f t="shared" si="26"/>
        <v/>
      </c>
    </row>
    <row r="164" spans="1:35" x14ac:dyDescent="0.2">
      <c r="A164" s="65"/>
      <c r="B164" s="64"/>
      <c r="C164" s="65"/>
      <c r="D164" s="88"/>
      <c r="E164" s="62"/>
      <c r="F164" s="62"/>
      <c r="G164" s="62"/>
      <c r="H164" s="62"/>
      <c r="I164" s="62"/>
      <c r="J164" s="62"/>
      <c r="K164" s="62"/>
      <c r="L164" s="43" t="str">
        <f>IF($B164="","",MAX(0,$E164-MAX($E164-$I164,Parámetros!$B$5)))</f>
        <v/>
      </c>
      <c r="M164" s="43" t="str">
        <f>IF($B164="","",MIN($E164,Parámetros!$B$4))</f>
        <v/>
      </c>
      <c r="N164" s="43" t="str">
        <f t="shared" si="27"/>
        <v/>
      </c>
      <c r="O164" s="43" t="str">
        <f>IF($B164="","",MIN(($E164+$F164)/IF($D164="",1,$D164),Parámetros!$B$4))</f>
        <v/>
      </c>
      <c r="P164" s="43" t="str">
        <f t="shared" si="28"/>
        <v/>
      </c>
      <c r="Q164" s="43" t="str">
        <f t="shared" si="29"/>
        <v/>
      </c>
      <c r="R164" s="43" t="str">
        <f t="shared" si="21"/>
        <v/>
      </c>
      <c r="S164" s="44" t="str">
        <f>IF($B164="","",IFERROR(VLOOKUP($C164,F.931!$B:$R,9,0),8))</f>
        <v/>
      </c>
      <c r="T164" s="44" t="str">
        <f>IF($B164="","",IFERROR(VLOOKUP($C164,F.931!$B:$R,7,0),1))</f>
        <v/>
      </c>
      <c r="U164" s="44" t="str">
        <f>IF($B164="","",IFERROR(VLOOKUP($C164,F.931!$B:$AR,15,0),0))</f>
        <v/>
      </c>
      <c r="V164" s="44" t="str">
        <f>IF($B164="","",IFERROR(VLOOKUP($C164,F.931!$B:$R,3,0),1))</f>
        <v/>
      </c>
      <c r="W164" s="45" t="str">
        <f t="shared" si="23"/>
        <v/>
      </c>
      <c r="X164" s="46" t="str">
        <f>IF($B164="","",$W164*(X$2+$U164*0.015) *$O164*IF(COUNTIF(Parámetros!$J:$J, $S164)&gt;0,0,1)*IF($T164=2,0,1) +$J164*$W164)</f>
        <v/>
      </c>
      <c r="Y164" s="46" t="str">
        <f>IF($B164="","",$W164*Y$2*P164*IF(COUNTIF(Parámetros!$L:$L,$S164)&gt;0,0,1)*IF($T164=2,0,1) +$K164*$W164)</f>
        <v/>
      </c>
      <c r="Z164" s="46" t="str">
        <f>IF($B164="","",($M164*Z$2+IF($T164=2,0, $M164*Z$1+$X164/$W164*(1-$W164)))*IF(COUNTIF(Parámetros!$I:$I, $S164)&gt;0,0,1))</f>
        <v/>
      </c>
      <c r="AA164" s="46" t="str">
        <f>IF($B164="","",$R164*IF($T164=2,AA$1,AA$2) *IF(COUNTIF(Parámetros!$K:$K, $S164)&gt;0,0,1)+$Y164/$W164*(1-$W164))</f>
        <v/>
      </c>
      <c r="AB164" s="46" t="str">
        <f>IF($B164="","",$Q164*Parámetros!$B$3+Parámetros!$B$2)</f>
        <v/>
      </c>
      <c r="AC164" s="46" t="str">
        <f>IF($B164="","",Parámetros!$B$1*IF(OR($S164=27,$S164=102),0,1))</f>
        <v/>
      </c>
      <c r="AE164" s="43" t="str">
        <f>IF($B164="","",IF($C164="","No declarado",IFERROR(VLOOKUP($C164,F.931!$B:$BZ,$AE$1,0),"No declarado")))</f>
        <v/>
      </c>
      <c r="AF164" s="47" t="str">
        <f t="shared" si="24"/>
        <v/>
      </c>
      <c r="AG164" s="47" t="str">
        <f>IF($B164="","",IFERROR(O164-VLOOKUP(C164,F.931!B:BZ,SUMIFS(F.931!$1:$1,F.931!$3:$3,"Remuneración 4"),0),""))</f>
        <v/>
      </c>
      <c r="AH164" s="48" t="str">
        <f t="shared" si="25"/>
        <v/>
      </c>
      <c r="AI164" s="41" t="str">
        <f t="shared" si="26"/>
        <v/>
      </c>
    </row>
    <row r="165" spans="1:35" x14ac:dyDescent="0.2">
      <c r="A165" s="65"/>
      <c r="B165" s="64"/>
      <c r="C165" s="65"/>
      <c r="D165" s="88"/>
      <c r="E165" s="62"/>
      <c r="F165" s="62"/>
      <c r="G165" s="62"/>
      <c r="H165" s="62"/>
      <c r="I165" s="62"/>
      <c r="J165" s="62"/>
      <c r="K165" s="62"/>
      <c r="L165" s="43" t="str">
        <f>IF($B165="","",MAX(0,$E165-MAX($E165-$I165,Parámetros!$B$5)))</f>
        <v/>
      </c>
      <c r="M165" s="43" t="str">
        <f>IF($B165="","",MIN($E165,Parámetros!$B$4))</f>
        <v/>
      </c>
      <c r="N165" s="43" t="str">
        <f t="shared" si="27"/>
        <v/>
      </c>
      <c r="O165" s="43" t="str">
        <f>IF($B165="","",MIN(($E165+$F165)/IF($D165="",1,$D165),Parámetros!$B$4))</f>
        <v/>
      </c>
      <c r="P165" s="43" t="str">
        <f t="shared" si="28"/>
        <v/>
      </c>
      <c r="Q165" s="43" t="str">
        <f t="shared" si="29"/>
        <v/>
      </c>
      <c r="R165" s="43" t="str">
        <f t="shared" ref="R165:R228" si="30">IF($B165="","",$N165-$L165)</f>
        <v/>
      </c>
      <c r="S165" s="44" t="str">
        <f>IF($B165="","",IFERROR(VLOOKUP($C165,F.931!$B:$R,9,0),8))</f>
        <v/>
      </c>
      <c r="T165" s="44" t="str">
        <f>IF($B165="","",IFERROR(VLOOKUP($C165,F.931!$B:$R,7,0),1))</f>
        <v/>
      </c>
      <c r="U165" s="44" t="str">
        <f>IF($B165="","",IFERROR(VLOOKUP($C165,F.931!$B:$AR,15,0),0))</f>
        <v/>
      </c>
      <c r="V165" s="44" t="str">
        <f>IF($B165="","",IFERROR(VLOOKUP($C165,F.931!$B:$R,3,0),1))</f>
        <v/>
      </c>
      <c r="W165" s="45" t="str">
        <f t="shared" si="23"/>
        <v/>
      </c>
      <c r="X165" s="46" t="str">
        <f>IF($B165="","",$W165*(X$2+$U165*0.015) *$O165*IF(COUNTIF(Parámetros!$J:$J, $S165)&gt;0,0,1)*IF($T165=2,0,1) +$J165*$W165)</f>
        <v/>
      </c>
      <c r="Y165" s="46" t="str">
        <f>IF($B165="","",$W165*Y$2*P165*IF(COUNTIF(Parámetros!$L:$L,$S165)&gt;0,0,1)*IF($T165=2,0,1) +$K165*$W165)</f>
        <v/>
      </c>
      <c r="Z165" s="46" t="str">
        <f>IF($B165="","",($M165*Z$2+IF($T165=2,0, $M165*Z$1+$X165/$W165*(1-$W165)))*IF(COUNTIF(Parámetros!$I:$I, $S165)&gt;0,0,1))</f>
        <v/>
      </c>
      <c r="AA165" s="46" t="str">
        <f>IF($B165="","",$R165*IF($T165=2,AA$1,AA$2) *IF(COUNTIF(Parámetros!$K:$K, $S165)&gt;0,0,1)+$Y165/$W165*(1-$W165))</f>
        <v/>
      </c>
      <c r="AB165" s="46" t="str">
        <f>IF($B165="","",$Q165*Parámetros!$B$3+Parámetros!$B$2)</f>
        <v/>
      </c>
      <c r="AC165" s="46" t="str">
        <f>IF($B165="","",Parámetros!$B$1*IF(OR($S165=27,$S165=102),0,1))</f>
        <v/>
      </c>
      <c r="AE165" s="43" t="str">
        <f>IF($B165="","",IF($C165="","No declarado",IFERROR(VLOOKUP($C165,F.931!$B:$BZ,$AE$1,0),"No declarado")))</f>
        <v/>
      </c>
      <c r="AF165" s="47" t="str">
        <f t="shared" si="24"/>
        <v/>
      </c>
      <c r="AG165" s="47" t="str">
        <f>IF($B165="","",IFERROR(O165-VLOOKUP(C165,F.931!B:BZ,SUMIFS(F.931!$1:$1,F.931!$3:$3,"Remuneración 4"),0),""))</f>
        <v/>
      </c>
      <c r="AH165" s="48" t="str">
        <f t="shared" si="25"/>
        <v/>
      </c>
      <c r="AI165" s="41" t="str">
        <f t="shared" si="26"/>
        <v/>
      </c>
    </row>
    <row r="166" spans="1:35" x14ac:dyDescent="0.2">
      <c r="A166" s="65"/>
      <c r="B166" s="64"/>
      <c r="C166" s="65"/>
      <c r="D166" s="88"/>
      <c r="E166" s="62"/>
      <c r="F166" s="62"/>
      <c r="G166" s="62"/>
      <c r="H166" s="62"/>
      <c r="I166" s="62"/>
      <c r="J166" s="62"/>
      <c r="K166" s="62"/>
      <c r="L166" s="43" t="str">
        <f>IF($B166="","",MAX(0,$E166-MAX($E166-$I166,Parámetros!$B$5)))</f>
        <v/>
      </c>
      <c r="M166" s="43" t="str">
        <f>IF($B166="","",MIN($E166,Parámetros!$B$4))</f>
        <v/>
      </c>
      <c r="N166" s="43" t="str">
        <f t="shared" si="27"/>
        <v/>
      </c>
      <c r="O166" s="43" t="str">
        <f>IF($B166="","",MIN(($E166+$F166)/IF($D166="",1,$D166),Parámetros!$B$4))</f>
        <v/>
      </c>
      <c r="P166" s="43" t="str">
        <f t="shared" si="28"/>
        <v/>
      </c>
      <c r="Q166" s="43" t="str">
        <f t="shared" si="29"/>
        <v/>
      </c>
      <c r="R166" s="43" t="str">
        <f t="shared" si="30"/>
        <v/>
      </c>
      <c r="S166" s="44" t="str">
        <f>IF($B166="","",IFERROR(VLOOKUP($C166,F.931!$B:$R,9,0),8))</f>
        <v/>
      </c>
      <c r="T166" s="44" t="str">
        <f>IF($B166="","",IFERROR(VLOOKUP($C166,F.931!$B:$R,7,0),1))</f>
        <v/>
      </c>
      <c r="U166" s="44" t="str">
        <f>IF($B166="","",IFERROR(VLOOKUP($C166,F.931!$B:$AR,15,0),0))</f>
        <v/>
      </c>
      <c r="V166" s="44" t="str">
        <f>IF($B166="","",IFERROR(VLOOKUP($C166,F.931!$B:$R,3,0),1))</f>
        <v/>
      </c>
      <c r="W166" s="45" t="str">
        <f t="shared" si="23"/>
        <v/>
      </c>
      <c r="X166" s="46" t="str">
        <f>IF($B166="","",$W166*(X$2+$U166*0.015) *$O166*IF(COUNTIF(Parámetros!$J:$J, $S166)&gt;0,0,1)*IF($T166=2,0,1) +$J166*$W166)</f>
        <v/>
      </c>
      <c r="Y166" s="46" t="str">
        <f>IF($B166="","",$W166*Y$2*P166*IF(COUNTIF(Parámetros!$L:$L,$S166)&gt;0,0,1)*IF($T166=2,0,1) +$K166*$W166)</f>
        <v/>
      </c>
      <c r="Z166" s="46" t="str">
        <f>IF($B166="","",($M166*Z$2+IF($T166=2,0, $M166*Z$1+$X166/$W166*(1-$W166)))*IF(COUNTIF(Parámetros!$I:$I, $S166)&gt;0,0,1))</f>
        <v/>
      </c>
      <c r="AA166" s="46" t="str">
        <f>IF($B166="","",$R166*IF($T166=2,AA$1,AA$2) *IF(COUNTIF(Parámetros!$K:$K, $S166)&gt;0,0,1)+$Y166/$W166*(1-$W166))</f>
        <v/>
      </c>
      <c r="AB166" s="46" t="str">
        <f>IF($B166="","",$Q166*Parámetros!$B$3+Parámetros!$B$2)</f>
        <v/>
      </c>
      <c r="AC166" s="46" t="str">
        <f>IF($B166="","",Parámetros!$B$1*IF(OR($S166=27,$S166=102),0,1))</f>
        <v/>
      </c>
      <c r="AE166" s="43" t="str">
        <f>IF($B166="","",IF($C166="","No declarado",IFERROR(VLOOKUP($C166,F.931!$B:$BZ,$AE$1,0),"No declarado")))</f>
        <v/>
      </c>
      <c r="AF166" s="47" t="str">
        <f t="shared" si="24"/>
        <v/>
      </c>
      <c r="AG166" s="47" t="str">
        <f>IF($B166="","",IFERROR(O166-VLOOKUP(C166,F.931!B:BZ,SUMIFS(F.931!$1:$1,F.931!$3:$3,"Remuneración 4"),0),""))</f>
        <v/>
      </c>
      <c r="AH166" s="48" t="str">
        <f t="shared" si="25"/>
        <v/>
      </c>
      <c r="AI166" s="41" t="str">
        <f t="shared" si="26"/>
        <v/>
      </c>
    </row>
    <row r="167" spans="1:35" x14ac:dyDescent="0.2">
      <c r="A167" s="65"/>
      <c r="B167" s="64"/>
      <c r="C167" s="65"/>
      <c r="D167" s="88"/>
      <c r="E167" s="62"/>
      <c r="F167" s="62"/>
      <c r="G167" s="62"/>
      <c r="H167" s="62"/>
      <c r="I167" s="62"/>
      <c r="J167" s="62"/>
      <c r="K167" s="62"/>
      <c r="L167" s="43" t="str">
        <f>IF($B167="","",MAX(0,$E167-MAX($E167-$I167,Parámetros!$B$5)))</f>
        <v/>
      </c>
      <c r="M167" s="43" t="str">
        <f>IF($B167="","",MIN($E167,Parámetros!$B$4))</f>
        <v/>
      </c>
      <c r="N167" s="43" t="str">
        <f t="shared" si="27"/>
        <v/>
      </c>
      <c r="O167" s="43" t="str">
        <f>IF($B167="","",MIN(($E167+$F167)/IF($D167="",1,$D167),Parámetros!$B$4))</f>
        <v/>
      </c>
      <c r="P167" s="43" t="str">
        <f t="shared" si="28"/>
        <v/>
      </c>
      <c r="Q167" s="43" t="str">
        <f t="shared" si="29"/>
        <v/>
      </c>
      <c r="R167" s="43" t="str">
        <f t="shared" si="30"/>
        <v/>
      </c>
      <c r="S167" s="44" t="str">
        <f>IF($B167="","",IFERROR(VLOOKUP($C167,F.931!$B:$R,9,0),8))</f>
        <v/>
      </c>
      <c r="T167" s="44" t="str">
        <f>IF($B167="","",IFERROR(VLOOKUP($C167,F.931!$B:$R,7,0),1))</f>
        <v/>
      </c>
      <c r="U167" s="44" t="str">
        <f>IF($B167="","",IFERROR(VLOOKUP($C167,F.931!$B:$AR,15,0),0))</f>
        <v/>
      </c>
      <c r="V167" s="44" t="str">
        <f>IF($B167="","",IFERROR(VLOOKUP($C167,F.931!$B:$R,3,0),1))</f>
        <v/>
      </c>
      <c r="W167" s="45" t="str">
        <f t="shared" si="23"/>
        <v/>
      </c>
      <c r="X167" s="46" t="str">
        <f>IF($B167="","",$W167*(X$2+$U167*0.015) *$O167*IF(COUNTIF(Parámetros!$J:$J, $S167)&gt;0,0,1)*IF($T167=2,0,1) +$J167*$W167)</f>
        <v/>
      </c>
      <c r="Y167" s="46" t="str">
        <f>IF($B167="","",$W167*Y$2*P167*IF(COUNTIF(Parámetros!$L:$L,$S167)&gt;0,0,1)*IF($T167=2,0,1) +$K167*$W167)</f>
        <v/>
      </c>
      <c r="Z167" s="46" t="str">
        <f>IF($B167="","",($M167*Z$2+IF($T167=2,0, $M167*Z$1+$X167/$W167*(1-$W167)))*IF(COUNTIF(Parámetros!$I:$I, $S167)&gt;0,0,1))</f>
        <v/>
      </c>
      <c r="AA167" s="46" t="str">
        <f>IF($B167="","",$R167*IF($T167=2,AA$1,AA$2) *IF(COUNTIF(Parámetros!$K:$K, $S167)&gt;0,0,1)+$Y167/$W167*(1-$W167))</f>
        <v/>
      </c>
      <c r="AB167" s="46" t="str">
        <f>IF($B167="","",$Q167*Parámetros!$B$3+Parámetros!$B$2)</f>
        <v/>
      </c>
      <c r="AC167" s="46" t="str">
        <f>IF($B167="","",Parámetros!$B$1*IF(OR($S167=27,$S167=102),0,1))</f>
        <v/>
      </c>
      <c r="AE167" s="43" t="str">
        <f>IF($B167="","",IF($C167="","No declarado",IFERROR(VLOOKUP($C167,F.931!$B:$BZ,$AE$1,0),"No declarado")))</f>
        <v/>
      </c>
      <c r="AF167" s="47" t="str">
        <f t="shared" si="24"/>
        <v/>
      </c>
      <c r="AG167" s="47" t="str">
        <f>IF($B167="","",IFERROR(O167-VLOOKUP(C167,F.931!B:BZ,SUMIFS(F.931!$1:$1,F.931!$3:$3,"Remuneración 4"),0),""))</f>
        <v/>
      </c>
      <c r="AH167" s="48" t="str">
        <f t="shared" si="25"/>
        <v/>
      </c>
      <c r="AI167" s="41" t="str">
        <f t="shared" si="26"/>
        <v/>
      </c>
    </row>
    <row r="168" spans="1:35" x14ac:dyDescent="0.2">
      <c r="A168" s="65"/>
      <c r="B168" s="64"/>
      <c r="C168" s="65"/>
      <c r="D168" s="88"/>
      <c r="E168" s="62"/>
      <c r="F168" s="62"/>
      <c r="G168" s="62"/>
      <c r="H168" s="62"/>
      <c r="I168" s="62"/>
      <c r="J168" s="62"/>
      <c r="K168" s="62"/>
      <c r="L168" s="43" t="str">
        <f>IF($B168="","",MAX(0,$E168-MAX($E168-$I168,Parámetros!$B$5)))</f>
        <v/>
      </c>
      <c r="M168" s="43" t="str">
        <f>IF($B168="","",MIN($E168,Parámetros!$B$4))</f>
        <v/>
      </c>
      <c r="N168" s="43" t="str">
        <f t="shared" si="27"/>
        <v/>
      </c>
      <c r="O168" s="43" t="str">
        <f>IF($B168="","",MIN(($E168+$F168)/IF($D168="",1,$D168),Parámetros!$B$4))</f>
        <v/>
      </c>
      <c r="P168" s="43" t="str">
        <f t="shared" si="28"/>
        <v/>
      </c>
      <c r="Q168" s="43" t="str">
        <f t="shared" si="29"/>
        <v/>
      </c>
      <c r="R168" s="43" t="str">
        <f t="shared" si="30"/>
        <v/>
      </c>
      <c r="S168" s="44" t="str">
        <f>IF($B168="","",IFERROR(VLOOKUP($C168,F.931!$B:$R,9,0),8))</f>
        <v/>
      </c>
      <c r="T168" s="44" t="str">
        <f>IF($B168="","",IFERROR(VLOOKUP($C168,F.931!$B:$R,7,0),1))</f>
        <v/>
      </c>
      <c r="U168" s="44" t="str">
        <f>IF($B168="","",IFERROR(VLOOKUP($C168,F.931!$B:$AR,15,0),0))</f>
        <v/>
      </c>
      <c r="V168" s="44" t="str">
        <f>IF($B168="","",IFERROR(VLOOKUP($C168,F.931!$B:$R,3,0),1))</f>
        <v/>
      </c>
      <c r="W168" s="45" t="str">
        <f t="shared" si="23"/>
        <v/>
      </c>
      <c r="X168" s="46" t="str">
        <f>IF($B168="","",$W168*(X$2+$U168*0.015) *$O168*IF(COUNTIF(Parámetros!$J:$J, $S168)&gt;0,0,1)*IF($T168=2,0,1) +$J168*$W168)</f>
        <v/>
      </c>
      <c r="Y168" s="46" t="str">
        <f>IF($B168="","",$W168*Y$2*P168*IF(COUNTIF(Parámetros!$L:$L,$S168)&gt;0,0,1)*IF($T168=2,0,1) +$K168*$W168)</f>
        <v/>
      </c>
      <c r="Z168" s="46" t="str">
        <f>IF($B168="","",($M168*Z$2+IF($T168=2,0, $M168*Z$1+$X168/$W168*(1-$W168)))*IF(COUNTIF(Parámetros!$I:$I, $S168)&gt;0,0,1))</f>
        <v/>
      </c>
      <c r="AA168" s="46" t="str">
        <f>IF($B168="","",$R168*IF($T168=2,AA$1,AA$2) *IF(COUNTIF(Parámetros!$K:$K, $S168)&gt;0,0,1)+$Y168/$W168*(1-$W168))</f>
        <v/>
      </c>
      <c r="AB168" s="46" t="str">
        <f>IF($B168="","",$Q168*Parámetros!$B$3+Parámetros!$B$2)</f>
        <v/>
      </c>
      <c r="AC168" s="46" t="str">
        <f>IF($B168="","",Parámetros!$B$1*IF(OR($S168=27,$S168=102),0,1))</f>
        <v/>
      </c>
      <c r="AE168" s="43" t="str">
        <f>IF($B168="","",IF($C168="","No declarado",IFERROR(VLOOKUP($C168,F.931!$B:$BZ,$AE$1,0),"No declarado")))</f>
        <v/>
      </c>
      <c r="AF168" s="47" t="str">
        <f t="shared" si="24"/>
        <v/>
      </c>
      <c r="AG168" s="47" t="str">
        <f>IF($B168="","",IFERROR(O168-VLOOKUP(C168,F.931!B:BZ,SUMIFS(F.931!$1:$1,F.931!$3:$3,"Remuneración 4"),0),""))</f>
        <v/>
      </c>
      <c r="AH168" s="48" t="str">
        <f t="shared" si="25"/>
        <v/>
      </c>
      <c r="AI168" s="41" t="str">
        <f t="shared" si="26"/>
        <v/>
      </c>
    </row>
    <row r="169" spans="1:35" x14ac:dyDescent="0.2">
      <c r="A169" s="65"/>
      <c r="B169" s="64"/>
      <c r="C169" s="65"/>
      <c r="D169" s="88"/>
      <c r="E169" s="62"/>
      <c r="F169" s="62"/>
      <c r="G169" s="62"/>
      <c r="H169" s="62"/>
      <c r="I169" s="62"/>
      <c r="J169" s="62"/>
      <c r="K169" s="62"/>
      <c r="L169" s="43" t="str">
        <f>IF($B169="","",MAX(0,$E169-MAX($E169-$I169,Parámetros!$B$5)))</f>
        <v/>
      </c>
      <c r="M169" s="43" t="str">
        <f>IF($B169="","",MIN($E169,Parámetros!$B$4))</f>
        <v/>
      </c>
      <c r="N169" s="43" t="str">
        <f t="shared" si="27"/>
        <v/>
      </c>
      <c r="O169" s="43" t="str">
        <f>IF($B169="","",MIN(($E169+$F169)/IF($D169="",1,$D169),Parámetros!$B$4))</f>
        <v/>
      </c>
      <c r="P169" s="43" t="str">
        <f t="shared" si="28"/>
        <v/>
      </c>
      <c r="Q169" s="43" t="str">
        <f t="shared" si="29"/>
        <v/>
      </c>
      <c r="R169" s="43" t="str">
        <f t="shared" si="30"/>
        <v/>
      </c>
      <c r="S169" s="44" t="str">
        <f>IF($B169="","",IFERROR(VLOOKUP($C169,F.931!$B:$R,9,0),8))</f>
        <v/>
      </c>
      <c r="T169" s="44" t="str">
        <f>IF($B169="","",IFERROR(VLOOKUP($C169,F.931!$B:$R,7,0),1))</f>
        <v/>
      </c>
      <c r="U169" s="44" t="str">
        <f>IF($B169="","",IFERROR(VLOOKUP($C169,F.931!$B:$AR,15,0),0))</f>
        <v/>
      </c>
      <c r="V169" s="44" t="str">
        <f>IF($B169="","",IFERROR(VLOOKUP($C169,F.931!$B:$R,3,0),1))</f>
        <v/>
      </c>
      <c r="W169" s="45" t="str">
        <f t="shared" si="23"/>
        <v/>
      </c>
      <c r="X169" s="46" t="str">
        <f>IF($B169="","",$W169*(X$2+$U169*0.015) *$O169*IF(COUNTIF(Parámetros!$J:$J, $S169)&gt;0,0,1)*IF($T169=2,0,1) +$J169*$W169)</f>
        <v/>
      </c>
      <c r="Y169" s="46" t="str">
        <f>IF($B169="","",$W169*Y$2*P169*IF(COUNTIF(Parámetros!$L:$L,$S169)&gt;0,0,1)*IF($T169=2,0,1) +$K169*$W169)</f>
        <v/>
      </c>
      <c r="Z169" s="46" t="str">
        <f>IF($B169="","",($M169*Z$2+IF($T169=2,0, $M169*Z$1+$X169/$W169*(1-$W169)))*IF(COUNTIF(Parámetros!$I:$I, $S169)&gt;0,0,1))</f>
        <v/>
      </c>
      <c r="AA169" s="46" t="str">
        <f>IF($B169="","",$R169*IF($T169=2,AA$1,AA$2) *IF(COUNTIF(Parámetros!$K:$K, $S169)&gt;0,0,1)+$Y169/$W169*(1-$W169))</f>
        <v/>
      </c>
      <c r="AB169" s="46" t="str">
        <f>IF($B169="","",$Q169*Parámetros!$B$3+Parámetros!$B$2)</f>
        <v/>
      </c>
      <c r="AC169" s="46" t="str">
        <f>IF($B169="","",Parámetros!$B$1*IF(OR($S169=27,$S169=102),0,1))</f>
        <v/>
      </c>
      <c r="AE169" s="43" t="str">
        <f>IF($B169="","",IF($C169="","No declarado",IFERROR(VLOOKUP($C169,F.931!$B:$BZ,$AE$1,0),"No declarado")))</f>
        <v/>
      </c>
      <c r="AF169" s="47" t="str">
        <f t="shared" si="24"/>
        <v/>
      </c>
      <c r="AG169" s="47" t="str">
        <f>IF($B169="","",IFERROR(O169-VLOOKUP(C169,F.931!B:BZ,SUMIFS(F.931!$1:$1,F.931!$3:$3,"Remuneración 4"),0),""))</f>
        <v/>
      </c>
      <c r="AH169" s="48" t="str">
        <f t="shared" si="25"/>
        <v/>
      </c>
      <c r="AI169" s="41" t="str">
        <f t="shared" si="26"/>
        <v/>
      </c>
    </row>
    <row r="170" spans="1:35" x14ac:dyDescent="0.2">
      <c r="A170" s="65"/>
      <c r="B170" s="64"/>
      <c r="C170" s="65"/>
      <c r="D170" s="88"/>
      <c r="E170" s="62"/>
      <c r="F170" s="62"/>
      <c r="G170" s="62"/>
      <c r="H170" s="62"/>
      <c r="I170" s="62"/>
      <c r="J170" s="62"/>
      <c r="K170" s="62"/>
      <c r="L170" s="43" t="str">
        <f>IF($B170="","",MAX(0,$E170-MAX($E170-$I170,Parámetros!$B$5)))</f>
        <v/>
      </c>
      <c r="M170" s="43" t="str">
        <f>IF($B170="","",MIN($E170,Parámetros!$B$4))</f>
        <v/>
      </c>
      <c r="N170" s="43" t="str">
        <f t="shared" si="27"/>
        <v/>
      </c>
      <c r="O170" s="43" t="str">
        <f>IF($B170="","",MIN(($E170+$F170)/IF($D170="",1,$D170),Parámetros!$B$4))</f>
        <v/>
      </c>
      <c r="P170" s="43" t="str">
        <f t="shared" si="28"/>
        <v/>
      </c>
      <c r="Q170" s="43" t="str">
        <f t="shared" si="29"/>
        <v/>
      </c>
      <c r="R170" s="43" t="str">
        <f t="shared" si="30"/>
        <v/>
      </c>
      <c r="S170" s="44" t="str">
        <f>IF($B170="","",IFERROR(VLOOKUP($C170,F.931!$B:$R,9,0),8))</f>
        <v/>
      </c>
      <c r="T170" s="44" t="str">
        <f>IF($B170="","",IFERROR(VLOOKUP($C170,F.931!$B:$R,7,0),1))</f>
        <v/>
      </c>
      <c r="U170" s="44" t="str">
        <f>IF($B170="","",IFERROR(VLOOKUP($C170,F.931!$B:$AR,15,0),0))</f>
        <v/>
      </c>
      <c r="V170" s="44" t="str">
        <f>IF($B170="","",IFERROR(VLOOKUP($C170,F.931!$B:$R,3,0),1))</f>
        <v/>
      </c>
      <c r="W170" s="45" t="str">
        <f t="shared" si="23"/>
        <v/>
      </c>
      <c r="X170" s="46" t="str">
        <f>IF($B170="","",$W170*(X$2+$U170*0.015) *$O170*IF(COUNTIF(Parámetros!$J:$J, $S170)&gt;0,0,1)*IF($T170=2,0,1) +$J170*$W170)</f>
        <v/>
      </c>
      <c r="Y170" s="46" t="str">
        <f>IF($B170="","",$W170*Y$2*P170*IF(COUNTIF(Parámetros!$L:$L,$S170)&gt;0,0,1)*IF($T170=2,0,1) +$K170*$W170)</f>
        <v/>
      </c>
      <c r="Z170" s="46" t="str">
        <f>IF($B170="","",($M170*Z$2+IF($T170=2,0, $M170*Z$1+$X170/$W170*(1-$W170)))*IF(COUNTIF(Parámetros!$I:$I, $S170)&gt;0,0,1))</f>
        <v/>
      </c>
      <c r="AA170" s="46" t="str">
        <f>IF($B170="","",$R170*IF($T170=2,AA$1,AA$2) *IF(COUNTIF(Parámetros!$K:$K, $S170)&gt;0,0,1)+$Y170/$W170*(1-$W170))</f>
        <v/>
      </c>
      <c r="AB170" s="46" t="str">
        <f>IF($B170="","",$Q170*Parámetros!$B$3+Parámetros!$B$2)</f>
        <v/>
      </c>
      <c r="AC170" s="46" t="str">
        <f>IF($B170="","",Parámetros!$B$1*IF(OR($S170=27,$S170=102),0,1))</f>
        <v/>
      </c>
      <c r="AE170" s="43" t="str">
        <f>IF($B170="","",IF($C170="","No declarado",IFERROR(VLOOKUP($C170,F.931!$B:$BZ,$AE$1,0),"No declarado")))</f>
        <v/>
      </c>
      <c r="AF170" s="47" t="str">
        <f t="shared" si="24"/>
        <v/>
      </c>
      <c r="AG170" s="47" t="str">
        <f>IF($B170="","",IFERROR(O170-VLOOKUP(C170,F.931!B:BZ,SUMIFS(F.931!$1:$1,F.931!$3:$3,"Remuneración 4"),0),""))</f>
        <v/>
      </c>
      <c r="AH170" s="48" t="str">
        <f t="shared" si="25"/>
        <v/>
      </c>
      <c r="AI170" s="41" t="str">
        <f t="shared" si="26"/>
        <v/>
      </c>
    </row>
    <row r="171" spans="1:35" x14ac:dyDescent="0.2">
      <c r="A171" s="65"/>
      <c r="B171" s="64"/>
      <c r="C171" s="65"/>
      <c r="D171" s="88"/>
      <c r="E171" s="62"/>
      <c r="F171" s="62"/>
      <c r="G171" s="62"/>
      <c r="H171" s="62"/>
      <c r="I171" s="62"/>
      <c r="J171" s="62"/>
      <c r="K171" s="62"/>
      <c r="L171" s="43" t="str">
        <f>IF($B171="","",MAX(0,$E171-MAX($E171-$I171,Parámetros!$B$5)))</f>
        <v/>
      </c>
      <c r="M171" s="43" t="str">
        <f>IF($B171="","",MIN($E171,Parámetros!$B$4))</f>
        <v/>
      </c>
      <c r="N171" s="43" t="str">
        <f t="shared" si="27"/>
        <v/>
      </c>
      <c r="O171" s="43" t="str">
        <f>IF($B171="","",MIN(($E171+$F171)/IF($D171="",1,$D171),Parámetros!$B$4))</f>
        <v/>
      </c>
      <c r="P171" s="43" t="str">
        <f t="shared" si="28"/>
        <v/>
      </c>
      <c r="Q171" s="43" t="str">
        <f t="shared" si="29"/>
        <v/>
      </c>
      <c r="R171" s="43" t="str">
        <f t="shared" si="30"/>
        <v/>
      </c>
      <c r="S171" s="44" t="str">
        <f>IF($B171="","",IFERROR(VLOOKUP($C171,F.931!$B:$R,9,0),8))</f>
        <v/>
      </c>
      <c r="T171" s="44" t="str">
        <f>IF($B171="","",IFERROR(VLOOKUP($C171,F.931!$B:$R,7,0),1))</f>
        <v/>
      </c>
      <c r="U171" s="44" t="str">
        <f>IF($B171="","",IFERROR(VLOOKUP($C171,F.931!$B:$AR,15,0),0))</f>
        <v/>
      </c>
      <c r="V171" s="44" t="str">
        <f>IF($B171="","",IFERROR(VLOOKUP($C171,F.931!$B:$R,3,0),1))</f>
        <v/>
      </c>
      <c r="W171" s="45" t="str">
        <f t="shared" si="23"/>
        <v/>
      </c>
      <c r="X171" s="46" t="str">
        <f>IF($B171="","",$W171*(X$2+$U171*0.015) *$O171*IF(COUNTIF(Parámetros!$J:$J, $S171)&gt;0,0,1)*IF($T171=2,0,1) +$J171*$W171)</f>
        <v/>
      </c>
      <c r="Y171" s="46" t="str">
        <f>IF($B171="","",$W171*Y$2*P171*IF(COUNTIF(Parámetros!$L:$L,$S171)&gt;0,0,1)*IF($T171=2,0,1) +$K171*$W171)</f>
        <v/>
      </c>
      <c r="Z171" s="46" t="str">
        <f>IF($B171="","",($M171*Z$2+IF($T171=2,0, $M171*Z$1+$X171/$W171*(1-$W171)))*IF(COUNTIF(Parámetros!$I:$I, $S171)&gt;0,0,1))</f>
        <v/>
      </c>
      <c r="AA171" s="46" t="str">
        <f>IF($B171="","",$R171*IF($T171=2,AA$1,AA$2) *IF(COUNTIF(Parámetros!$K:$K, $S171)&gt;0,0,1)+$Y171/$W171*(1-$W171))</f>
        <v/>
      </c>
      <c r="AB171" s="46" t="str">
        <f>IF($B171="","",$Q171*Parámetros!$B$3+Parámetros!$B$2)</f>
        <v/>
      </c>
      <c r="AC171" s="46" t="str">
        <f>IF($B171="","",Parámetros!$B$1*IF(OR($S171=27,$S171=102),0,1))</f>
        <v/>
      </c>
      <c r="AE171" s="43" t="str">
        <f>IF($B171="","",IF($C171="","No declarado",IFERROR(VLOOKUP($C171,F.931!$B:$BZ,$AE$1,0),"No declarado")))</f>
        <v/>
      </c>
      <c r="AF171" s="47" t="str">
        <f t="shared" si="24"/>
        <v/>
      </c>
      <c r="AG171" s="47" t="str">
        <f>IF($B171="","",IFERROR(O171-VLOOKUP(C171,F.931!B:BZ,SUMIFS(F.931!$1:$1,F.931!$3:$3,"Remuneración 4"),0),""))</f>
        <v/>
      </c>
      <c r="AH171" s="48" t="str">
        <f t="shared" si="25"/>
        <v/>
      </c>
      <c r="AI171" s="41" t="str">
        <f t="shared" si="26"/>
        <v/>
      </c>
    </row>
    <row r="172" spans="1:35" x14ac:dyDescent="0.2">
      <c r="A172" s="65"/>
      <c r="B172" s="64"/>
      <c r="C172" s="65"/>
      <c r="D172" s="88"/>
      <c r="E172" s="62"/>
      <c r="F172" s="62"/>
      <c r="G172" s="62"/>
      <c r="H172" s="62"/>
      <c r="I172" s="62"/>
      <c r="J172" s="62"/>
      <c r="K172" s="62"/>
      <c r="L172" s="43" t="str">
        <f>IF($B172="","",MAX(0,$E172-MAX($E172-$I172,Parámetros!$B$5)))</f>
        <v/>
      </c>
      <c r="M172" s="43" t="str">
        <f>IF($B172="","",MIN($E172,Parámetros!$B$4))</f>
        <v/>
      </c>
      <c r="N172" s="43" t="str">
        <f t="shared" si="27"/>
        <v/>
      </c>
      <c r="O172" s="43" t="str">
        <f>IF($B172="","",MIN(($E172+$F172)/IF($D172="",1,$D172),Parámetros!$B$4))</f>
        <v/>
      </c>
      <c r="P172" s="43" t="str">
        <f t="shared" si="28"/>
        <v/>
      </c>
      <c r="Q172" s="43" t="str">
        <f t="shared" si="29"/>
        <v/>
      </c>
      <c r="R172" s="43" t="str">
        <f t="shared" si="30"/>
        <v/>
      </c>
      <c r="S172" s="44" t="str">
        <f>IF($B172="","",IFERROR(VLOOKUP($C172,F.931!$B:$R,9,0),8))</f>
        <v/>
      </c>
      <c r="T172" s="44" t="str">
        <f>IF($B172="","",IFERROR(VLOOKUP($C172,F.931!$B:$R,7,0),1))</f>
        <v/>
      </c>
      <c r="U172" s="44" t="str">
        <f>IF($B172="","",IFERROR(VLOOKUP($C172,F.931!$B:$AR,15,0),0))</f>
        <v/>
      </c>
      <c r="V172" s="44" t="str">
        <f>IF($B172="","",IFERROR(VLOOKUP($C172,F.931!$B:$R,3,0),1))</f>
        <v/>
      </c>
      <c r="W172" s="45" t="str">
        <f t="shared" si="23"/>
        <v/>
      </c>
      <c r="X172" s="46" t="str">
        <f>IF($B172="","",$W172*(X$2+$U172*0.015) *$O172*IF(COUNTIF(Parámetros!$J:$J, $S172)&gt;0,0,1)*IF($T172=2,0,1) +$J172*$W172)</f>
        <v/>
      </c>
      <c r="Y172" s="46" t="str">
        <f>IF($B172="","",$W172*Y$2*P172*IF(COUNTIF(Parámetros!$L:$L,$S172)&gt;0,0,1)*IF($T172=2,0,1) +$K172*$W172)</f>
        <v/>
      </c>
      <c r="Z172" s="46" t="str">
        <f>IF($B172="","",($M172*Z$2+IF($T172=2,0, $M172*Z$1+$X172/$W172*(1-$W172)))*IF(COUNTIF(Parámetros!$I:$I, $S172)&gt;0,0,1))</f>
        <v/>
      </c>
      <c r="AA172" s="46" t="str">
        <f>IF($B172="","",$R172*IF($T172=2,AA$1,AA$2) *IF(COUNTIF(Parámetros!$K:$K, $S172)&gt;0,0,1)+$Y172/$W172*(1-$W172))</f>
        <v/>
      </c>
      <c r="AB172" s="46" t="str">
        <f>IF($B172="","",$Q172*Parámetros!$B$3+Parámetros!$B$2)</f>
        <v/>
      </c>
      <c r="AC172" s="46" t="str">
        <f>IF($B172="","",Parámetros!$B$1*IF(OR($S172=27,$S172=102),0,1))</f>
        <v/>
      </c>
      <c r="AE172" s="43" t="str">
        <f>IF($B172="","",IF($C172="","No declarado",IFERROR(VLOOKUP($C172,F.931!$B:$BZ,$AE$1,0),"No declarado")))</f>
        <v/>
      </c>
      <c r="AF172" s="47" t="str">
        <f t="shared" si="24"/>
        <v/>
      </c>
      <c r="AG172" s="47" t="str">
        <f>IF($B172="","",IFERROR(O172-VLOOKUP(C172,F.931!B:BZ,SUMIFS(F.931!$1:$1,F.931!$3:$3,"Remuneración 4"),0),""))</f>
        <v/>
      </c>
      <c r="AH172" s="48" t="str">
        <f t="shared" si="25"/>
        <v/>
      </c>
      <c r="AI172" s="41" t="str">
        <f t="shared" si="26"/>
        <v/>
      </c>
    </row>
    <row r="173" spans="1:35" x14ac:dyDescent="0.2">
      <c r="A173" s="65"/>
      <c r="B173" s="64"/>
      <c r="C173" s="65"/>
      <c r="D173" s="88"/>
      <c r="E173" s="62"/>
      <c r="F173" s="62"/>
      <c r="G173" s="62"/>
      <c r="H173" s="62"/>
      <c r="I173" s="62"/>
      <c r="J173" s="62"/>
      <c r="K173" s="62"/>
      <c r="L173" s="43" t="str">
        <f>IF($B173="","",MAX(0,$E173-MAX($E173-$I173,Parámetros!$B$5)))</f>
        <v/>
      </c>
      <c r="M173" s="43" t="str">
        <f>IF($B173="","",MIN($E173,Parámetros!$B$4))</f>
        <v/>
      </c>
      <c r="N173" s="43" t="str">
        <f t="shared" si="27"/>
        <v/>
      </c>
      <c r="O173" s="43" t="str">
        <f>IF($B173="","",MIN(($E173+$F173)/IF($D173="",1,$D173),Parámetros!$B$4))</f>
        <v/>
      </c>
      <c r="P173" s="43" t="str">
        <f t="shared" si="28"/>
        <v/>
      </c>
      <c r="Q173" s="43" t="str">
        <f t="shared" si="29"/>
        <v/>
      </c>
      <c r="R173" s="43" t="str">
        <f t="shared" si="30"/>
        <v/>
      </c>
      <c r="S173" s="44" t="str">
        <f>IF($B173="","",IFERROR(VLOOKUP($C173,F.931!$B:$R,9,0),8))</f>
        <v/>
      </c>
      <c r="T173" s="44" t="str">
        <f>IF($B173="","",IFERROR(VLOOKUP($C173,F.931!$B:$R,7,0),1))</f>
        <v/>
      </c>
      <c r="U173" s="44" t="str">
        <f>IF($B173="","",IFERROR(VLOOKUP($C173,F.931!$B:$AR,15,0),0))</f>
        <v/>
      </c>
      <c r="V173" s="44" t="str">
        <f>IF($B173="","",IFERROR(VLOOKUP($C173,F.931!$B:$R,3,0),1))</f>
        <v/>
      </c>
      <c r="W173" s="45" t="str">
        <f t="shared" si="23"/>
        <v/>
      </c>
      <c r="X173" s="46" t="str">
        <f>IF($B173="","",$W173*(X$2+$U173*0.015) *$O173*IF(COUNTIF(Parámetros!$J:$J, $S173)&gt;0,0,1)*IF($T173=2,0,1) +$J173*$W173)</f>
        <v/>
      </c>
      <c r="Y173" s="46" t="str">
        <f>IF($B173="","",$W173*Y$2*P173*IF(COUNTIF(Parámetros!$L:$L,$S173)&gt;0,0,1)*IF($T173=2,0,1) +$K173*$W173)</f>
        <v/>
      </c>
      <c r="Z173" s="46" t="str">
        <f>IF($B173="","",($M173*Z$2+IF($T173=2,0, $M173*Z$1+$X173/$W173*(1-$W173)))*IF(COUNTIF(Parámetros!$I:$I, $S173)&gt;0,0,1))</f>
        <v/>
      </c>
      <c r="AA173" s="46" t="str">
        <f>IF($B173="","",$R173*IF($T173=2,AA$1,AA$2) *IF(COUNTIF(Parámetros!$K:$K, $S173)&gt;0,0,1)+$Y173/$W173*(1-$W173))</f>
        <v/>
      </c>
      <c r="AB173" s="46" t="str">
        <f>IF($B173="","",$Q173*Parámetros!$B$3+Parámetros!$B$2)</f>
        <v/>
      </c>
      <c r="AC173" s="46" t="str">
        <f>IF($B173="","",Parámetros!$B$1*IF(OR($S173=27,$S173=102),0,1))</f>
        <v/>
      </c>
      <c r="AE173" s="43" t="str">
        <f>IF($B173="","",IF($C173="","No declarado",IFERROR(VLOOKUP($C173,F.931!$B:$BZ,$AE$1,0),"No declarado")))</f>
        <v/>
      </c>
      <c r="AF173" s="47" t="str">
        <f t="shared" si="24"/>
        <v/>
      </c>
      <c r="AG173" s="47" t="str">
        <f>IF($B173="","",IFERROR(O173-VLOOKUP(C173,F.931!B:BZ,SUMIFS(F.931!$1:$1,F.931!$3:$3,"Remuneración 4"),0),""))</f>
        <v/>
      </c>
      <c r="AH173" s="48" t="str">
        <f t="shared" si="25"/>
        <v/>
      </c>
      <c r="AI173" s="41" t="str">
        <f t="shared" si="26"/>
        <v/>
      </c>
    </row>
    <row r="174" spans="1:35" x14ac:dyDescent="0.2">
      <c r="A174" s="65"/>
      <c r="B174" s="64"/>
      <c r="C174" s="65"/>
      <c r="D174" s="88"/>
      <c r="E174" s="62"/>
      <c r="F174" s="62"/>
      <c r="G174" s="62"/>
      <c r="H174" s="62"/>
      <c r="I174" s="62"/>
      <c r="J174" s="62"/>
      <c r="K174" s="62"/>
      <c r="L174" s="43" t="str">
        <f>IF($B174="","",MAX(0,$E174-MAX($E174-$I174,Parámetros!$B$5)))</f>
        <v/>
      </c>
      <c r="M174" s="43" t="str">
        <f>IF($B174="","",MIN($E174,Parámetros!$B$4))</f>
        <v/>
      </c>
      <c r="N174" s="43" t="str">
        <f t="shared" si="27"/>
        <v/>
      </c>
      <c r="O174" s="43" t="str">
        <f>IF($B174="","",MIN(($E174+$F174)/IF($D174="",1,$D174),Parámetros!$B$4))</f>
        <v/>
      </c>
      <c r="P174" s="43" t="str">
        <f t="shared" si="28"/>
        <v/>
      </c>
      <c r="Q174" s="43" t="str">
        <f t="shared" si="29"/>
        <v/>
      </c>
      <c r="R174" s="43" t="str">
        <f t="shared" si="30"/>
        <v/>
      </c>
      <c r="S174" s="44" t="str">
        <f>IF($B174="","",IFERROR(VLOOKUP($C174,F.931!$B:$R,9,0),8))</f>
        <v/>
      </c>
      <c r="T174" s="44" t="str">
        <f>IF($B174="","",IFERROR(VLOOKUP($C174,F.931!$B:$R,7,0),1))</f>
        <v/>
      </c>
      <c r="U174" s="44" t="str">
        <f>IF($B174="","",IFERROR(VLOOKUP($C174,F.931!$B:$AR,15,0),0))</f>
        <v/>
      </c>
      <c r="V174" s="44" t="str">
        <f>IF($B174="","",IFERROR(VLOOKUP($C174,F.931!$B:$R,3,0),1))</f>
        <v/>
      </c>
      <c r="W174" s="45" t="str">
        <f t="shared" ref="W174:W237" si="31">IF($B174="","",1-(IF($O174&gt;$X$1,0.15,0.1)+IF(LEFT(TEXT(V174,"000000"),1)="4",0.05,0)))</f>
        <v/>
      </c>
      <c r="X174" s="46" t="str">
        <f>IF($B174="","",$W174*(X$2+$U174*0.015) *$O174*IF(COUNTIF(Parámetros!$J:$J, $S174)&gt;0,0,1)*IF($T174=2,0,1) +$J174*$W174)</f>
        <v/>
      </c>
      <c r="Y174" s="46" t="str">
        <f>IF($B174="","",$W174*Y$2*P174*IF(COUNTIF(Parámetros!$L:$L,$S174)&gt;0,0,1)*IF($T174=2,0,1) +$K174*$W174)</f>
        <v/>
      </c>
      <c r="Z174" s="46" t="str">
        <f>IF($B174="","",($M174*Z$2+IF($T174=2,0, $M174*Z$1+$X174/$W174*(1-$W174)))*IF(COUNTIF(Parámetros!$I:$I, $S174)&gt;0,0,1))</f>
        <v/>
      </c>
      <c r="AA174" s="46" t="str">
        <f>IF($B174="","",$R174*IF($T174=2,AA$1,AA$2) *IF(COUNTIF(Parámetros!$K:$K, $S174)&gt;0,0,1)+$Y174/$W174*(1-$W174))</f>
        <v/>
      </c>
      <c r="AB174" s="46" t="str">
        <f>IF($B174="","",$Q174*Parámetros!$B$3+Parámetros!$B$2)</f>
        <v/>
      </c>
      <c r="AC174" s="46" t="str">
        <f>IF($B174="","",Parámetros!$B$1*IF(OR($S174=27,$S174=102),0,1))</f>
        <v/>
      </c>
      <c r="AE174" s="43" t="str">
        <f>IF($B174="","",IF($C174="","No declarado",IFERROR(VLOOKUP($C174,F.931!$B:$BZ,$AE$1,0),"No declarado")))</f>
        <v/>
      </c>
      <c r="AF174" s="47" t="str">
        <f t="shared" ref="AF174:AF237" si="32">IF($B174="","",IFERROR(AE174-SUM(E174:H174),""))</f>
        <v/>
      </c>
      <c r="AG174" s="47" t="str">
        <f>IF($B174="","",IFERROR(O174-VLOOKUP(C174,F.931!B:BZ,SUMIFS(F.931!$1:$1,F.931!$3:$3,"Remuneración 4"),0),""))</f>
        <v/>
      </c>
      <c r="AH174" s="48" t="str">
        <f t="shared" ref="AH174:AH237" si="33">IF($B174="","",SUM(Y174:Y174,AA174:AC174))</f>
        <v/>
      </c>
      <c r="AI174" s="41" t="str">
        <f t="shared" ref="AI174:AI237" si="34">IF($B174="","",SUM(E174:H174)+AH174)</f>
        <v/>
      </c>
    </row>
    <row r="175" spans="1:35" x14ac:dyDescent="0.2">
      <c r="A175" s="65"/>
      <c r="B175" s="64"/>
      <c r="C175" s="65"/>
      <c r="D175" s="88"/>
      <c r="E175" s="62"/>
      <c r="F175" s="62"/>
      <c r="G175" s="62"/>
      <c r="H175" s="62"/>
      <c r="I175" s="62"/>
      <c r="J175" s="62"/>
      <c r="K175" s="62"/>
      <c r="L175" s="43" t="str">
        <f>IF($B175="","",MAX(0,$E175-MAX($E175-$I175,Parámetros!$B$5)))</f>
        <v/>
      </c>
      <c r="M175" s="43" t="str">
        <f>IF($B175="","",MIN($E175,Parámetros!$B$4))</f>
        <v/>
      </c>
      <c r="N175" s="43" t="str">
        <f t="shared" si="27"/>
        <v/>
      </c>
      <c r="O175" s="43" t="str">
        <f>IF($B175="","",MIN(($E175+$F175)/IF($D175="",1,$D175),Parámetros!$B$4))</f>
        <v/>
      </c>
      <c r="P175" s="43" t="str">
        <f t="shared" si="28"/>
        <v/>
      </c>
      <c r="Q175" s="43" t="str">
        <f t="shared" si="29"/>
        <v/>
      </c>
      <c r="R175" s="43" t="str">
        <f t="shared" si="30"/>
        <v/>
      </c>
      <c r="S175" s="44" t="str">
        <f>IF($B175="","",IFERROR(VLOOKUP($C175,F.931!$B:$R,9,0),8))</f>
        <v/>
      </c>
      <c r="T175" s="44" t="str">
        <f>IF($B175="","",IFERROR(VLOOKUP($C175,F.931!$B:$R,7,0),1))</f>
        <v/>
      </c>
      <c r="U175" s="44" t="str">
        <f>IF($B175="","",IFERROR(VLOOKUP($C175,F.931!$B:$AR,15,0),0))</f>
        <v/>
      </c>
      <c r="V175" s="44" t="str">
        <f>IF($B175="","",IFERROR(VLOOKUP($C175,F.931!$B:$R,3,0),1))</f>
        <v/>
      </c>
      <c r="W175" s="45" t="str">
        <f t="shared" si="31"/>
        <v/>
      </c>
      <c r="X175" s="46" t="str">
        <f>IF($B175="","",$W175*(X$2+$U175*0.015) *$O175*IF(COUNTIF(Parámetros!$J:$J, $S175)&gt;0,0,1)*IF($T175=2,0,1) +$J175*$W175)</f>
        <v/>
      </c>
      <c r="Y175" s="46" t="str">
        <f>IF($B175="","",$W175*Y$2*P175*IF(COUNTIF(Parámetros!$L:$L,$S175)&gt;0,0,1)*IF($T175=2,0,1) +$K175*$W175)</f>
        <v/>
      </c>
      <c r="Z175" s="46" t="str">
        <f>IF($B175="","",($M175*Z$2+IF($T175=2,0, $M175*Z$1+$X175/$W175*(1-$W175)))*IF(COUNTIF(Parámetros!$I:$I, $S175)&gt;0,0,1))</f>
        <v/>
      </c>
      <c r="AA175" s="46" t="str">
        <f>IF($B175="","",$R175*IF($T175=2,AA$1,AA$2) *IF(COUNTIF(Parámetros!$K:$K, $S175)&gt;0,0,1)+$Y175/$W175*(1-$W175))</f>
        <v/>
      </c>
      <c r="AB175" s="46" t="str">
        <f>IF($B175="","",$Q175*Parámetros!$B$3+Parámetros!$B$2)</f>
        <v/>
      </c>
      <c r="AC175" s="46" t="str">
        <f>IF($B175="","",Parámetros!$B$1*IF(OR($S175=27,$S175=102),0,1))</f>
        <v/>
      </c>
      <c r="AE175" s="43" t="str">
        <f>IF($B175="","",IF($C175="","No declarado",IFERROR(VLOOKUP($C175,F.931!$B:$BZ,$AE$1,0),"No declarado")))</f>
        <v/>
      </c>
      <c r="AF175" s="47" t="str">
        <f t="shared" si="32"/>
        <v/>
      </c>
      <c r="AG175" s="47" t="str">
        <f>IF($B175="","",IFERROR(O175-VLOOKUP(C175,F.931!B:BZ,SUMIFS(F.931!$1:$1,F.931!$3:$3,"Remuneración 4"),0),""))</f>
        <v/>
      </c>
      <c r="AH175" s="48" t="str">
        <f t="shared" si="33"/>
        <v/>
      </c>
      <c r="AI175" s="41" t="str">
        <f t="shared" si="34"/>
        <v/>
      </c>
    </row>
    <row r="176" spans="1:35" x14ac:dyDescent="0.2">
      <c r="A176" s="65"/>
      <c r="B176" s="64"/>
      <c r="C176" s="65"/>
      <c r="D176" s="88"/>
      <c r="E176" s="62"/>
      <c r="F176" s="62"/>
      <c r="G176" s="62"/>
      <c r="H176" s="62"/>
      <c r="I176" s="62"/>
      <c r="J176" s="62"/>
      <c r="K176" s="62"/>
      <c r="L176" s="43" t="str">
        <f>IF($B176="","",MAX(0,$E176-MAX($E176-$I176,Parámetros!$B$5)))</f>
        <v/>
      </c>
      <c r="M176" s="43" t="str">
        <f>IF($B176="","",MIN($E176,Parámetros!$B$4))</f>
        <v/>
      </c>
      <c r="N176" s="43" t="str">
        <f t="shared" si="27"/>
        <v/>
      </c>
      <c r="O176" s="43" t="str">
        <f>IF($B176="","",MIN(($E176+$F176)/IF($D176="",1,$D176),Parámetros!$B$4))</f>
        <v/>
      </c>
      <c r="P176" s="43" t="str">
        <f t="shared" si="28"/>
        <v/>
      </c>
      <c r="Q176" s="43" t="str">
        <f t="shared" si="29"/>
        <v/>
      </c>
      <c r="R176" s="43" t="str">
        <f t="shared" si="30"/>
        <v/>
      </c>
      <c r="S176" s="44" t="str">
        <f>IF($B176="","",IFERROR(VLOOKUP($C176,F.931!$B:$R,9,0),8))</f>
        <v/>
      </c>
      <c r="T176" s="44" t="str">
        <f>IF($B176="","",IFERROR(VLOOKUP($C176,F.931!$B:$R,7,0),1))</f>
        <v/>
      </c>
      <c r="U176" s="44" t="str">
        <f>IF($B176="","",IFERROR(VLOOKUP($C176,F.931!$B:$AR,15,0),0))</f>
        <v/>
      </c>
      <c r="V176" s="44" t="str">
        <f>IF($B176="","",IFERROR(VLOOKUP($C176,F.931!$B:$R,3,0),1))</f>
        <v/>
      </c>
      <c r="W176" s="45" t="str">
        <f t="shared" si="31"/>
        <v/>
      </c>
      <c r="X176" s="46" t="str">
        <f>IF($B176="","",$W176*(X$2+$U176*0.015) *$O176*IF(COUNTIF(Parámetros!$J:$J, $S176)&gt;0,0,1)*IF($T176=2,0,1) +$J176*$W176)</f>
        <v/>
      </c>
      <c r="Y176" s="46" t="str">
        <f>IF($B176="","",$W176*Y$2*P176*IF(COUNTIF(Parámetros!$L:$L,$S176)&gt;0,0,1)*IF($T176=2,0,1) +$K176*$W176)</f>
        <v/>
      </c>
      <c r="Z176" s="46" t="str">
        <f>IF($B176="","",($M176*Z$2+IF($T176=2,0, $M176*Z$1+$X176/$W176*(1-$W176)))*IF(COUNTIF(Parámetros!$I:$I, $S176)&gt;0,0,1))</f>
        <v/>
      </c>
      <c r="AA176" s="46" t="str">
        <f>IF($B176="","",$R176*IF($T176=2,AA$1,AA$2) *IF(COUNTIF(Parámetros!$K:$K, $S176)&gt;0,0,1)+$Y176/$W176*(1-$W176))</f>
        <v/>
      </c>
      <c r="AB176" s="46" t="str">
        <f>IF($B176="","",$Q176*Parámetros!$B$3+Parámetros!$B$2)</f>
        <v/>
      </c>
      <c r="AC176" s="46" t="str">
        <f>IF($B176="","",Parámetros!$B$1*IF(OR($S176=27,$S176=102),0,1))</f>
        <v/>
      </c>
      <c r="AE176" s="43" t="str">
        <f>IF($B176="","",IF($C176="","No declarado",IFERROR(VLOOKUP($C176,F.931!$B:$BZ,$AE$1,0),"No declarado")))</f>
        <v/>
      </c>
      <c r="AF176" s="47" t="str">
        <f t="shared" si="32"/>
        <v/>
      </c>
      <c r="AG176" s="47" t="str">
        <f>IF($B176="","",IFERROR(O176-VLOOKUP(C176,F.931!B:BZ,SUMIFS(F.931!$1:$1,F.931!$3:$3,"Remuneración 4"),0),""))</f>
        <v/>
      </c>
      <c r="AH176" s="48" t="str">
        <f t="shared" si="33"/>
        <v/>
      </c>
      <c r="AI176" s="41" t="str">
        <f t="shared" si="34"/>
        <v/>
      </c>
    </row>
    <row r="177" spans="1:35" x14ac:dyDescent="0.2">
      <c r="A177" s="65"/>
      <c r="B177" s="64"/>
      <c r="C177" s="65"/>
      <c r="D177" s="88"/>
      <c r="E177" s="62"/>
      <c r="F177" s="62"/>
      <c r="G177" s="62"/>
      <c r="H177" s="62"/>
      <c r="I177" s="62"/>
      <c r="J177" s="62"/>
      <c r="K177" s="62"/>
      <c r="L177" s="43" t="str">
        <f>IF($B177="","",MAX(0,$E177-MAX($E177-$I177,Parámetros!$B$5)))</f>
        <v/>
      </c>
      <c r="M177" s="43" t="str">
        <f>IF($B177="","",MIN($E177,Parámetros!$B$4))</f>
        <v/>
      </c>
      <c r="N177" s="43" t="str">
        <f t="shared" si="27"/>
        <v/>
      </c>
      <c r="O177" s="43" t="str">
        <f>IF($B177="","",MIN(($E177+$F177)/IF($D177="",1,$D177),Parámetros!$B$4))</f>
        <v/>
      </c>
      <c r="P177" s="43" t="str">
        <f t="shared" si="28"/>
        <v/>
      </c>
      <c r="Q177" s="43" t="str">
        <f t="shared" si="29"/>
        <v/>
      </c>
      <c r="R177" s="43" t="str">
        <f t="shared" si="30"/>
        <v/>
      </c>
      <c r="S177" s="44" t="str">
        <f>IF($B177="","",IFERROR(VLOOKUP($C177,F.931!$B:$R,9,0),8))</f>
        <v/>
      </c>
      <c r="T177" s="44" t="str">
        <f>IF($B177="","",IFERROR(VLOOKUP($C177,F.931!$B:$R,7,0),1))</f>
        <v/>
      </c>
      <c r="U177" s="44" t="str">
        <f>IF($B177="","",IFERROR(VLOOKUP($C177,F.931!$B:$AR,15,0),0))</f>
        <v/>
      </c>
      <c r="V177" s="44" t="str">
        <f>IF($B177="","",IFERROR(VLOOKUP($C177,F.931!$B:$R,3,0),1))</f>
        <v/>
      </c>
      <c r="W177" s="45" t="str">
        <f t="shared" si="31"/>
        <v/>
      </c>
      <c r="X177" s="46" t="str">
        <f>IF($B177="","",$W177*(X$2+$U177*0.015) *$O177*IF(COUNTIF(Parámetros!$J:$J, $S177)&gt;0,0,1)*IF($T177=2,0,1) +$J177*$W177)</f>
        <v/>
      </c>
      <c r="Y177" s="46" t="str">
        <f>IF($B177="","",$W177*Y$2*P177*IF(COUNTIF(Parámetros!$L:$L,$S177)&gt;0,0,1)*IF($T177=2,0,1) +$K177*$W177)</f>
        <v/>
      </c>
      <c r="Z177" s="46" t="str">
        <f>IF($B177="","",($M177*Z$2+IF($T177=2,0, $M177*Z$1+$X177/$W177*(1-$W177)))*IF(COUNTIF(Parámetros!$I:$I, $S177)&gt;0,0,1))</f>
        <v/>
      </c>
      <c r="AA177" s="46" t="str">
        <f>IF($B177="","",$R177*IF($T177=2,AA$1,AA$2) *IF(COUNTIF(Parámetros!$K:$K, $S177)&gt;0,0,1)+$Y177/$W177*(1-$W177))</f>
        <v/>
      </c>
      <c r="AB177" s="46" t="str">
        <f>IF($B177="","",$Q177*Parámetros!$B$3+Parámetros!$B$2)</f>
        <v/>
      </c>
      <c r="AC177" s="46" t="str">
        <f>IF($B177="","",Parámetros!$B$1*IF(OR($S177=27,$S177=102),0,1))</f>
        <v/>
      </c>
      <c r="AE177" s="43" t="str">
        <f>IF($B177="","",IF($C177="","No declarado",IFERROR(VLOOKUP($C177,F.931!$B:$BZ,$AE$1,0),"No declarado")))</f>
        <v/>
      </c>
      <c r="AF177" s="47" t="str">
        <f t="shared" si="32"/>
        <v/>
      </c>
      <c r="AG177" s="47" t="str">
        <f>IF($B177="","",IFERROR(O177-VLOOKUP(C177,F.931!B:BZ,SUMIFS(F.931!$1:$1,F.931!$3:$3,"Remuneración 4"),0),""))</f>
        <v/>
      </c>
      <c r="AH177" s="48" t="str">
        <f t="shared" si="33"/>
        <v/>
      </c>
      <c r="AI177" s="41" t="str">
        <f t="shared" si="34"/>
        <v/>
      </c>
    </row>
    <row r="178" spans="1:35" x14ac:dyDescent="0.2">
      <c r="A178" s="65"/>
      <c r="B178" s="64"/>
      <c r="C178" s="65"/>
      <c r="D178" s="88"/>
      <c r="E178" s="62"/>
      <c r="F178" s="62"/>
      <c r="G178" s="62"/>
      <c r="H178" s="62"/>
      <c r="I178" s="62"/>
      <c r="J178" s="62"/>
      <c r="K178" s="62"/>
      <c r="L178" s="43" t="str">
        <f>IF($B178="","",MAX(0,$E178-MAX($E178-$I178,Parámetros!$B$5)))</f>
        <v/>
      </c>
      <c r="M178" s="43" t="str">
        <f>IF($B178="","",MIN($E178,Parámetros!$B$4))</f>
        <v/>
      </c>
      <c r="N178" s="43" t="str">
        <f t="shared" si="27"/>
        <v/>
      </c>
      <c r="O178" s="43" t="str">
        <f>IF($B178="","",MIN(($E178+$F178)/IF($D178="",1,$D178),Parámetros!$B$4))</f>
        <v/>
      </c>
      <c r="P178" s="43" t="str">
        <f t="shared" si="28"/>
        <v/>
      </c>
      <c r="Q178" s="43" t="str">
        <f t="shared" si="29"/>
        <v/>
      </c>
      <c r="R178" s="43" t="str">
        <f t="shared" si="30"/>
        <v/>
      </c>
      <c r="S178" s="44" t="str">
        <f>IF($B178="","",IFERROR(VLOOKUP($C178,F.931!$B:$R,9,0),8))</f>
        <v/>
      </c>
      <c r="T178" s="44" t="str">
        <f>IF($B178="","",IFERROR(VLOOKUP($C178,F.931!$B:$R,7,0),1))</f>
        <v/>
      </c>
      <c r="U178" s="44" t="str">
        <f>IF($B178="","",IFERROR(VLOOKUP($C178,F.931!$B:$AR,15,0),0))</f>
        <v/>
      </c>
      <c r="V178" s="44" t="str">
        <f>IF($B178="","",IFERROR(VLOOKUP($C178,F.931!$B:$R,3,0),1))</f>
        <v/>
      </c>
      <c r="W178" s="45" t="str">
        <f t="shared" si="31"/>
        <v/>
      </c>
      <c r="X178" s="46" t="str">
        <f>IF($B178="","",$W178*(X$2+$U178*0.015) *$O178*IF(COUNTIF(Parámetros!$J:$J, $S178)&gt;0,0,1)*IF($T178=2,0,1) +$J178*$W178)</f>
        <v/>
      </c>
      <c r="Y178" s="46" t="str">
        <f>IF($B178="","",$W178*Y$2*P178*IF(COUNTIF(Parámetros!$L:$L,$S178)&gt;0,0,1)*IF($T178=2,0,1) +$K178*$W178)</f>
        <v/>
      </c>
      <c r="Z178" s="46" t="str">
        <f>IF($B178="","",($M178*Z$2+IF($T178=2,0, $M178*Z$1+$X178/$W178*(1-$W178)))*IF(COUNTIF(Parámetros!$I:$I, $S178)&gt;0,0,1))</f>
        <v/>
      </c>
      <c r="AA178" s="46" t="str">
        <f>IF($B178="","",$R178*IF($T178=2,AA$1,AA$2) *IF(COUNTIF(Parámetros!$K:$K, $S178)&gt;0,0,1)+$Y178/$W178*(1-$W178))</f>
        <v/>
      </c>
      <c r="AB178" s="46" t="str">
        <f>IF($B178="","",$Q178*Parámetros!$B$3+Parámetros!$B$2)</f>
        <v/>
      </c>
      <c r="AC178" s="46" t="str">
        <f>IF($B178="","",Parámetros!$B$1*IF(OR($S178=27,$S178=102),0,1))</f>
        <v/>
      </c>
      <c r="AE178" s="43" t="str">
        <f>IF($B178="","",IF($C178="","No declarado",IFERROR(VLOOKUP($C178,F.931!$B:$BZ,$AE$1,0),"No declarado")))</f>
        <v/>
      </c>
      <c r="AF178" s="47" t="str">
        <f t="shared" si="32"/>
        <v/>
      </c>
      <c r="AG178" s="47" t="str">
        <f>IF($B178="","",IFERROR(O178-VLOOKUP(C178,F.931!B:BZ,SUMIFS(F.931!$1:$1,F.931!$3:$3,"Remuneración 4"),0),""))</f>
        <v/>
      </c>
      <c r="AH178" s="48" t="str">
        <f t="shared" si="33"/>
        <v/>
      </c>
      <c r="AI178" s="41" t="str">
        <f t="shared" si="34"/>
        <v/>
      </c>
    </row>
    <row r="179" spans="1:35" x14ac:dyDescent="0.2">
      <c r="A179" s="65"/>
      <c r="B179" s="64"/>
      <c r="C179" s="65"/>
      <c r="D179" s="88"/>
      <c r="E179" s="62"/>
      <c r="F179" s="62"/>
      <c r="G179" s="62"/>
      <c r="H179" s="62"/>
      <c r="I179" s="62"/>
      <c r="J179" s="62"/>
      <c r="K179" s="62"/>
      <c r="L179" s="43" t="str">
        <f>IF($B179="","",MAX(0,$E179-MAX($E179-$I179,Parámetros!$B$5)))</f>
        <v/>
      </c>
      <c r="M179" s="43" t="str">
        <f>IF($B179="","",MIN($E179,Parámetros!$B$4))</f>
        <v/>
      </c>
      <c r="N179" s="43" t="str">
        <f t="shared" si="27"/>
        <v/>
      </c>
      <c r="O179" s="43" t="str">
        <f>IF($B179="","",MIN(($E179+$F179)/IF($D179="",1,$D179),Parámetros!$B$4))</f>
        <v/>
      </c>
      <c r="P179" s="43" t="str">
        <f t="shared" si="28"/>
        <v/>
      </c>
      <c r="Q179" s="43" t="str">
        <f t="shared" si="29"/>
        <v/>
      </c>
      <c r="R179" s="43" t="str">
        <f t="shared" si="30"/>
        <v/>
      </c>
      <c r="S179" s="44" t="str">
        <f>IF($B179="","",IFERROR(VLOOKUP($C179,F.931!$B:$R,9,0),8))</f>
        <v/>
      </c>
      <c r="T179" s="44" t="str">
        <f>IF($B179="","",IFERROR(VLOOKUP($C179,F.931!$B:$R,7,0),1))</f>
        <v/>
      </c>
      <c r="U179" s="44" t="str">
        <f>IF($B179="","",IFERROR(VLOOKUP($C179,F.931!$B:$AR,15,0),0))</f>
        <v/>
      </c>
      <c r="V179" s="44" t="str">
        <f>IF($B179="","",IFERROR(VLOOKUP($C179,F.931!$B:$R,3,0),1))</f>
        <v/>
      </c>
      <c r="W179" s="45" t="str">
        <f t="shared" si="31"/>
        <v/>
      </c>
      <c r="X179" s="46" t="str">
        <f>IF($B179="","",$W179*(X$2+$U179*0.015) *$O179*IF(COUNTIF(Parámetros!$J:$J, $S179)&gt;0,0,1)*IF($T179=2,0,1) +$J179*$W179)</f>
        <v/>
      </c>
      <c r="Y179" s="46" t="str">
        <f>IF($B179="","",$W179*Y$2*P179*IF(COUNTIF(Parámetros!$L:$L,$S179)&gt;0,0,1)*IF($T179=2,0,1) +$K179*$W179)</f>
        <v/>
      </c>
      <c r="Z179" s="46" t="str">
        <f>IF($B179="","",($M179*Z$2+IF($T179=2,0, $M179*Z$1+$X179/$W179*(1-$W179)))*IF(COUNTIF(Parámetros!$I:$I, $S179)&gt;0,0,1))</f>
        <v/>
      </c>
      <c r="AA179" s="46" t="str">
        <f>IF($B179="","",$R179*IF($T179=2,AA$1,AA$2) *IF(COUNTIF(Parámetros!$K:$K, $S179)&gt;0,0,1)+$Y179/$W179*(1-$W179))</f>
        <v/>
      </c>
      <c r="AB179" s="46" t="str">
        <f>IF($B179="","",$Q179*Parámetros!$B$3+Parámetros!$B$2)</f>
        <v/>
      </c>
      <c r="AC179" s="46" t="str">
        <f>IF($B179="","",Parámetros!$B$1*IF(OR($S179=27,$S179=102),0,1))</f>
        <v/>
      </c>
      <c r="AE179" s="43" t="str">
        <f>IF($B179="","",IF($C179="","No declarado",IFERROR(VLOOKUP($C179,F.931!$B:$BZ,$AE$1,0),"No declarado")))</f>
        <v/>
      </c>
      <c r="AF179" s="47" t="str">
        <f t="shared" si="32"/>
        <v/>
      </c>
      <c r="AG179" s="47" t="str">
        <f>IF($B179="","",IFERROR(O179-VLOOKUP(C179,F.931!B:BZ,SUMIFS(F.931!$1:$1,F.931!$3:$3,"Remuneración 4"),0),""))</f>
        <v/>
      </c>
      <c r="AH179" s="48" t="str">
        <f t="shared" si="33"/>
        <v/>
      </c>
      <c r="AI179" s="41" t="str">
        <f t="shared" si="34"/>
        <v/>
      </c>
    </row>
    <row r="180" spans="1:35" x14ac:dyDescent="0.2">
      <c r="A180" s="65"/>
      <c r="B180" s="64"/>
      <c r="C180" s="65"/>
      <c r="D180" s="88"/>
      <c r="E180" s="62"/>
      <c r="F180" s="62"/>
      <c r="G180" s="62"/>
      <c r="H180" s="62"/>
      <c r="I180" s="62"/>
      <c r="J180" s="62"/>
      <c r="K180" s="62"/>
      <c r="L180" s="43" t="str">
        <f>IF($B180="","",MAX(0,$E180-MAX($E180-$I180,Parámetros!$B$5)))</f>
        <v/>
      </c>
      <c r="M180" s="43" t="str">
        <f>IF($B180="","",MIN($E180,Parámetros!$B$4))</f>
        <v/>
      </c>
      <c r="N180" s="43" t="str">
        <f t="shared" si="27"/>
        <v/>
      </c>
      <c r="O180" s="43" t="str">
        <f>IF($B180="","",MIN(($E180+$F180)/IF($D180="",1,$D180),Parámetros!$B$4))</f>
        <v/>
      </c>
      <c r="P180" s="43" t="str">
        <f t="shared" si="28"/>
        <v/>
      </c>
      <c r="Q180" s="43" t="str">
        <f t="shared" si="29"/>
        <v/>
      </c>
      <c r="R180" s="43" t="str">
        <f t="shared" si="30"/>
        <v/>
      </c>
      <c r="S180" s="44" t="str">
        <f>IF($B180="","",IFERROR(VLOOKUP($C180,F.931!$B:$R,9,0),8))</f>
        <v/>
      </c>
      <c r="T180" s="44" t="str">
        <f>IF($B180="","",IFERROR(VLOOKUP($C180,F.931!$B:$R,7,0),1))</f>
        <v/>
      </c>
      <c r="U180" s="44" t="str">
        <f>IF($B180="","",IFERROR(VLOOKUP($C180,F.931!$B:$AR,15,0),0))</f>
        <v/>
      </c>
      <c r="V180" s="44" t="str">
        <f>IF($B180="","",IFERROR(VLOOKUP($C180,F.931!$B:$R,3,0),1))</f>
        <v/>
      </c>
      <c r="W180" s="45" t="str">
        <f t="shared" si="31"/>
        <v/>
      </c>
      <c r="X180" s="46" t="str">
        <f>IF($B180="","",$W180*(X$2+$U180*0.015) *$O180*IF(COUNTIF(Parámetros!$J:$J, $S180)&gt;0,0,1)*IF($T180=2,0,1) +$J180*$W180)</f>
        <v/>
      </c>
      <c r="Y180" s="46" t="str">
        <f>IF($B180="","",$W180*Y$2*P180*IF(COUNTIF(Parámetros!$L:$L,$S180)&gt;0,0,1)*IF($T180=2,0,1) +$K180*$W180)</f>
        <v/>
      </c>
      <c r="Z180" s="46" t="str">
        <f>IF($B180="","",($M180*Z$2+IF($T180=2,0, $M180*Z$1+$X180/$W180*(1-$W180)))*IF(COUNTIF(Parámetros!$I:$I, $S180)&gt;0,0,1))</f>
        <v/>
      </c>
      <c r="AA180" s="46" t="str">
        <f>IF($B180="","",$R180*IF($T180=2,AA$1,AA$2) *IF(COUNTIF(Parámetros!$K:$K, $S180)&gt;0,0,1)+$Y180/$W180*(1-$W180))</f>
        <v/>
      </c>
      <c r="AB180" s="46" t="str">
        <f>IF($B180="","",$Q180*Parámetros!$B$3+Parámetros!$B$2)</f>
        <v/>
      </c>
      <c r="AC180" s="46" t="str">
        <f>IF($B180="","",Parámetros!$B$1*IF(OR($S180=27,$S180=102),0,1))</f>
        <v/>
      </c>
      <c r="AE180" s="43" t="str">
        <f>IF($B180="","",IF($C180="","No declarado",IFERROR(VLOOKUP($C180,F.931!$B:$BZ,$AE$1,0),"No declarado")))</f>
        <v/>
      </c>
      <c r="AF180" s="47" t="str">
        <f t="shared" si="32"/>
        <v/>
      </c>
      <c r="AG180" s="47" t="str">
        <f>IF($B180="","",IFERROR(O180-VLOOKUP(C180,F.931!B:BZ,SUMIFS(F.931!$1:$1,F.931!$3:$3,"Remuneración 4"),0),""))</f>
        <v/>
      </c>
      <c r="AH180" s="48" t="str">
        <f t="shared" si="33"/>
        <v/>
      </c>
      <c r="AI180" s="41" t="str">
        <f t="shared" si="34"/>
        <v/>
      </c>
    </row>
    <row r="181" spans="1:35" x14ac:dyDescent="0.2">
      <c r="A181" s="65"/>
      <c r="B181" s="64"/>
      <c r="C181" s="65"/>
      <c r="D181" s="88"/>
      <c r="E181" s="62"/>
      <c r="F181" s="62"/>
      <c r="G181" s="62"/>
      <c r="H181" s="62"/>
      <c r="I181" s="62"/>
      <c r="J181" s="62"/>
      <c r="K181" s="62"/>
      <c r="L181" s="43" t="str">
        <f>IF($B181="","",MAX(0,$E181-MAX($E181-$I181,Parámetros!$B$5)))</f>
        <v/>
      </c>
      <c r="M181" s="43" t="str">
        <f>IF($B181="","",MIN($E181,Parámetros!$B$4))</f>
        <v/>
      </c>
      <c r="N181" s="43" t="str">
        <f t="shared" si="27"/>
        <v/>
      </c>
      <c r="O181" s="43" t="str">
        <f>IF($B181="","",MIN(($E181+$F181)/IF($D181="",1,$D181),Parámetros!$B$4))</f>
        <v/>
      </c>
      <c r="P181" s="43" t="str">
        <f t="shared" si="28"/>
        <v/>
      </c>
      <c r="Q181" s="43" t="str">
        <f t="shared" si="29"/>
        <v/>
      </c>
      <c r="R181" s="43" t="str">
        <f t="shared" si="30"/>
        <v/>
      </c>
      <c r="S181" s="44" t="str">
        <f>IF($B181="","",IFERROR(VLOOKUP($C181,F.931!$B:$R,9,0),8))</f>
        <v/>
      </c>
      <c r="T181" s="44" t="str">
        <f>IF($B181="","",IFERROR(VLOOKUP($C181,F.931!$B:$R,7,0),1))</f>
        <v/>
      </c>
      <c r="U181" s="44" t="str">
        <f>IF($B181="","",IFERROR(VLOOKUP($C181,F.931!$B:$AR,15,0),0))</f>
        <v/>
      </c>
      <c r="V181" s="44" t="str">
        <f>IF($B181="","",IFERROR(VLOOKUP($C181,F.931!$B:$R,3,0),1))</f>
        <v/>
      </c>
      <c r="W181" s="45" t="str">
        <f t="shared" si="31"/>
        <v/>
      </c>
      <c r="X181" s="46" t="str">
        <f>IF($B181="","",$W181*(X$2+$U181*0.015) *$O181*IF(COUNTIF(Parámetros!$J:$J, $S181)&gt;0,0,1)*IF($T181=2,0,1) +$J181*$W181)</f>
        <v/>
      </c>
      <c r="Y181" s="46" t="str">
        <f>IF($B181="","",$W181*Y$2*P181*IF(COUNTIF(Parámetros!$L:$L,$S181)&gt;0,0,1)*IF($T181=2,0,1) +$K181*$W181)</f>
        <v/>
      </c>
      <c r="Z181" s="46" t="str">
        <f>IF($B181="","",($M181*Z$2+IF($T181=2,0, $M181*Z$1+$X181/$W181*(1-$W181)))*IF(COUNTIF(Parámetros!$I:$I, $S181)&gt;0,0,1))</f>
        <v/>
      </c>
      <c r="AA181" s="46" t="str">
        <f>IF($B181="","",$R181*IF($T181=2,AA$1,AA$2) *IF(COUNTIF(Parámetros!$K:$K, $S181)&gt;0,0,1)+$Y181/$W181*(1-$W181))</f>
        <v/>
      </c>
      <c r="AB181" s="46" t="str">
        <f>IF($B181="","",$Q181*Parámetros!$B$3+Parámetros!$B$2)</f>
        <v/>
      </c>
      <c r="AC181" s="46" t="str">
        <f>IF($B181="","",Parámetros!$B$1*IF(OR($S181=27,$S181=102),0,1))</f>
        <v/>
      </c>
      <c r="AE181" s="43" t="str">
        <f>IF($B181="","",IF($C181="","No declarado",IFERROR(VLOOKUP($C181,F.931!$B:$BZ,$AE$1,0),"No declarado")))</f>
        <v/>
      </c>
      <c r="AF181" s="47" t="str">
        <f t="shared" si="32"/>
        <v/>
      </c>
      <c r="AG181" s="47" t="str">
        <f>IF($B181="","",IFERROR(O181-VLOOKUP(C181,F.931!B:BZ,SUMIFS(F.931!$1:$1,F.931!$3:$3,"Remuneración 4"),0),""))</f>
        <v/>
      </c>
      <c r="AH181" s="48" t="str">
        <f t="shared" si="33"/>
        <v/>
      </c>
      <c r="AI181" s="41" t="str">
        <f t="shared" si="34"/>
        <v/>
      </c>
    </row>
    <row r="182" spans="1:35" x14ac:dyDescent="0.2">
      <c r="A182" s="65"/>
      <c r="B182" s="64"/>
      <c r="C182" s="65"/>
      <c r="D182" s="88"/>
      <c r="E182" s="62"/>
      <c r="F182" s="62"/>
      <c r="G182" s="62"/>
      <c r="H182" s="62"/>
      <c r="I182" s="62"/>
      <c r="J182" s="62"/>
      <c r="K182" s="62"/>
      <c r="L182" s="43" t="str">
        <f>IF($B182="","",MAX(0,$E182-MAX($E182-$I182,Parámetros!$B$5)))</f>
        <v/>
      </c>
      <c r="M182" s="43" t="str">
        <f>IF($B182="","",MIN($E182,Parámetros!$B$4))</f>
        <v/>
      </c>
      <c r="N182" s="43" t="str">
        <f t="shared" si="27"/>
        <v/>
      </c>
      <c r="O182" s="43" t="str">
        <f>IF($B182="","",MIN(($E182+$F182)/IF($D182="",1,$D182),Parámetros!$B$4))</f>
        <v/>
      </c>
      <c r="P182" s="43" t="str">
        <f t="shared" si="28"/>
        <v/>
      </c>
      <c r="Q182" s="43" t="str">
        <f t="shared" si="29"/>
        <v/>
      </c>
      <c r="R182" s="43" t="str">
        <f t="shared" si="30"/>
        <v/>
      </c>
      <c r="S182" s="44" t="str">
        <f>IF($B182="","",IFERROR(VLOOKUP($C182,F.931!$B:$R,9,0),8))</f>
        <v/>
      </c>
      <c r="T182" s="44" t="str">
        <f>IF($B182="","",IFERROR(VLOOKUP($C182,F.931!$B:$R,7,0),1))</f>
        <v/>
      </c>
      <c r="U182" s="44" t="str">
        <f>IF($B182="","",IFERROR(VLOOKUP($C182,F.931!$B:$AR,15,0),0))</f>
        <v/>
      </c>
      <c r="V182" s="44" t="str">
        <f>IF($B182="","",IFERROR(VLOOKUP($C182,F.931!$B:$R,3,0),1))</f>
        <v/>
      </c>
      <c r="W182" s="45" t="str">
        <f t="shared" si="31"/>
        <v/>
      </c>
      <c r="X182" s="46" t="str">
        <f>IF($B182="","",$W182*(X$2+$U182*0.015) *$O182*IF(COUNTIF(Parámetros!$J:$J, $S182)&gt;0,0,1)*IF($T182=2,0,1) +$J182*$W182)</f>
        <v/>
      </c>
      <c r="Y182" s="46" t="str">
        <f>IF($B182="","",$W182*Y$2*P182*IF(COUNTIF(Parámetros!$L:$L,$S182)&gt;0,0,1)*IF($T182=2,0,1) +$K182*$W182)</f>
        <v/>
      </c>
      <c r="Z182" s="46" t="str">
        <f>IF($B182="","",($M182*Z$2+IF($T182=2,0, $M182*Z$1+$X182/$W182*(1-$W182)))*IF(COUNTIF(Parámetros!$I:$I, $S182)&gt;0,0,1))</f>
        <v/>
      </c>
      <c r="AA182" s="46" t="str">
        <f>IF($B182="","",$R182*IF($T182=2,AA$1,AA$2) *IF(COUNTIF(Parámetros!$K:$K, $S182)&gt;0,0,1)+$Y182/$W182*(1-$W182))</f>
        <v/>
      </c>
      <c r="AB182" s="46" t="str">
        <f>IF($B182="","",$Q182*Parámetros!$B$3+Parámetros!$B$2)</f>
        <v/>
      </c>
      <c r="AC182" s="46" t="str">
        <f>IF($B182="","",Parámetros!$B$1*IF(OR($S182=27,$S182=102),0,1))</f>
        <v/>
      </c>
      <c r="AE182" s="43" t="str">
        <f>IF($B182="","",IF($C182="","No declarado",IFERROR(VLOOKUP($C182,F.931!$B:$BZ,$AE$1,0),"No declarado")))</f>
        <v/>
      </c>
      <c r="AF182" s="47" t="str">
        <f t="shared" si="32"/>
        <v/>
      </c>
      <c r="AG182" s="47" t="str">
        <f>IF($B182="","",IFERROR(O182-VLOOKUP(C182,F.931!B:BZ,SUMIFS(F.931!$1:$1,F.931!$3:$3,"Remuneración 4"),0),""))</f>
        <v/>
      </c>
      <c r="AH182" s="48" t="str">
        <f t="shared" si="33"/>
        <v/>
      </c>
      <c r="AI182" s="41" t="str">
        <f t="shared" si="34"/>
        <v/>
      </c>
    </row>
    <row r="183" spans="1:35" x14ac:dyDescent="0.2">
      <c r="A183" s="65"/>
      <c r="B183" s="64"/>
      <c r="C183" s="65"/>
      <c r="D183" s="88"/>
      <c r="E183" s="62"/>
      <c r="F183" s="62"/>
      <c r="G183" s="62"/>
      <c r="H183" s="62"/>
      <c r="I183" s="62"/>
      <c r="J183" s="62"/>
      <c r="K183" s="62"/>
      <c r="L183" s="43" t="str">
        <f>IF($B183="","",MAX(0,$E183-MAX($E183-$I183,Parámetros!$B$5)))</f>
        <v/>
      </c>
      <c r="M183" s="43" t="str">
        <f>IF($B183="","",MIN($E183,Parámetros!$B$4))</f>
        <v/>
      </c>
      <c r="N183" s="43" t="str">
        <f t="shared" si="27"/>
        <v/>
      </c>
      <c r="O183" s="43" t="str">
        <f>IF($B183="","",MIN(($E183+$F183)/IF($D183="",1,$D183),Parámetros!$B$4))</f>
        <v/>
      </c>
      <c r="P183" s="43" t="str">
        <f t="shared" si="28"/>
        <v/>
      </c>
      <c r="Q183" s="43" t="str">
        <f t="shared" si="29"/>
        <v/>
      </c>
      <c r="R183" s="43" t="str">
        <f t="shared" si="30"/>
        <v/>
      </c>
      <c r="S183" s="44" t="str">
        <f>IF($B183="","",IFERROR(VLOOKUP($C183,F.931!$B:$R,9,0),8))</f>
        <v/>
      </c>
      <c r="T183" s="44" t="str">
        <f>IF($B183="","",IFERROR(VLOOKUP($C183,F.931!$B:$R,7,0),1))</f>
        <v/>
      </c>
      <c r="U183" s="44" t="str">
        <f>IF($B183="","",IFERROR(VLOOKUP($C183,F.931!$B:$AR,15,0),0))</f>
        <v/>
      </c>
      <c r="V183" s="44" t="str">
        <f>IF($B183="","",IFERROR(VLOOKUP($C183,F.931!$B:$R,3,0),1))</f>
        <v/>
      </c>
      <c r="W183" s="45" t="str">
        <f t="shared" si="31"/>
        <v/>
      </c>
      <c r="X183" s="46" t="str">
        <f>IF($B183="","",$W183*(X$2+$U183*0.015) *$O183*IF(COUNTIF(Parámetros!$J:$J, $S183)&gt;0,0,1)*IF($T183=2,0,1) +$J183*$W183)</f>
        <v/>
      </c>
      <c r="Y183" s="46" t="str">
        <f>IF($B183="","",$W183*Y$2*P183*IF(COUNTIF(Parámetros!$L:$L,$S183)&gt;0,0,1)*IF($T183=2,0,1) +$K183*$W183)</f>
        <v/>
      </c>
      <c r="Z183" s="46" t="str">
        <f>IF($B183="","",($M183*Z$2+IF($T183=2,0, $M183*Z$1+$X183/$W183*(1-$W183)))*IF(COUNTIF(Parámetros!$I:$I, $S183)&gt;0,0,1))</f>
        <v/>
      </c>
      <c r="AA183" s="46" t="str">
        <f>IF($B183="","",$R183*IF($T183=2,AA$1,AA$2) *IF(COUNTIF(Parámetros!$K:$K, $S183)&gt;0,0,1)+$Y183/$W183*(1-$W183))</f>
        <v/>
      </c>
      <c r="AB183" s="46" t="str">
        <f>IF($B183="","",$Q183*Parámetros!$B$3+Parámetros!$B$2)</f>
        <v/>
      </c>
      <c r="AC183" s="46" t="str">
        <f>IF($B183="","",Parámetros!$B$1*IF(OR($S183=27,$S183=102),0,1))</f>
        <v/>
      </c>
      <c r="AE183" s="43" t="str">
        <f>IF($B183="","",IF($C183="","No declarado",IFERROR(VLOOKUP($C183,F.931!$B:$BZ,$AE$1,0),"No declarado")))</f>
        <v/>
      </c>
      <c r="AF183" s="47" t="str">
        <f t="shared" si="32"/>
        <v/>
      </c>
      <c r="AG183" s="47" t="str">
        <f>IF($B183="","",IFERROR(O183-VLOOKUP(C183,F.931!B:BZ,SUMIFS(F.931!$1:$1,F.931!$3:$3,"Remuneración 4"),0),""))</f>
        <v/>
      </c>
      <c r="AH183" s="48" t="str">
        <f t="shared" si="33"/>
        <v/>
      </c>
      <c r="AI183" s="41" t="str">
        <f t="shared" si="34"/>
        <v/>
      </c>
    </row>
    <row r="184" spans="1:35" x14ac:dyDescent="0.2">
      <c r="A184" s="65"/>
      <c r="B184" s="64"/>
      <c r="C184" s="65"/>
      <c r="D184" s="88"/>
      <c r="E184" s="62"/>
      <c r="F184" s="62"/>
      <c r="G184" s="62"/>
      <c r="H184" s="62"/>
      <c r="I184" s="62"/>
      <c r="J184" s="62"/>
      <c r="K184" s="62"/>
      <c r="L184" s="43" t="str">
        <f>IF($B184="","",MAX(0,$E184-MAX($E184-$I184,Parámetros!$B$5)))</f>
        <v/>
      </c>
      <c r="M184" s="43" t="str">
        <f>IF($B184="","",MIN($E184,Parámetros!$B$4))</f>
        <v/>
      </c>
      <c r="N184" s="43" t="str">
        <f t="shared" si="27"/>
        <v/>
      </c>
      <c r="O184" s="43" t="str">
        <f>IF($B184="","",MIN(($E184+$F184)/IF($D184="",1,$D184),Parámetros!$B$4))</f>
        <v/>
      </c>
      <c r="P184" s="43" t="str">
        <f t="shared" si="28"/>
        <v/>
      </c>
      <c r="Q184" s="43" t="str">
        <f t="shared" si="29"/>
        <v/>
      </c>
      <c r="R184" s="43" t="str">
        <f t="shared" si="30"/>
        <v/>
      </c>
      <c r="S184" s="44" t="str">
        <f>IF($B184="","",IFERROR(VLOOKUP($C184,F.931!$B:$R,9,0),8))</f>
        <v/>
      </c>
      <c r="T184" s="44" t="str">
        <f>IF($B184="","",IFERROR(VLOOKUP($C184,F.931!$B:$R,7,0),1))</f>
        <v/>
      </c>
      <c r="U184" s="44" t="str">
        <f>IF($B184="","",IFERROR(VLOOKUP($C184,F.931!$B:$AR,15,0),0))</f>
        <v/>
      </c>
      <c r="V184" s="44" t="str">
        <f>IF($B184="","",IFERROR(VLOOKUP($C184,F.931!$B:$R,3,0),1))</f>
        <v/>
      </c>
      <c r="W184" s="45" t="str">
        <f t="shared" si="31"/>
        <v/>
      </c>
      <c r="X184" s="46" t="str">
        <f>IF($B184="","",$W184*(X$2+$U184*0.015) *$O184*IF(COUNTIF(Parámetros!$J:$J, $S184)&gt;0,0,1)*IF($T184=2,0,1) +$J184*$W184)</f>
        <v/>
      </c>
      <c r="Y184" s="46" t="str">
        <f>IF($B184="","",$W184*Y$2*P184*IF(COUNTIF(Parámetros!$L:$L,$S184)&gt;0,0,1)*IF($T184=2,0,1) +$K184*$W184)</f>
        <v/>
      </c>
      <c r="Z184" s="46" t="str">
        <f>IF($B184="","",($M184*Z$2+IF($T184=2,0, $M184*Z$1+$X184/$W184*(1-$W184)))*IF(COUNTIF(Parámetros!$I:$I, $S184)&gt;0,0,1))</f>
        <v/>
      </c>
      <c r="AA184" s="46" t="str">
        <f>IF($B184="","",$R184*IF($T184=2,AA$1,AA$2) *IF(COUNTIF(Parámetros!$K:$K, $S184)&gt;0,0,1)+$Y184/$W184*(1-$W184))</f>
        <v/>
      </c>
      <c r="AB184" s="46" t="str">
        <f>IF($B184="","",$Q184*Parámetros!$B$3+Parámetros!$B$2)</f>
        <v/>
      </c>
      <c r="AC184" s="46" t="str">
        <f>IF($B184="","",Parámetros!$B$1*IF(OR($S184=27,$S184=102),0,1))</f>
        <v/>
      </c>
      <c r="AE184" s="43" t="str">
        <f>IF($B184="","",IF($C184="","No declarado",IFERROR(VLOOKUP($C184,F.931!$B:$BZ,$AE$1,0),"No declarado")))</f>
        <v/>
      </c>
      <c r="AF184" s="47" t="str">
        <f t="shared" si="32"/>
        <v/>
      </c>
      <c r="AG184" s="47" t="str">
        <f>IF($B184="","",IFERROR(O184-VLOOKUP(C184,F.931!B:BZ,SUMIFS(F.931!$1:$1,F.931!$3:$3,"Remuneración 4"),0),""))</f>
        <v/>
      </c>
      <c r="AH184" s="48" t="str">
        <f t="shared" si="33"/>
        <v/>
      </c>
      <c r="AI184" s="41" t="str">
        <f t="shared" si="34"/>
        <v/>
      </c>
    </row>
    <row r="185" spans="1:35" x14ac:dyDescent="0.2">
      <c r="A185" s="65"/>
      <c r="B185" s="64"/>
      <c r="C185" s="65"/>
      <c r="D185" s="88"/>
      <c r="E185" s="62"/>
      <c r="F185" s="62"/>
      <c r="G185" s="62"/>
      <c r="H185" s="62"/>
      <c r="I185" s="62"/>
      <c r="J185" s="62"/>
      <c r="K185" s="62"/>
      <c r="L185" s="43" t="str">
        <f>IF($B185="","",MAX(0,$E185-MAX($E185-$I185,Parámetros!$B$5)))</f>
        <v/>
      </c>
      <c r="M185" s="43" t="str">
        <f>IF($B185="","",MIN($E185,Parámetros!$B$4))</f>
        <v/>
      </c>
      <c r="N185" s="43" t="str">
        <f t="shared" si="27"/>
        <v/>
      </c>
      <c r="O185" s="43" t="str">
        <f>IF($B185="","",MIN(($E185+$F185)/IF($D185="",1,$D185),Parámetros!$B$4))</f>
        <v/>
      </c>
      <c r="P185" s="43" t="str">
        <f t="shared" si="28"/>
        <v/>
      </c>
      <c r="Q185" s="43" t="str">
        <f t="shared" si="29"/>
        <v/>
      </c>
      <c r="R185" s="43" t="str">
        <f t="shared" si="30"/>
        <v/>
      </c>
      <c r="S185" s="44" t="str">
        <f>IF($B185="","",IFERROR(VLOOKUP($C185,F.931!$B:$R,9,0),8))</f>
        <v/>
      </c>
      <c r="T185" s="44" t="str">
        <f>IF($B185="","",IFERROR(VLOOKUP($C185,F.931!$B:$R,7,0),1))</f>
        <v/>
      </c>
      <c r="U185" s="44" t="str">
        <f>IF($B185="","",IFERROR(VLOOKUP($C185,F.931!$B:$AR,15,0),0))</f>
        <v/>
      </c>
      <c r="V185" s="44" t="str">
        <f>IF($B185="","",IFERROR(VLOOKUP($C185,F.931!$B:$R,3,0),1))</f>
        <v/>
      </c>
      <c r="W185" s="45" t="str">
        <f t="shared" si="31"/>
        <v/>
      </c>
      <c r="X185" s="46" t="str">
        <f>IF($B185="","",$W185*(X$2+$U185*0.015) *$O185*IF(COUNTIF(Parámetros!$J:$J, $S185)&gt;0,0,1)*IF($T185=2,0,1) +$J185*$W185)</f>
        <v/>
      </c>
      <c r="Y185" s="46" t="str">
        <f>IF($B185="","",$W185*Y$2*P185*IF(COUNTIF(Parámetros!$L:$L,$S185)&gt;0,0,1)*IF($T185=2,0,1) +$K185*$W185)</f>
        <v/>
      </c>
      <c r="Z185" s="46" t="str">
        <f>IF($B185="","",($M185*Z$2+IF($T185=2,0, $M185*Z$1+$X185/$W185*(1-$W185)))*IF(COUNTIF(Parámetros!$I:$I, $S185)&gt;0,0,1))</f>
        <v/>
      </c>
      <c r="AA185" s="46" t="str">
        <f>IF($B185="","",$R185*IF($T185=2,AA$1,AA$2) *IF(COUNTIF(Parámetros!$K:$K, $S185)&gt;0,0,1)+$Y185/$W185*(1-$W185))</f>
        <v/>
      </c>
      <c r="AB185" s="46" t="str">
        <f>IF($B185="","",$Q185*Parámetros!$B$3+Parámetros!$B$2)</f>
        <v/>
      </c>
      <c r="AC185" s="46" t="str">
        <f>IF($B185="","",Parámetros!$B$1*IF(OR($S185=27,$S185=102),0,1))</f>
        <v/>
      </c>
      <c r="AE185" s="43" t="str">
        <f>IF($B185="","",IF($C185="","No declarado",IFERROR(VLOOKUP($C185,F.931!$B:$BZ,$AE$1,0),"No declarado")))</f>
        <v/>
      </c>
      <c r="AF185" s="47" t="str">
        <f t="shared" si="32"/>
        <v/>
      </c>
      <c r="AG185" s="47" t="str">
        <f>IF($B185="","",IFERROR(O185-VLOOKUP(C185,F.931!B:BZ,SUMIFS(F.931!$1:$1,F.931!$3:$3,"Remuneración 4"),0),""))</f>
        <v/>
      </c>
      <c r="AH185" s="48" t="str">
        <f t="shared" si="33"/>
        <v/>
      </c>
      <c r="AI185" s="41" t="str">
        <f t="shared" si="34"/>
        <v/>
      </c>
    </row>
    <row r="186" spans="1:35" x14ac:dyDescent="0.2">
      <c r="A186" s="65"/>
      <c r="B186" s="64"/>
      <c r="C186" s="65"/>
      <c r="D186" s="88"/>
      <c r="E186" s="62"/>
      <c r="F186" s="62"/>
      <c r="G186" s="62"/>
      <c r="H186" s="62"/>
      <c r="I186" s="62"/>
      <c r="J186" s="62"/>
      <c r="K186" s="62"/>
      <c r="L186" s="43" t="str">
        <f>IF($B186="","",MAX(0,$E186-MAX($E186-$I186,Parámetros!$B$5)))</f>
        <v/>
      </c>
      <c r="M186" s="43" t="str">
        <f>IF($B186="","",MIN($E186,Parámetros!$B$4))</f>
        <v/>
      </c>
      <c r="N186" s="43" t="str">
        <f t="shared" si="27"/>
        <v/>
      </c>
      <c r="O186" s="43" t="str">
        <f>IF($B186="","",MIN(($E186+$F186)/IF($D186="",1,$D186),Parámetros!$B$4))</f>
        <v/>
      </c>
      <c r="P186" s="43" t="str">
        <f t="shared" si="28"/>
        <v/>
      </c>
      <c r="Q186" s="43" t="str">
        <f t="shared" si="29"/>
        <v/>
      </c>
      <c r="R186" s="43" t="str">
        <f t="shared" si="30"/>
        <v/>
      </c>
      <c r="S186" s="44" t="str">
        <f>IF($B186="","",IFERROR(VLOOKUP($C186,F.931!$B:$R,9,0),8))</f>
        <v/>
      </c>
      <c r="T186" s="44" t="str">
        <f>IF($B186="","",IFERROR(VLOOKUP($C186,F.931!$B:$R,7,0),1))</f>
        <v/>
      </c>
      <c r="U186" s="44" t="str">
        <f>IF($B186="","",IFERROR(VLOOKUP($C186,F.931!$B:$AR,15,0),0))</f>
        <v/>
      </c>
      <c r="V186" s="44" t="str">
        <f>IF($B186="","",IFERROR(VLOOKUP($C186,F.931!$B:$R,3,0),1))</f>
        <v/>
      </c>
      <c r="W186" s="45" t="str">
        <f t="shared" si="31"/>
        <v/>
      </c>
      <c r="X186" s="46" t="str">
        <f>IF($B186="","",$W186*(X$2+$U186*0.015) *$O186*IF(COUNTIF(Parámetros!$J:$J, $S186)&gt;0,0,1)*IF($T186=2,0,1) +$J186*$W186)</f>
        <v/>
      </c>
      <c r="Y186" s="46" t="str">
        <f>IF($B186="","",$W186*Y$2*P186*IF(COUNTIF(Parámetros!$L:$L,$S186)&gt;0,0,1)*IF($T186=2,0,1) +$K186*$W186)</f>
        <v/>
      </c>
      <c r="Z186" s="46" t="str">
        <f>IF($B186="","",($M186*Z$2+IF($T186=2,0, $M186*Z$1+$X186/$W186*(1-$W186)))*IF(COUNTIF(Parámetros!$I:$I, $S186)&gt;0,0,1))</f>
        <v/>
      </c>
      <c r="AA186" s="46" t="str">
        <f>IF($B186="","",$R186*IF($T186=2,AA$1,AA$2) *IF(COUNTIF(Parámetros!$K:$K, $S186)&gt;0,0,1)+$Y186/$W186*(1-$W186))</f>
        <v/>
      </c>
      <c r="AB186" s="46" t="str">
        <f>IF($B186="","",$Q186*Parámetros!$B$3+Parámetros!$B$2)</f>
        <v/>
      </c>
      <c r="AC186" s="46" t="str">
        <f>IF($B186="","",Parámetros!$B$1*IF(OR($S186=27,$S186=102),0,1))</f>
        <v/>
      </c>
      <c r="AE186" s="43" t="str">
        <f>IF($B186="","",IF($C186="","No declarado",IFERROR(VLOOKUP($C186,F.931!$B:$BZ,$AE$1,0),"No declarado")))</f>
        <v/>
      </c>
      <c r="AF186" s="47" t="str">
        <f t="shared" si="32"/>
        <v/>
      </c>
      <c r="AG186" s="47" t="str">
        <f>IF($B186="","",IFERROR(O186-VLOOKUP(C186,F.931!B:BZ,SUMIFS(F.931!$1:$1,F.931!$3:$3,"Remuneración 4"),0),""))</f>
        <v/>
      </c>
      <c r="AH186" s="48" t="str">
        <f t="shared" si="33"/>
        <v/>
      </c>
      <c r="AI186" s="41" t="str">
        <f t="shared" si="34"/>
        <v/>
      </c>
    </row>
    <row r="187" spans="1:35" x14ac:dyDescent="0.2">
      <c r="A187" s="65"/>
      <c r="B187" s="64"/>
      <c r="C187" s="65"/>
      <c r="D187" s="88"/>
      <c r="E187" s="62"/>
      <c r="F187" s="62"/>
      <c r="G187" s="62"/>
      <c r="H187" s="62"/>
      <c r="I187" s="62"/>
      <c r="J187" s="62"/>
      <c r="K187" s="62"/>
      <c r="L187" s="43" t="str">
        <f>IF($B187="","",MAX(0,$E187-MAX($E187-$I187,Parámetros!$B$5)))</f>
        <v/>
      </c>
      <c r="M187" s="43" t="str">
        <f>IF($B187="","",MIN($E187,Parámetros!$B$4))</f>
        <v/>
      </c>
      <c r="N187" s="43" t="str">
        <f t="shared" si="27"/>
        <v/>
      </c>
      <c r="O187" s="43" t="str">
        <f>IF($B187="","",MIN(($E187+$F187)/IF($D187="",1,$D187),Parámetros!$B$4))</f>
        <v/>
      </c>
      <c r="P187" s="43" t="str">
        <f t="shared" si="28"/>
        <v/>
      </c>
      <c r="Q187" s="43" t="str">
        <f t="shared" si="29"/>
        <v/>
      </c>
      <c r="R187" s="43" t="str">
        <f t="shared" si="30"/>
        <v/>
      </c>
      <c r="S187" s="44" t="str">
        <f>IF($B187="","",IFERROR(VLOOKUP($C187,F.931!$B:$R,9,0),8))</f>
        <v/>
      </c>
      <c r="T187" s="44" t="str">
        <f>IF($B187="","",IFERROR(VLOOKUP($C187,F.931!$B:$R,7,0),1))</f>
        <v/>
      </c>
      <c r="U187" s="44" t="str">
        <f>IF($B187="","",IFERROR(VLOOKUP($C187,F.931!$B:$AR,15,0),0))</f>
        <v/>
      </c>
      <c r="V187" s="44" t="str">
        <f>IF($B187="","",IFERROR(VLOOKUP($C187,F.931!$B:$R,3,0),1))</f>
        <v/>
      </c>
      <c r="W187" s="45" t="str">
        <f t="shared" si="31"/>
        <v/>
      </c>
      <c r="X187" s="46" t="str">
        <f>IF($B187="","",$W187*(X$2+$U187*0.015) *$O187*IF(COUNTIF(Parámetros!$J:$J, $S187)&gt;0,0,1)*IF($T187=2,0,1) +$J187*$W187)</f>
        <v/>
      </c>
      <c r="Y187" s="46" t="str">
        <f>IF($B187="","",$W187*Y$2*P187*IF(COUNTIF(Parámetros!$L:$L,$S187)&gt;0,0,1)*IF($T187=2,0,1) +$K187*$W187)</f>
        <v/>
      </c>
      <c r="Z187" s="46" t="str">
        <f>IF($B187="","",($M187*Z$2+IF($T187=2,0, $M187*Z$1+$X187/$W187*(1-$W187)))*IF(COUNTIF(Parámetros!$I:$I, $S187)&gt;0,0,1))</f>
        <v/>
      </c>
      <c r="AA187" s="46" t="str">
        <f>IF($B187="","",$R187*IF($T187=2,AA$1,AA$2) *IF(COUNTIF(Parámetros!$K:$K, $S187)&gt;0,0,1)+$Y187/$W187*(1-$W187))</f>
        <v/>
      </c>
      <c r="AB187" s="46" t="str">
        <f>IF($B187="","",$Q187*Parámetros!$B$3+Parámetros!$B$2)</f>
        <v/>
      </c>
      <c r="AC187" s="46" t="str">
        <f>IF($B187="","",Parámetros!$B$1*IF(OR($S187=27,$S187=102),0,1))</f>
        <v/>
      </c>
      <c r="AE187" s="43" t="str">
        <f>IF($B187="","",IF($C187="","No declarado",IFERROR(VLOOKUP($C187,F.931!$B:$BZ,$AE$1,0),"No declarado")))</f>
        <v/>
      </c>
      <c r="AF187" s="47" t="str">
        <f t="shared" si="32"/>
        <v/>
      </c>
      <c r="AG187" s="47" t="str">
        <f>IF($B187="","",IFERROR(O187-VLOOKUP(C187,F.931!B:BZ,SUMIFS(F.931!$1:$1,F.931!$3:$3,"Remuneración 4"),0),""))</f>
        <v/>
      </c>
      <c r="AH187" s="48" t="str">
        <f t="shared" si="33"/>
        <v/>
      </c>
      <c r="AI187" s="41" t="str">
        <f t="shared" si="34"/>
        <v/>
      </c>
    </row>
    <row r="188" spans="1:35" x14ac:dyDescent="0.2">
      <c r="A188" s="65"/>
      <c r="B188" s="64"/>
      <c r="C188" s="65"/>
      <c r="D188" s="88"/>
      <c r="E188" s="62"/>
      <c r="F188" s="62"/>
      <c r="G188" s="62"/>
      <c r="H188" s="62"/>
      <c r="I188" s="62"/>
      <c r="J188" s="62"/>
      <c r="K188" s="62"/>
      <c r="L188" s="43" t="str">
        <f>IF($B188="","",MAX(0,$E188-MAX($E188-$I188,Parámetros!$B$5)))</f>
        <v/>
      </c>
      <c r="M188" s="43" t="str">
        <f>IF($B188="","",MIN($E188,Parámetros!$B$4))</f>
        <v/>
      </c>
      <c r="N188" s="43" t="str">
        <f t="shared" si="27"/>
        <v/>
      </c>
      <c r="O188" s="43" t="str">
        <f>IF($B188="","",MIN(($E188+$F188)/IF($D188="",1,$D188),Parámetros!$B$4))</f>
        <v/>
      </c>
      <c r="P188" s="43" t="str">
        <f t="shared" si="28"/>
        <v/>
      </c>
      <c r="Q188" s="43" t="str">
        <f t="shared" si="29"/>
        <v/>
      </c>
      <c r="R188" s="43" t="str">
        <f t="shared" si="30"/>
        <v/>
      </c>
      <c r="S188" s="44" t="str">
        <f>IF($B188="","",IFERROR(VLOOKUP($C188,F.931!$B:$R,9,0),8))</f>
        <v/>
      </c>
      <c r="T188" s="44" t="str">
        <f>IF($B188="","",IFERROR(VLOOKUP($C188,F.931!$B:$R,7,0),1))</f>
        <v/>
      </c>
      <c r="U188" s="44" t="str">
        <f>IF($B188="","",IFERROR(VLOOKUP($C188,F.931!$B:$AR,15,0),0))</f>
        <v/>
      </c>
      <c r="V188" s="44" t="str">
        <f>IF($B188="","",IFERROR(VLOOKUP($C188,F.931!$B:$R,3,0),1))</f>
        <v/>
      </c>
      <c r="W188" s="45" t="str">
        <f t="shared" si="31"/>
        <v/>
      </c>
      <c r="X188" s="46" t="str">
        <f>IF($B188="","",$W188*(X$2+$U188*0.015) *$O188*IF(COUNTIF(Parámetros!$J:$J, $S188)&gt;0,0,1)*IF($T188=2,0,1) +$J188*$W188)</f>
        <v/>
      </c>
      <c r="Y188" s="46" t="str">
        <f>IF($B188="","",$W188*Y$2*P188*IF(COUNTIF(Parámetros!$L:$L,$S188)&gt;0,0,1)*IF($T188=2,0,1) +$K188*$W188)</f>
        <v/>
      </c>
      <c r="Z188" s="46" t="str">
        <f>IF($B188="","",($M188*Z$2+IF($T188=2,0, $M188*Z$1+$X188/$W188*(1-$W188)))*IF(COUNTIF(Parámetros!$I:$I, $S188)&gt;0,0,1))</f>
        <v/>
      </c>
      <c r="AA188" s="46" t="str">
        <f>IF($B188="","",$R188*IF($T188=2,AA$1,AA$2) *IF(COUNTIF(Parámetros!$K:$K, $S188)&gt;0,0,1)+$Y188/$W188*(1-$W188))</f>
        <v/>
      </c>
      <c r="AB188" s="46" t="str">
        <f>IF($B188="","",$Q188*Parámetros!$B$3+Parámetros!$B$2)</f>
        <v/>
      </c>
      <c r="AC188" s="46" t="str">
        <f>IF($B188="","",Parámetros!$B$1*IF(OR($S188=27,$S188=102),0,1))</f>
        <v/>
      </c>
      <c r="AE188" s="43" t="str">
        <f>IF($B188="","",IF($C188="","No declarado",IFERROR(VLOOKUP($C188,F.931!$B:$BZ,$AE$1,0),"No declarado")))</f>
        <v/>
      </c>
      <c r="AF188" s="47" t="str">
        <f t="shared" si="32"/>
        <v/>
      </c>
      <c r="AG188" s="47" t="str">
        <f>IF($B188="","",IFERROR(O188-VLOOKUP(C188,F.931!B:BZ,SUMIFS(F.931!$1:$1,F.931!$3:$3,"Remuneración 4"),0),""))</f>
        <v/>
      </c>
      <c r="AH188" s="48" t="str">
        <f t="shared" si="33"/>
        <v/>
      </c>
      <c r="AI188" s="41" t="str">
        <f t="shared" si="34"/>
        <v/>
      </c>
    </row>
    <row r="189" spans="1:35" x14ac:dyDescent="0.2">
      <c r="A189" s="65"/>
      <c r="B189" s="64"/>
      <c r="C189" s="65"/>
      <c r="D189" s="88"/>
      <c r="E189" s="62"/>
      <c r="F189" s="62"/>
      <c r="G189" s="62"/>
      <c r="H189" s="62"/>
      <c r="I189" s="62"/>
      <c r="J189" s="62"/>
      <c r="K189" s="62"/>
      <c r="L189" s="43" t="str">
        <f>IF($B189="","",MAX(0,$E189-MAX($E189-$I189,Parámetros!$B$5)))</f>
        <v/>
      </c>
      <c r="M189" s="43" t="str">
        <f>IF($B189="","",MIN($E189,Parámetros!$B$4))</f>
        <v/>
      </c>
      <c r="N189" s="43" t="str">
        <f t="shared" si="27"/>
        <v/>
      </c>
      <c r="O189" s="43" t="str">
        <f>IF($B189="","",MIN(($E189+$F189)/IF($D189="",1,$D189),Parámetros!$B$4))</f>
        <v/>
      </c>
      <c r="P189" s="43" t="str">
        <f t="shared" si="28"/>
        <v/>
      </c>
      <c r="Q189" s="43" t="str">
        <f t="shared" si="29"/>
        <v/>
      </c>
      <c r="R189" s="43" t="str">
        <f t="shared" si="30"/>
        <v/>
      </c>
      <c r="S189" s="44" t="str">
        <f>IF($B189="","",IFERROR(VLOOKUP($C189,F.931!$B:$R,9,0),8))</f>
        <v/>
      </c>
      <c r="T189" s="44" t="str">
        <f>IF($B189="","",IFERROR(VLOOKUP($C189,F.931!$B:$R,7,0),1))</f>
        <v/>
      </c>
      <c r="U189" s="44" t="str">
        <f>IF($B189="","",IFERROR(VLOOKUP($C189,F.931!$B:$AR,15,0),0))</f>
        <v/>
      </c>
      <c r="V189" s="44" t="str">
        <f>IF($B189="","",IFERROR(VLOOKUP($C189,F.931!$B:$R,3,0),1))</f>
        <v/>
      </c>
      <c r="W189" s="45" t="str">
        <f t="shared" si="31"/>
        <v/>
      </c>
      <c r="X189" s="46" t="str">
        <f>IF($B189="","",$W189*(X$2+$U189*0.015) *$O189*IF(COUNTIF(Parámetros!$J:$J, $S189)&gt;0,0,1)*IF($T189=2,0,1) +$J189*$W189)</f>
        <v/>
      </c>
      <c r="Y189" s="46" t="str">
        <f>IF($B189="","",$W189*Y$2*P189*IF(COUNTIF(Parámetros!$L:$L,$S189)&gt;0,0,1)*IF($T189=2,0,1) +$K189*$W189)</f>
        <v/>
      </c>
      <c r="Z189" s="46" t="str">
        <f>IF($B189="","",($M189*Z$2+IF($T189=2,0, $M189*Z$1+$X189/$W189*(1-$W189)))*IF(COUNTIF(Parámetros!$I:$I, $S189)&gt;0,0,1))</f>
        <v/>
      </c>
      <c r="AA189" s="46" t="str">
        <f>IF($B189="","",$R189*IF($T189=2,AA$1,AA$2) *IF(COUNTIF(Parámetros!$K:$K, $S189)&gt;0,0,1)+$Y189/$W189*(1-$W189))</f>
        <v/>
      </c>
      <c r="AB189" s="46" t="str">
        <f>IF($B189="","",$Q189*Parámetros!$B$3+Parámetros!$B$2)</f>
        <v/>
      </c>
      <c r="AC189" s="46" t="str">
        <f>IF($B189="","",Parámetros!$B$1*IF(OR($S189=27,$S189=102),0,1))</f>
        <v/>
      </c>
      <c r="AE189" s="43" t="str">
        <f>IF($B189="","",IF($C189="","No declarado",IFERROR(VLOOKUP($C189,F.931!$B:$BZ,$AE$1,0),"No declarado")))</f>
        <v/>
      </c>
      <c r="AF189" s="47" t="str">
        <f t="shared" si="32"/>
        <v/>
      </c>
      <c r="AG189" s="47" t="str">
        <f>IF($B189="","",IFERROR(O189-VLOOKUP(C189,F.931!B:BZ,SUMIFS(F.931!$1:$1,F.931!$3:$3,"Remuneración 4"),0),""))</f>
        <v/>
      </c>
      <c r="AH189" s="48" t="str">
        <f t="shared" si="33"/>
        <v/>
      </c>
      <c r="AI189" s="41" t="str">
        <f t="shared" si="34"/>
        <v/>
      </c>
    </row>
    <row r="190" spans="1:35" x14ac:dyDescent="0.2">
      <c r="A190" s="65"/>
      <c r="B190" s="64"/>
      <c r="C190" s="65"/>
      <c r="D190" s="88"/>
      <c r="E190" s="62"/>
      <c r="F190" s="62"/>
      <c r="G190" s="62"/>
      <c r="H190" s="62"/>
      <c r="I190" s="62"/>
      <c r="J190" s="62"/>
      <c r="K190" s="62"/>
      <c r="L190" s="43" t="str">
        <f>IF($B190="","",MAX(0,$E190-MAX($E190-$I190,Parámetros!$B$5)))</f>
        <v/>
      </c>
      <c r="M190" s="43" t="str">
        <f>IF($B190="","",MIN($E190,Parámetros!$B$4))</f>
        <v/>
      </c>
      <c r="N190" s="43" t="str">
        <f t="shared" si="27"/>
        <v/>
      </c>
      <c r="O190" s="43" t="str">
        <f>IF($B190="","",MIN(($E190+$F190)/IF($D190="",1,$D190),Parámetros!$B$4))</f>
        <v/>
      </c>
      <c r="P190" s="43" t="str">
        <f t="shared" si="28"/>
        <v/>
      </c>
      <c r="Q190" s="43" t="str">
        <f t="shared" si="29"/>
        <v/>
      </c>
      <c r="R190" s="43" t="str">
        <f t="shared" si="30"/>
        <v/>
      </c>
      <c r="S190" s="44" t="str">
        <f>IF($B190="","",IFERROR(VLOOKUP($C190,F.931!$B:$R,9,0),8))</f>
        <v/>
      </c>
      <c r="T190" s="44" t="str">
        <f>IF($B190="","",IFERROR(VLOOKUP($C190,F.931!$B:$R,7,0),1))</f>
        <v/>
      </c>
      <c r="U190" s="44" t="str">
        <f>IF($B190="","",IFERROR(VLOOKUP($C190,F.931!$B:$AR,15,0),0))</f>
        <v/>
      </c>
      <c r="V190" s="44" t="str">
        <f>IF($B190="","",IFERROR(VLOOKUP($C190,F.931!$B:$R,3,0),1))</f>
        <v/>
      </c>
      <c r="W190" s="45" t="str">
        <f t="shared" si="31"/>
        <v/>
      </c>
      <c r="X190" s="46" t="str">
        <f>IF($B190="","",$W190*(X$2+$U190*0.015) *$O190*IF(COUNTIF(Parámetros!$J:$J, $S190)&gt;0,0,1)*IF($T190=2,0,1) +$J190*$W190)</f>
        <v/>
      </c>
      <c r="Y190" s="46" t="str">
        <f>IF($B190="","",$W190*Y$2*P190*IF(COUNTIF(Parámetros!$L:$L,$S190)&gt;0,0,1)*IF($T190=2,0,1) +$K190*$W190)</f>
        <v/>
      </c>
      <c r="Z190" s="46" t="str">
        <f>IF($B190="","",($M190*Z$2+IF($T190=2,0, $M190*Z$1+$X190/$W190*(1-$W190)))*IF(COUNTIF(Parámetros!$I:$I, $S190)&gt;0,0,1))</f>
        <v/>
      </c>
      <c r="AA190" s="46" t="str">
        <f>IF($B190="","",$R190*IF($T190=2,AA$1,AA$2) *IF(COUNTIF(Parámetros!$K:$K, $S190)&gt;0,0,1)+$Y190/$W190*(1-$W190))</f>
        <v/>
      </c>
      <c r="AB190" s="46" t="str">
        <f>IF($B190="","",$Q190*Parámetros!$B$3+Parámetros!$B$2)</f>
        <v/>
      </c>
      <c r="AC190" s="46" t="str">
        <f>IF($B190="","",Parámetros!$B$1*IF(OR($S190=27,$S190=102),0,1))</f>
        <v/>
      </c>
      <c r="AE190" s="43" t="str">
        <f>IF($B190="","",IF($C190="","No declarado",IFERROR(VLOOKUP($C190,F.931!$B:$BZ,$AE$1,0),"No declarado")))</f>
        <v/>
      </c>
      <c r="AF190" s="47" t="str">
        <f t="shared" si="32"/>
        <v/>
      </c>
      <c r="AG190" s="47" t="str">
        <f>IF($B190="","",IFERROR(O190-VLOOKUP(C190,F.931!B:BZ,SUMIFS(F.931!$1:$1,F.931!$3:$3,"Remuneración 4"),0),""))</f>
        <v/>
      </c>
      <c r="AH190" s="48" t="str">
        <f t="shared" si="33"/>
        <v/>
      </c>
      <c r="AI190" s="41" t="str">
        <f t="shared" si="34"/>
        <v/>
      </c>
    </row>
    <row r="191" spans="1:35" x14ac:dyDescent="0.2">
      <c r="A191" s="65"/>
      <c r="B191" s="64"/>
      <c r="C191" s="65"/>
      <c r="D191" s="88"/>
      <c r="E191" s="62"/>
      <c r="F191" s="62"/>
      <c r="G191" s="62"/>
      <c r="H191" s="62"/>
      <c r="I191" s="62"/>
      <c r="J191" s="62"/>
      <c r="K191" s="62"/>
      <c r="L191" s="43" t="str">
        <f>IF($B191="","",MAX(0,$E191-MAX($E191-$I191,Parámetros!$B$5)))</f>
        <v/>
      </c>
      <c r="M191" s="43" t="str">
        <f>IF($B191="","",MIN($E191,Parámetros!$B$4))</f>
        <v/>
      </c>
      <c r="N191" s="43" t="str">
        <f t="shared" si="27"/>
        <v/>
      </c>
      <c r="O191" s="43" t="str">
        <f>IF($B191="","",MIN(($E191+$F191)/IF($D191="",1,$D191),Parámetros!$B$4))</f>
        <v/>
      </c>
      <c r="P191" s="43" t="str">
        <f t="shared" si="28"/>
        <v/>
      </c>
      <c r="Q191" s="43" t="str">
        <f t="shared" si="29"/>
        <v/>
      </c>
      <c r="R191" s="43" t="str">
        <f t="shared" si="30"/>
        <v/>
      </c>
      <c r="S191" s="44" t="str">
        <f>IF($B191="","",IFERROR(VLOOKUP($C191,F.931!$B:$R,9,0),8))</f>
        <v/>
      </c>
      <c r="T191" s="44" t="str">
        <f>IF($B191="","",IFERROR(VLOOKUP($C191,F.931!$B:$R,7,0),1))</f>
        <v/>
      </c>
      <c r="U191" s="44" t="str">
        <f>IF($B191="","",IFERROR(VLOOKUP($C191,F.931!$B:$AR,15,0),0))</f>
        <v/>
      </c>
      <c r="V191" s="44" t="str">
        <f>IF($B191="","",IFERROR(VLOOKUP($C191,F.931!$B:$R,3,0),1))</f>
        <v/>
      </c>
      <c r="W191" s="45" t="str">
        <f t="shared" si="31"/>
        <v/>
      </c>
      <c r="X191" s="46" t="str">
        <f>IF($B191="","",$W191*(X$2+$U191*0.015) *$O191*IF(COUNTIF(Parámetros!$J:$J, $S191)&gt;0,0,1)*IF($T191=2,0,1) +$J191*$W191)</f>
        <v/>
      </c>
      <c r="Y191" s="46" t="str">
        <f>IF($B191="","",$W191*Y$2*P191*IF(COUNTIF(Parámetros!$L:$L,$S191)&gt;0,0,1)*IF($T191=2,0,1) +$K191*$W191)</f>
        <v/>
      </c>
      <c r="Z191" s="46" t="str">
        <f>IF($B191="","",($M191*Z$2+IF($T191=2,0, $M191*Z$1+$X191/$W191*(1-$W191)))*IF(COUNTIF(Parámetros!$I:$I, $S191)&gt;0,0,1))</f>
        <v/>
      </c>
      <c r="AA191" s="46" t="str">
        <f>IF($B191="","",$R191*IF($T191=2,AA$1,AA$2) *IF(COUNTIF(Parámetros!$K:$K, $S191)&gt;0,0,1)+$Y191/$W191*(1-$W191))</f>
        <v/>
      </c>
      <c r="AB191" s="46" t="str">
        <f>IF($B191="","",$Q191*Parámetros!$B$3+Parámetros!$B$2)</f>
        <v/>
      </c>
      <c r="AC191" s="46" t="str">
        <f>IF($B191="","",Parámetros!$B$1*IF(OR($S191=27,$S191=102),0,1))</f>
        <v/>
      </c>
      <c r="AE191" s="43" t="str">
        <f>IF($B191="","",IF($C191="","No declarado",IFERROR(VLOOKUP($C191,F.931!$B:$BZ,$AE$1,0),"No declarado")))</f>
        <v/>
      </c>
      <c r="AF191" s="47" t="str">
        <f t="shared" si="32"/>
        <v/>
      </c>
      <c r="AG191" s="47" t="str">
        <f>IF($B191="","",IFERROR(O191-VLOOKUP(C191,F.931!B:BZ,SUMIFS(F.931!$1:$1,F.931!$3:$3,"Remuneración 4"),0),""))</f>
        <v/>
      </c>
      <c r="AH191" s="48" t="str">
        <f t="shared" si="33"/>
        <v/>
      </c>
      <c r="AI191" s="41" t="str">
        <f t="shared" si="34"/>
        <v/>
      </c>
    </row>
    <row r="192" spans="1:35" x14ac:dyDescent="0.2">
      <c r="A192" s="65"/>
      <c r="B192" s="64"/>
      <c r="C192" s="65"/>
      <c r="D192" s="88"/>
      <c r="E192" s="62"/>
      <c r="F192" s="62"/>
      <c r="G192" s="62"/>
      <c r="H192" s="62"/>
      <c r="I192" s="62"/>
      <c r="J192" s="62"/>
      <c r="K192" s="62"/>
      <c r="L192" s="43" t="str">
        <f>IF($B192="","",MAX(0,$E192-MAX($E192-$I192,Parámetros!$B$5)))</f>
        <v/>
      </c>
      <c r="M192" s="43" t="str">
        <f>IF($B192="","",MIN($E192,Parámetros!$B$4))</f>
        <v/>
      </c>
      <c r="N192" s="43" t="str">
        <f t="shared" si="27"/>
        <v/>
      </c>
      <c r="O192" s="43" t="str">
        <f>IF($B192="","",MIN(($E192+$F192)/IF($D192="",1,$D192),Parámetros!$B$4))</f>
        <v/>
      </c>
      <c r="P192" s="43" t="str">
        <f t="shared" si="28"/>
        <v/>
      </c>
      <c r="Q192" s="43" t="str">
        <f t="shared" si="29"/>
        <v/>
      </c>
      <c r="R192" s="43" t="str">
        <f t="shared" si="30"/>
        <v/>
      </c>
      <c r="S192" s="44" t="str">
        <f>IF($B192="","",IFERROR(VLOOKUP($C192,F.931!$B:$R,9,0),8))</f>
        <v/>
      </c>
      <c r="T192" s="44" t="str">
        <f>IF($B192="","",IFERROR(VLOOKUP($C192,F.931!$B:$R,7,0),1))</f>
        <v/>
      </c>
      <c r="U192" s="44" t="str">
        <f>IF($B192="","",IFERROR(VLOOKUP($C192,F.931!$B:$AR,15,0),0))</f>
        <v/>
      </c>
      <c r="V192" s="44" t="str">
        <f>IF($B192="","",IFERROR(VLOOKUP($C192,F.931!$B:$R,3,0),1))</f>
        <v/>
      </c>
      <c r="W192" s="45" t="str">
        <f t="shared" si="31"/>
        <v/>
      </c>
      <c r="X192" s="46" t="str">
        <f>IF($B192="","",$W192*(X$2+$U192*0.015) *$O192*IF(COUNTIF(Parámetros!$J:$J, $S192)&gt;0,0,1)*IF($T192=2,0,1) +$J192*$W192)</f>
        <v/>
      </c>
      <c r="Y192" s="46" t="str">
        <f>IF($B192="","",$W192*Y$2*P192*IF(COUNTIF(Parámetros!$L:$L,$S192)&gt;0,0,1)*IF($T192=2,0,1) +$K192*$W192)</f>
        <v/>
      </c>
      <c r="Z192" s="46" t="str">
        <f>IF($B192="","",($M192*Z$2+IF($T192=2,0, $M192*Z$1+$X192/$W192*(1-$W192)))*IF(COUNTIF(Parámetros!$I:$I, $S192)&gt;0,0,1))</f>
        <v/>
      </c>
      <c r="AA192" s="46" t="str">
        <f>IF($B192="","",$R192*IF($T192=2,AA$1,AA$2) *IF(COUNTIF(Parámetros!$K:$K, $S192)&gt;0,0,1)+$Y192/$W192*(1-$W192))</f>
        <v/>
      </c>
      <c r="AB192" s="46" t="str">
        <f>IF($B192="","",$Q192*Parámetros!$B$3+Parámetros!$B$2)</f>
        <v/>
      </c>
      <c r="AC192" s="46" t="str">
        <f>IF($B192="","",Parámetros!$B$1*IF(OR($S192=27,$S192=102),0,1))</f>
        <v/>
      </c>
      <c r="AE192" s="43" t="str">
        <f>IF($B192="","",IF($C192="","No declarado",IFERROR(VLOOKUP($C192,F.931!$B:$BZ,$AE$1,0),"No declarado")))</f>
        <v/>
      </c>
      <c r="AF192" s="47" t="str">
        <f t="shared" si="32"/>
        <v/>
      </c>
      <c r="AG192" s="47" t="str">
        <f>IF($B192="","",IFERROR(O192-VLOOKUP(C192,F.931!B:BZ,SUMIFS(F.931!$1:$1,F.931!$3:$3,"Remuneración 4"),0),""))</f>
        <v/>
      </c>
      <c r="AH192" s="48" t="str">
        <f t="shared" si="33"/>
        <v/>
      </c>
      <c r="AI192" s="41" t="str">
        <f t="shared" si="34"/>
        <v/>
      </c>
    </row>
    <row r="193" spans="1:35" x14ac:dyDescent="0.2">
      <c r="A193" s="65"/>
      <c r="B193" s="64"/>
      <c r="C193" s="65"/>
      <c r="D193" s="88"/>
      <c r="E193" s="62"/>
      <c r="F193" s="62"/>
      <c r="G193" s="62"/>
      <c r="H193" s="62"/>
      <c r="I193" s="62"/>
      <c r="J193" s="62"/>
      <c r="K193" s="62"/>
      <c r="L193" s="43" t="str">
        <f>IF($B193="","",MAX(0,$E193-MAX($E193-$I193,Parámetros!$B$5)))</f>
        <v/>
      </c>
      <c r="M193" s="43" t="str">
        <f>IF($B193="","",MIN($E193,Parámetros!$B$4))</f>
        <v/>
      </c>
      <c r="N193" s="43" t="str">
        <f t="shared" si="27"/>
        <v/>
      </c>
      <c r="O193" s="43" t="str">
        <f>IF($B193="","",MIN(($E193+$F193)/IF($D193="",1,$D193),Parámetros!$B$4))</f>
        <v/>
      </c>
      <c r="P193" s="43" t="str">
        <f t="shared" si="28"/>
        <v/>
      </c>
      <c r="Q193" s="43" t="str">
        <f t="shared" si="29"/>
        <v/>
      </c>
      <c r="R193" s="43" t="str">
        <f t="shared" si="30"/>
        <v/>
      </c>
      <c r="S193" s="44" t="str">
        <f>IF($B193="","",IFERROR(VLOOKUP($C193,F.931!$B:$R,9,0),8))</f>
        <v/>
      </c>
      <c r="T193" s="44" t="str">
        <f>IF($B193="","",IFERROR(VLOOKUP($C193,F.931!$B:$R,7,0),1))</f>
        <v/>
      </c>
      <c r="U193" s="44" t="str">
        <f>IF($B193="","",IFERROR(VLOOKUP($C193,F.931!$B:$AR,15,0),0))</f>
        <v/>
      </c>
      <c r="V193" s="44" t="str">
        <f>IF($B193="","",IFERROR(VLOOKUP($C193,F.931!$B:$R,3,0),1))</f>
        <v/>
      </c>
      <c r="W193" s="45" t="str">
        <f t="shared" si="31"/>
        <v/>
      </c>
      <c r="X193" s="46" t="str">
        <f>IF($B193="","",$W193*(X$2+$U193*0.015) *$O193*IF(COUNTIF(Parámetros!$J:$J, $S193)&gt;0,0,1)*IF($T193=2,0,1) +$J193*$W193)</f>
        <v/>
      </c>
      <c r="Y193" s="46" t="str">
        <f>IF($B193="","",$W193*Y$2*P193*IF(COUNTIF(Parámetros!$L:$L,$S193)&gt;0,0,1)*IF($T193=2,0,1) +$K193*$W193)</f>
        <v/>
      </c>
      <c r="Z193" s="46" t="str">
        <f>IF($B193="","",($M193*Z$2+IF($T193=2,0, $M193*Z$1+$X193/$W193*(1-$W193)))*IF(COUNTIF(Parámetros!$I:$I, $S193)&gt;0,0,1))</f>
        <v/>
      </c>
      <c r="AA193" s="46" t="str">
        <f>IF($B193="","",$R193*IF($T193=2,AA$1,AA$2) *IF(COUNTIF(Parámetros!$K:$K, $S193)&gt;0,0,1)+$Y193/$W193*(1-$W193))</f>
        <v/>
      </c>
      <c r="AB193" s="46" t="str">
        <f>IF($B193="","",$Q193*Parámetros!$B$3+Parámetros!$B$2)</f>
        <v/>
      </c>
      <c r="AC193" s="46" t="str">
        <f>IF($B193="","",Parámetros!$B$1*IF(OR($S193=27,$S193=102),0,1))</f>
        <v/>
      </c>
      <c r="AE193" s="43" t="str">
        <f>IF($B193="","",IF($C193="","No declarado",IFERROR(VLOOKUP($C193,F.931!$B:$BZ,$AE$1,0),"No declarado")))</f>
        <v/>
      </c>
      <c r="AF193" s="47" t="str">
        <f t="shared" si="32"/>
        <v/>
      </c>
      <c r="AG193" s="47" t="str">
        <f>IF($B193="","",IFERROR(O193-VLOOKUP(C193,F.931!B:BZ,SUMIFS(F.931!$1:$1,F.931!$3:$3,"Remuneración 4"),0),""))</f>
        <v/>
      </c>
      <c r="AH193" s="48" t="str">
        <f t="shared" si="33"/>
        <v/>
      </c>
      <c r="AI193" s="41" t="str">
        <f t="shared" si="34"/>
        <v/>
      </c>
    </row>
    <row r="194" spans="1:35" x14ac:dyDescent="0.2">
      <c r="A194" s="65"/>
      <c r="B194" s="64"/>
      <c r="C194" s="65"/>
      <c r="D194" s="88"/>
      <c r="E194" s="62"/>
      <c r="F194" s="62"/>
      <c r="G194" s="62"/>
      <c r="H194" s="62"/>
      <c r="I194" s="62"/>
      <c r="J194" s="62"/>
      <c r="K194" s="62"/>
      <c r="L194" s="43" t="str">
        <f>IF($B194="","",MAX(0,$E194-MAX($E194-$I194,Parámetros!$B$5)))</f>
        <v/>
      </c>
      <c r="M194" s="43" t="str">
        <f>IF($B194="","",MIN($E194,Parámetros!$B$4))</f>
        <v/>
      </c>
      <c r="N194" s="43" t="str">
        <f t="shared" si="27"/>
        <v/>
      </c>
      <c r="O194" s="43" t="str">
        <f>IF($B194="","",MIN(($E194+$F194)/IF($D194="",1,$D194),Parámetros!$B$4))</f>
        <v/>
      </c>
      <c r="P194" s="43" t="str">
        <f t="shared" si="28"/>
        <v/>
      </c>
      <c r="Q194" s="43" t="str">
        <f t="shared" si="29"/>
        <v/>
      </c>
      <c r="R194" s="43" t="str">
        <f t="shared" si="30"/>
        <v/>
      </c>
      <c r="S194" s="44" t="str">
        <f>IF($B194="","",IFERROR(VLOOKUP($C194,F.931!$B:$R,9,0),8))</f>
        <v/>
      </c>
      <c r="T194" s="44" t="str">
        <f>IF($B194="","",IFERROR(VLOOKUP($C194,F.931!$B:$R,7,0),1))</f>
        <v/>
      </c>
      <c r="U194" s="44" t="str">
        <f>IF($B194="","",IFERROR(VLOOKUP($C194,F.931!$B:$AR,15,0),0))</f>
        <v/>
      </c>
      <c r="V194" s="44" t="str">
        <f>IF($B194="","",IFERROR(VLOOKUP($C194,F.931!$B:$R,3,0),1))</f>
        <v/>
      </c>
      <c r="W194" s="45" t="str">
        <f t="shared" si="31"/>
        <v/>
      </c>
      <c r="X194" s="46" t="str">
        <f>IF($B194="","",$W194*(X$2+$U194*0.015) *$O194*IF(COUNTIF(Parámetros!$J:$J, $S194)&gt;0,0,1)*IF($T194=2,0,1) +$J194*$W194)</f>
        <v/>
      </c>
      <c r="Y194" s="46" t="str">
        <f>IF($B194="","",$W194*Y$2*P194*IF(COUNTIF(Parámetros!$L:$L,$S194)&gt;0,0,1)*IF($T194=2,0,1) +$K194*$W194)</f>
        <v/>
      </c>
      <c r="Z194" s="46" t="str">
        <f>IF($B194="","",($M194*Z$2+IF($T194=2,0, $M194*Z$1+$X194/$W194*(1-$W194)))*IF(COUNTIF(Parámetros!$I:$I, $S194)&gt;0,0,1))</f>
        <v/>
      </c>
      <c r="AA194" s="46" t="str">
        <f>IF($B194="","",$R194*IF($T194=2,AA$1,AA$2) *IF(COUNTIF(Parámetros!$K:$K, $S194)&gt;0,0,1)+$Y194/$W194*(1-$W194))</f>
        <v/>
      </c>
      <c r="AB194" s="46" t="str">
        <f>IF($B194="","",$Q194*Parámetros!$B$3+Parámetros!$B$2)</f>
        <v/>
      </c>
      <c r="AC194" s="46" t="str">
        <f>IF($B194="","",Parámetros!$B$1*IF(OR($S194=27,$S194=102),0,1))</f>
        <v/>
      </c>
      <c r="AE194" s="43" t="str">
        <f>IF($B194="","",IF($C194="","No declarado",IFERROR(VLOOKUP($C194,F.931!$B:$BZ,$AE$1,0),"No declarado")))</f>
        <v/>
      </c>
      <c r="AF194" s="47" t="str">
        <f t="shared" si="32"/>
        <v/>
      </c>
      <c r="AG194" s="47" t="str">
        <f>IF($B194="","",IFERROR(O194-VLOOKUP(C194,F.931!B:BZ,SUMIFS(F.931!$1:$1,F.931!$3:$3,"Remuneración 4"),0),""))</f>
        <v/>
      </c>
      <c r="AH194" s="48" t="str">
        <f t="shared" si="33"/>
        <v/>
      </c>
      <c r="AI194" s="41" t="str">
        <f t="shared" si="34"/>
        <v/>
      </c>
    </row>
    <row r="195" spans="1:35" x14ac:dyDescent="0.2">
      <c r="A195" s="65"/>
      <c r="B195" s="64"/>
      <c r="C195" s="65"/>
      <c r="D195" s="88"/>
      <c r="E195" s="62"/>
      <c r="F195" s="62"/>
      <c r="G195" s="62"/>
      <c r="H195" s="62"/>
      <c r="I195" s="62"/>
      <c r="J195" s="62"/>
      <c r="K195" s="62"/>
      <c r="L195" s="43" t="str">
        <f>IF($B195="","",MAX(0,$E195-MAX($E195-$I195,Parámetros!$B$5)))</f>
        <v/>
      </c>
      <c r="M195" s="43" t="str">
        <f>IF($B195="","",MIN($E195,Parámetros!$B$4))</f>
        <v/>
      </c>
      <c r="N195" s="43" t="str">
        <f t="shared" si="27"/>
        <v/>
      </c>
      <c r="O195" s="43" t="str">
        <f>IF($B195="","",MIN(($E195+$F195)/IF($D195="",1,$D195),Parámetros!$B$4))</f>
        <v/>
      </c>
      <c r="P195" s="43" t="str">
        <f t="shared" si="28"/>
        <v/>
      </c>
      <c r="Q195" s="43" t="str">
        <f t="shared" si="29"/>
        <v/>
      </c>
      <c r="R195" s="43" t="str">
        <f t="shared" si="30"/>
        <v/>
      </c>
      <c r="S195" s="44" t="str">
        <f>IF($B195="","",IFERROR(VLOOKUP($C195,F.931!$B:$R,9,0),8))</f>
        <v/>
      </c>
      <c r="T195" s="44" t="str">
        <f>IF($B195="","",IFERROR(VLOOKUP($C195,F.931!$B:$R,7,0),1))</f>
        <v/>
      </c>
      <c r="U195" s="44" t="str">
        <f>IF($B195="","",IFERROR(VLOOKUP($C195,F.931!$B:$AR,15,0),0))</f>
        <v/>
      </c>
      <c r="V195" s="44" t="str">
        <f>IF($B195="","",IFERROR(VLOOKUP($C195,F.931!$B:$R,3,0),1))</f>
        <v/>
      </c>
      <c r="W195" s="45" t="str">
        <f t="shared" si="31"/>
        <v/>
      </c>
      <c r="X195" s="46" t="str">
        <f>IF($B195="","",$W195*(X$2+$U195*0.015) *$O195*IF(COUNTIF(Parámetros!$J:$J, $S195)&gt;0,0,1)*IF($T195=2,0,1) +$J195*$W195)</f>
        <v/>
      </c>
      <c r="Y195" s="46" t="str">
        <f>IF($B195="","",$W195*Y$2*P195*IF(COUNTIF(Parámetros!$L:$L,$S195)&gt;0,0,1)*IF($T195=2,0,1) +$K195*$W195)</f>
        <v/>
      </c>
      <c r="Z195" s="46" t="str">
        <f>IF($B195="","",($M195*Z$2+IF($T195=2,0, $M195*Z$1+$X195/$W195*(1-$W195)))*IF(COUNTIF(Parámetros!$I:$I, $S195)&gt;0,0,1))</f>
        <v/>
      </c>
      <c r="AA195" s="46" t="str">
        <f>IF($B195="","",$R195*IF($T195=2,AA$1,AA$2) *IF(COUNTIF(Parámetros!$K:$K, $S195)&gt;0,0,1)+$Y195/$W195*(1-$W195))</f>
        <v/>
      </c>
      <c r="AB195" s="46" t="str">
        <f>IF($B195="","",$Q195*Parámetros!$B$3+Parámetros!$B$2)</f>
        <v/>
      </c>
      <c r="AC195" s="46" t="str">
        <f>IF($B195="","",Parámetros!$B$1*IF(OR($S195=27,$S195=102),0,1))</f>
        <v/>
      </c>
      <c r="AE195" s="43" t="str">
        <f>IF($B195="","",IF($C195="","No declarado",IFERROR(VLOOKUP($C195,F.931!$B:$BZ,$AE$1,0),"No declarado")))</f>
        <v/>
      </c>
      <c r="AF195" s="47" t="str">
        <f t="shared" si="32"/>
        <v/>
      </c>
      <c r="AG195" s="47" t="str">
        <f>IF($B195="","",IFERROR(O195-VLOOKUP(C195,F.931!B:BZ,SUMIFS(F.931!$1:$1,F.931!$3:$3,"Remuneración 4"),0),""))</f>
        <v/>
      </c>
      <c r="AH195" s="48" t="str">
        <f t="shared" si="33"/>
        <v/>
      </c>
      <c r="AI195" s="41" t="str">
        <f t="shared" si="34"/>
        <v/>
      </c>
    </row>
    <row r="196" spans="1:35" x14ac:dyDescent="0.2">
      <c r="A196" s="65"/>
      <c r="B196" s="64"/>
      <c r="C196" s="65"/>
      <c r="D196" s="88"/>
      <c r="E196" s="62"/>
      <c r="F196" s="62"/>
      <c r="G196" s="62"/>
      <c r="H196" s="62"/>
      <c r="I196" s="62"/>
      <c r="J196" s="62"/>
      <c r="K196" s="62"/>
      <c r="L196" s="43" t="str">
        <f>IF($B196="","",MAX(0,$E196-MAX($E196-$I196,Parámetros!$B$5)))</f>
        <v/>
      </c>
      <c r="M196" s="43" t="str">
        <f>IF($B196="","",MIN($E196,Parámetros!$B$4))</f>
        <v/>
      </c>
      <c r="N196" s="43" t="str">
        <f t="shared" si="27"/>
        <v/>
      </c>
      <c r="O196" s="43" t="str">
        <f>IF($B196="","",MIN(($E196+$F196)/IF($D196="",1,$D196),Parámetros!$B$4))</f>
        <v/>
      </c>
      <c r="P196" s="43" t="str">
        <f t="shared" si="28"/>
        <v/>
      </c>
      <c r="Q196" s="43" t="str">
        <f t="shared" si="29"/>
        <v/>
      </c>
      <c r="R196" s="43" t="str">
        <f t="shared" si="30"/>
        <v/>
      </c>
      <c r="S196" s="44" t="str">
        <f>IF($B196="","",IFERROR(VLOOKUP($C196,F.931!$B:$R,9,0),8))</f>
        <v/>
      </c>
      <c r="T196" s="44" t="str">
        <f>IF($B196="","",IFERROR(VLOOKUP($C196,F.931!$B:$R,7,0),1))</f>
        <v/>
      </c>
      <c r="U196" s="44" t="str">
        <f>IF($B196="","",IFERROR(VLOOKUP($C196,F.931!$B:$AR,15,0),0))</f>
        <v/>
      </c>
      <c r="V196" s="44" t="str">
        <f>IF($B196="","",IFERROR(VLOOKUP($C196,F.931!$B:$R,3,0),1))</f>
        <v/>
      </c>
      <c r="W196" s="45" t="str">
        <f t="shared" si="31"/>
        <v/>
      </c>
      <c r="X196" s="46" t="str">
        <f>IF($B196="","",$W196*(X$2+$U196*0.015) *$O196*IF(COUNTIF(Parámetros!$J:$J, $S196)&gt;0,0,1)*IF($T196=2,0,1) +$J196*$W196)</f>
        <v/>
      </c>
      <c r="Y196" s="46" t="str">
        <f>IF($B196="","",$W196*Y$2*P196*IF(COUNTIF(Parámetros!$L:$L,$S196)&gt;0,0,1)*IF($T196=2,0,1) +$K196*$W196)</f>
        <v/>
      </c>
      <c r="Z196" s="46" t="str">
        <f>IF($B196="","",($M196*Z$2+IF($T196=2,0, $M196*Z$1+$X196/$W196*(1-$W196)))*IF(COUNTIF(Parámetros!$I:$I, $S196)&gt;0,0,1))</f>
        <v/>
      </c>
      <c r="AA196" s="46" t="str">
        <f>IF($B196="","",$R196*IF($T196=2,AA$1,AA$2) *IF(COUNTIF(Parámetros!$K:$K, $S196)&gt;0,0,1)+$Y196/$W196*(1-$W196))</f>
        <v/>
      </c>
      <c r="AB196" s="46" t="str">
        <f>IF($B196="","",$Q196*Parámetros!$B$3+Parámetros!$B$2)</f>
        <v/>
      </c>
      <c r="AC196" s="46" t="str">
        <f>IF($B196="","",Parámetros!$B$1*IF(OR($S196=27,$S196=102),0,1))</f>
        <v/>
      </c>
      <c r="AE196" s="43" t="str">
        <f>IF($B196="","",IF($C196="","No declarado",IFERROR(VLOOKUP($C196,F.931!$B:$BZ,$AE$1,0),"No declarado")))</f>
        <v/>
      </c>
      <c r="AF196" s="47" t="str">
        <f t="shared" si="32"/>
        <v/>
      </c>
      <c r="AG196" s="47" t="str">
        <f>IF($B196="","",IFERROR(O196-VLOOKUP(C196,F.931!B:BZ,SUMIFS(F.931!$1:$1,F.931!$3:$3,"Remuneración 4"),0),""))</f>
        <v/>
      </c>
      <c r="AH196" s="48" t="str">
        <f t="shared" si="33"/>
        <v/>
      </c>
      <c r="AI196" s="41" t="str">
        <f t="shared" si="34"/>
        <v/>
      </c>
    </row>
    <row r="197" spans="1:35" x14ac:dyDescent="0.2">
      <c r="A197" s="65"/>
      <c r="B197" s="64"/>
      <c r="C197" s="65"/>
      <c r="D197" s="88"/>
      <c r="E197" s="62"/>
      <c r="F197" s="62"/>
      <c r="G197" s="62"/>
      <c r="H197" s="62"/>
      <c r="I197" s="62"/>
      <c r="J197" s="62"/>
      <c r="K197" s="62"/>
      <c r="L197" s="43" t="str">
        <f>IF($B197="","",MAX(0,$E197-MAX($E197-$I197,Parámetros!$B$5)))</f>
        <v/>
      </c>
      <c r="M197" s="43" t="str">
        <f>IF($B197="","",MIN($E197,Parámetros!$B$4))</f>
        <v/>
      </c>
      <c r="N197" s="43" t="str">
        <f t="shared" si="27"/>
        <v/>
      </c>
      <c r="O197" s="43" t="str">
        <f>IF($B197="","",MIN(($E197+$F197)/IF($D197="",1,$D197),Parámetros!$B$4))</f>
        <v/>
      </c>
      <c r="P197" s="43" t="str">
        <f t="shared" si="28"/>
        <v/>
      </c>
      <c r="Q197" s="43" t="str">
        <f t="shared" si="29"/>
        <v/>
      </c>
      <c r="R197" s="43" t="str">
        <f t="shared" si="30"/>
        <v/>
      </c>
      <c r="S197" s="44" t="str">
        <f>IF($B197="","",IFERROR(VLOOKUP($C197,F.931!$B:$R,9,0),8))</f>
        <v/>
      </c>
      <c r="T197" s="44" t="str">
        <f>IF($B197="","",IFERROR(VLOOKUP($C197,F.931!$B:$R,7,0),1))</f>
        <v/>
      </c>
      <c r="U197" s="44" t="str">
        <f>IF($B197="","",IFERROR(VLOOKUP($C197,F.931!$B:$AR,15,0),0))</f>
        <v/>
      </c>
      <c r="V197" s="44" t="str">
        <f>IF($B197="","",IFERROR(VLOOKUP($C197,F.931!$B:$R,3,0),1))</f>
        <v/>
      </c>
      <c r="W197" s="45" t="str">
        <f t="shared" si="31"/>
        <v/>
      </c>
      <c r="X197" s="46" t="str">
        <f>IF($B197="","",$W197*(X$2+$U197*0.015) *$O197*IF(COUNTIF(Parámetros!$J:$J, $S197)&gt;0,0,1)*IF($T197=2,0,1) +$J197*$W197)</f>
        <v/>
      </c>
      <c r="Y197" s="46" t="str">
        <f>IF($B197="","",$W197*Y$2*P197*IF(COUNTIF(Parámetros!$L:$L,$S197)&gt;0,0,1)*IF($T197=2,0,1) +$K197*$W197)</f>
        <v/>
      </c>
      <c r="Z197" s="46" t="str">
        <f>IF($B197="","",($M197*Z$2+IF($T197=2,0, $M197*Z$1+$X197/$W197*(1-$W197)))*IF(COUNTIF(Parámetros!$I:$I, $S197)&gt;0,0,1))</f>
        <v/>
      </c>
      <c r="AA197" s="46" t="str">
        <f>IF($B197="","",$R197*IF($T197=2,AA$1,AA$2) *IF(COUNTIF(Parámetros!$K:$K, $S197)&gt;0,0,1)+$Y197/$W197*(1-$W197))</f>
        <v/>
      </c>
      <c r="AB197" s="46" t="str">
        <f>IF($B197="","",$Q197*Parámetros!$B$3+Parámetros!$B$2)</f>
        <v/>
      </c>
      <c r="AC197" s="46" t="str">
        <f>IF($B197="","",Parámetros!$B$1*IF(OR($S197=27,$S197=102),0,1))</f>
        <v/>
      </c>
      <c r="AE197" s="43" t="str">
        <f>IF($B197="","",IF($C197="","No declarado",IFERROR(VLOOKUP($C197,F.931!$B:$BZ,$AE$1,0),"No declarado")))</f>
        <v/>
      </c>
      <c r="AF197" s="47" t="str">
        <f t="shared" si="32"/>
        <v/>
      </c>
      <c r="AG197" s="47" t="str">
        <f>IF($B197="","",IFERROR(O197-VLOOKUP(C197,F.931!B:BZ,SUMIFS(F.931!$1:$1,F.931!$3:$3,"Remuneración 4"),0),""))</f>
        <v/>
      </c>
      <c r="AH197" s="48" t="str">
        <f t="shared" si="33"/>
        <v/>
      </c>
      <c r="AI197" s="41" t="str">
        <f t="shared" si="34"/>
        <v/>
      </c>
    </row>
    <row r="198" spans="1:35" x14ac:dyDescent="0.2">
      <c r="A198" s="65"/>
      <c r="B198" s="64"/>
      <c r="C198" s="65"/>
      <c r="D198" s="88"/>
      <c r="E198" s="62"/>
      <c r="F198" s="62"/>
      <c r="G198" s="62"/>
      <c r="H198" s="62"/>
      <c r="I198" s="62"/>
      <c r="J198" s="62"/>
      <c r="K198" s="62"/>
      <c r="L198" s="43" t="str">
        <f>IF($B198="","",MAX(0,$E198-MAX($E198-$I198,Parámetros!$B$5)))</f>
        <v/>
      </c>
      <c r="M198" s="43" t="str">
        <f>IF($B198="","",MIN($E198,Parámetros!$B$4))</f>
        <v/>
      </c>
      <c r="N198" s="43" t="str">
        <f t="shared" ref="N198:N261" si="35">IF($B198="","",$E198)</f>
        <v/>
      </c>
      <c r="O198" s="43" t="str">
        <f>IF($B198="","",MIN(($E198+$F198)/IF($D198="",1,$D198),Parámetros!$B$4))</f>
        <v/>
      </c>
      <c r="P198" s="43" t="str">
        <f t="shared" ref="P198:P261" si="36">IF($B198="","",SUM($E198:$F198)/IF($D198="",1,$D198))</f>
        <v/>
      </c>
      <c r="Q198" s="43" t="str">
        <f t="shared" ref="Q198:Q261" si="37">IF($B198="","",SUM($E198:$G198))</f>
        <v/>
      </c>
      <c r="R198" s="43" t="str">
        <f t="shared" si="30"/>
        <v/>
      </c>
      <c r="S198" s="44" t="str">
        <f>IF($B198="","",IFERROR(VLOOKUP($C198,F.931!$B:$R,9,0),8))</f>
        <v/>
      </c>
      <c r="T198" s="44" t="str">
        <f>IF($B198="","",IFERROR(VLOOKUP($C198,F.931!$B:$R,7,0),1))</f>
        <v/>
      </c>
      <c r="U198" s="44" t="str">
        <f>IF($B198="","",IFERROR(VLOOKUP($C198,F.931!$B:$AR,15,0),0))</f>
        <v/>
      </c>
      <c r="V198" s="44" t="str">
        <f>IF($B198="","",IFERROR(VLOOKUP($C198,F.931!$B:$R,3,0),1))</f>
        <v/>
      </c>
      <c r="W198" s="45" t="str">
        <f t="shared" si="31"/>
        <v/>
      </c>
      <c r="X198" s="46" t="str">
        <f>IF($B198="","",$W198*(X$2+$U198*0.015) *$O198*IF(COUNTIF(Parámetros!$J:$J, $S198)&gt;0,0,1)*IF($T198=2,0,1) +$J198*$W198)</f>
        <v/>
      </c>
      <c r="Y198" s="46" t="str">
        <f>IF($B198="","",$W198*Y$2*P198*IF(COUNTIF(Parámetros!$L:$L,$S198)&gt;0,0,1)*IF($T198=2,0,1) +$K198*$W198)</f>
        <v/>
      </c>
      <c r="Z198" s="46" t="str">
        <f>IF($B198="","",($M198*Z$2+IF($T198=2,0, $M198*Z$1+$X198/$W198*(1-$W198)))*IF(COUNTIF(Parámetros!$I:$I, $S198)&gt;0,0,1))</f>
        <v/>
      </c>
      <c r="AA198" s="46" t="str">
        <f>IF($B198="","",$R198*IF($T198=2,AA$1,AA$2) *IF(COUNTIF(Parámetros!$K:$K, $S198)&gt;0,0,1)+$Y198/$W198*(1-$W198))</f>
        <v/>
      </c>
      <c r="AB198" s="46" t="str">
        <f>IF($B198="","",$Q198*Parámetros!$B$3+Parámetros!$B$2)</f>
        <v/>
      </c>
      <c r="AC198" s="46" t="str">
        <f>IF($B198="","",Parámetros!$B$1*IF(OR($S198=27,$S198=102),0,1))</f>
        <v/>
      </c>
      <c r="AE198" s="43" t="str">
        <f>IF($B198="","",IF($C198="","No declarado",IFERROR(VLOOKUP($C198,F.931!$B:$BZ,$AE$1,0),"No declarado")))</f>
        <v/>
      </c>
      <c r="AF198" s="47" t="str">
        <f t="shared" si="32"/>
        <v/>
      </c>
      <c r="AG198" s="47" t="str">
        <f>IF($B198="","",IFERROR(O198-VLOOKUP(C198,F.931!B:BZ,SUMIFS(F.931!$1:$1,F.931!$3:$3,"Remuneración 4"),0),""))</f>
        <v/>
      </c>
      <c r="AH198" s="48" t="str">
        <f t="shared" si="33"/>
        <v/>
      </c>
      <c r="AI198" s="41" t="str">
        <f t="shared" si="34"/>
        <v/>
      </c>
    </row>
    <row r="199" spans="1:35" x14ac:dyDescent="0.2">
      <c r="A199" s="65"/>
      <c r="B199" s="64"/>
      <c r="C199" s="65"/>
      <c r="D199" s="88"/>
      <c r="E199" s="62"/>
      <c r="F199" s="62"/>
      <c r="G199" s="62"/>
      <c r="H199" s="62"/>
      <c r="I199" s="62"/>
      <c r="J199" s="62"/>
      <c r="K199" s="62"/>
      <c r="L199" s="43" t="str">
        <f>IF($B199="","",MAX(0,$E199-MAX($E199-$I199,Parámetros!$B$5)))</f>
        <v/>
      </c>
      <c r="M199" s="43" t="str">
        <f>IF($B199="","",MIN($E199,Parámetros!$B$4))</f>
        <v/>
      </c>
      <c r="N199" s="43" t="str">
        <f t="shared" si="35"/>
        <v/>
      </c>
      <c r="O199" s="43" t="str">
        <f>IF($B199="","",MIN(($E199+$F199)/IF($D199="",1,$D199),Parámetros!$B$4))</f>
        <v/>
      </c>
      <c r="P199" s="43" t="str">
        <f t="shared" si="36"/>
        <v/>
      </c>
      <c r="Q199" s="43" t="str">
        <f t="shared" si="37"/>
        <v/>
      </c>
      <c r="R199" s="43" t="str">
        <f t="shared" si="30"/>
        <v/>
      </c>
      <c r="S199" s="44" t="str">
        <f>IF($B199="","",IFERROR(VLOOKUP($C199,F.931!$B:$R,9,0),8))</f>
        <v/>
      </c>
      <c r="T199" s="44" t="str">
        <f>IF($B199="","",IFERROR(VLOOKUP($C199,F.931!$B:$R,7,0),1))</f>
        <v/>
      </c>
      <c r="U199" s="44" t="str">
        <f>IF($B199="","",IFERROR(VLOOKUP($C199,F.931!$B:$AR,15,0),0))</f>
        <v/>
      </c>
      <c r="V199" s="44" t="str">
        <f>IF($B199="","",IFERROR(VLOOKUP($C199,F.931!$B:$R,3,0),1))</f>
        <v/>
      </c>
      <c r="W199" s="45" t="str">
        <f t="shared" si="31"/>
        <v/>
      </c>
      <c r="X199" s="46" t="str">
        <f>IF($B199="","",$W199*(X$2+$U199*0.015) *$O199*IF(COUNTIF(Parámetros!$J:$J, $S199)&gt;0,0,1)*IF($T199=2,0,1) +$J199*$W199)</f>
        <v/>
      </c>
      <c r="Y199" s="46" t="str">
        <f>IF($B199="","",$W199*Y$2*P199*IF(COUNTIF(Parámetros!$L:$L,$S199)&gt;0,0,1)*IF($T199=2,0,1) +$K199*$W199)</f>
        <v/>
      </c>
      <c r="Z199" s="46" t="str">
        <f>IF($B199="","",($M199*Z$2+IF($T199=2,0, $M199*Z$1+$X199/$W199*(1-$W199)))*IF(COUNTIF(Parámetros!$I:$I, $S199)&gt;0,0,1))</f>
        <v/>
      </c>
      <c r="AA199" s="46" t="str">
        <f>IF($B199="","",$R199*IF($T199=2,AA$1,AA$2) *IF(COUNTIF(Parámetros!$K:$K, $S199)&gt;0,0,1)+$Y199/$W199*(1-$W199))</f>
        <v/>
      </c>
      <c r="AB199" s="46" t="str">
        <f>IF($B199="","",$Q199*Parámetros!$B$3+Parámetros!$B$2)</f>
        <v/>
      </c>
      <c r="AC199" s="46" t="str">
        <f>IF($B199="","",Parámetros!$B$1*IF(OR($S199=27,$S199=102),0,1))</f>
        <v/>
      </c>
      <c r="AE199" s="43" t="str">
        <f>IF($B199="","",IF($C199="","No declarado",IFERROR(VLOOKUP($C199,F.931!$B:$BZ,$AE$1,0),"No declarado")))</f>
        <v/>
      </c>
      <c r="AF199" s="47" t="str">
        <f t="shared" si="32"/>
        <v/>
      </c>
      <c r="AG199" s="47" t="str">
        <f>IF($B199="","",IFERROR(O199-VLOOKUP(C199,F.931!B:BZ,SUMIFS(F.931!$1:$1,F.931!$3:$3,"Remuneración 4"),0),""))</f>
        <v/>
      </c>
      <c r="AH199" s="48" t="str">
        <f t="shared" si="33"/>
        <v/>
      </c>
      <c r="AI199" s="41" t="str">
        <f t="shared" si="34"/>
        <v/>
      </c>
    </row>
    <row r="200" spans="1:35" x14ac:dyDescent="0.2">
      <c r="A200" s="65"/>
      <c r="B200" s="64"/>
      <c r="C200" s="65"/>
      <c r="D200" s="88"/>
      <c r="E200" s="62"/>
      <c r="F200" s="62"/>
      <c r="G200" s="62"/>
      <c r="H200" s="62"/>
      <c r="I200" s="62"/>
      <c r="J200" s="62"/>
      <c r="K200" s="62"/>
      <c r="L200" s="43" t="str">
        <f>IF($B200="","",MAX(0,$E200-MAX($E200-$I200,Parámetros!$B$5)))</f>
        <v/>
      </c>
      <c r="M200" s="43" t="str">
        <f>IF($B200="","",MIN($E200,Parámetros!$B$4))</f>
        <v/>
      </c>
      <c r="N200" s="43" t="str">
        <f t="shared" si="35"/>
        <v/>
      </c>
      <c r="O200" s="43" t="str">
        <f>IF($B200="","",MIN(($E200+$F200)/IF($D200="",1,$D200),Parámetros!$B$4))</f>
        <v/>
      </c>
      <c r="P200" s="43" t="str">
        <f t="shared" si="36"/>
        <v/>
      </c>
      <c r="Q200" s="43" t="str">
        <f t="shared" si="37"/>
        <v/>
      </c>
      <c r="R200" s="43" t="str">
        <f t="shared" si="30"/>
        <v/>
      </c>
      <c r="S200" s="44" t="str">
        <f>IF($B200="","",IFERROR(VLOOKUP($C200,F.931!$B:$R,9,0),8))</f>
        <v/>
      </c>
      <c r="T200" s="44" t="str">
        <f>IF($B200="","",IFERROR(VLOOKUP($C200,F.931!$B:$R,7,0),1))</f>
        <v/>
      </c>
      <c r="U200" s="44" t="str">
        <f>IF($B200="","",IFERROR(VLOOKUP($C200,F.931!$B:$AR,15,0),0))</f>
        <v/>
      </c>
      <c r="V200" s="44" t="str">
        <f>IF($B200="","",IFERROR(VLOOKUP($C200,F.931!$B:$R,3,0),1))</f>
        <v/>
      </c>
      <c r="W200" s="45" t="str">
        <f t="shared" si="31"/>
        <v/>
      </c>
      <c r="X200" s="46" t="str">
        <f>IF($B200="","",$W200*(X$2+$U200*0.015) *$O200*IF(COUNTIF(Parámetros!$J:$J, $S200)&gt;0,0,1)*IF($T200=2,0,1) +$J200*$W200)</f>
        <v/>
      </c>
      <c r="Y200" s="46" t="str">
        <f>IF($B200="","",$W200*Y$2*P200*IF(COUNTIF(Parámetros!$L:$L,$S200)&gt;0,0,1)*IF($T200=2,0,1) +$K200*$W200)</f>
        <v/>
      </c>
      <c r="Z200" s="46" t="str">
        <f>IF($B200="","",($M200*Z$2+IF($T200=2,0, $M200*Z$1+$X200/$W200*(1-$W200)))*IF(COUNTIF(Parámetros!$I:$I, $S200)&gt;0,0,1))</f>
        <v/>
      </c>
      <c r="AA200" s="46" t="str">
        <f>IF($B200="","",$R200*IF($T200=2,AA$1,AA$2) *IF(COUNTIF(Parámetros!$K:$K, $S200)&gt;0,0,1)+$Y200/$W200*(1-$W200))</f>
        <v/>
      </c>
      <c r="AB200" s="46" t="str">
        <f>IF($B200="","",$Q200*Parámetros!$B$3+Parámetros!$B$2)</f>
        <v/>
      </c>
      <c r="AC200" s="46" t="str">
        <f>IF($B200="","",Parámetros!$B$1*IF(OR($S200=27,$S200=102),0,1))</f>
        <v/>
      </c>
      <c r="AE200" s="43" t="str">
        <f>IF($B200="","",IF($C200="","No declarado",IFERROR(VLOOKUP($C200,F.931!$B:$BZ,$AE$1,0),"No declarado")))</f>
        <v/>
      </c>
      <c r="AF200" s="47" t="str">
        <f t="shared" si="32"/>
        <v/>
      </c>
      <c r="AG200" s="47" t="str">
        <f>IF($B200="","",IFERROR(O200-VLOOKUP(C200,F.931!B:BZ,SUMIFS(F.931!$1:$1,F.931!$3:$3,"Remuneración 4"),0),""))</f>
        <v/>
      </c>
      <c r="AH200" s="48" t="str">
        <f t="shared" si="33"/>
        <v/>
      </c>
      <c r="AI200" s="41" t="str">
        <f t="shared" si="34"/>
        <v/>
      </c>
    </row>
    <row r="201" spans="1:35" x14ac:dyDescent="0.2">
      <c r="A201" s="65"/>
      <c r="B201" s="64"/>
      <c r="C201" s="65"/>
      <c r="D201" s="88"/>
      <c r="E201" s="62"/>
      <c r="F201" s="62"/>
      <c r="G201" s="62"/>
      <c r="H201" s="62"/>
      <c r="I201" s="62"/>
      <c r="J201" s="62"/>
      <c r="K201" s="62"/>
      <c r="L201" s="43" t="str">
        <f>IF($B201="","",MAX(0,$E201-MAX($E201-$I201,Parámetros!$B$5)))</f>
        <v/>
      </c>
      <c r="M201" s="43" t="str">
        <f>IF($B201="","",MIN($E201,Parámetros!$B$4))</f>
        <v/>
      </c>
      <c r="N201" s="43" t="str">
        <f t="shared" si="35"/>
        <v/>
      </c>
      <c r="O201" s="43" t="str">
        <f>IF($B201="","",MIN(($E201+$F201)/IF($D201="",1,$D201),Parámetros!$B$4))</f>
        <v/>
      </c>
      <c r="P201" s="43" t="str">
        <f t="shared" si="36"/>
        <v/>
      </c>
      <c r="Q201" s="43" t="str">
        <f t="shared" si="37"/>
        <v/>
      </c>
      <c r="R201" s="43" t="str">
        <f t="shared" si="30"/>
        <v/>
      </c>
      <c r="S201" s="44" t="str">
        <f>IF($B201="","",IFERROR(VLOOKUP($C201,F.931!$B:$R,9,0),8))</f>
        <v/>
      </c>
      <c r="T201" s="44" t="str">
        <f>IF($B201="","",IFERROR(VLOOKUP($C201,F.931!$B:$R,7,0),1))</f>
        <v/>
      </c>
      <c r="U201" s="44" t="str">
        <f>IF($B201="","",IFERROR(VLOOKUP($C201,F.931!$B:$AR,15,0),0))</f>
        <v/>
      </c>
      <c r="V201" s="44" t="str">
        <f>IF($B201="","",IFERROR(VLOOKUP($C201,F.931!$B:$R,3,0),1))</f>
        <v/>
      </c>
      <c r="W201" s="45" t="str">
        <f t="shared" si="31"/>
        <v/>
      </c>
      <c r="X201" s="46" t="str">
        <f>IF($B201="","",$W201*(X$2+$U201*0.015) *$O201*IF(COUNTIF(Parámetros!$J:$J, $S201)&gt;0,0,1)*IF($T201=2,0,1) +$J201*$W201)</f>
        <v/>
      </c>
      <c r="Y201" s="46" t="str">
        <f>IF($B201="","",$W201*Y$2*P201*IF(COUNTIF(Parámetros!$L:$L,$S201)&gt;0,0,1)*IF($T201=2,0,1) +$K201*$W201)</f>
        <v/>
      </c>
      <c r="Z201" s="46" t="str">
        <f>IF($B201="","",($M201*Z$2+IF($T201=2,0, $M201*Z$1+$X201/$W201*(1-$W201)))*IF(COUNTIF(Parámetros!$I:$I, $S201)&gt;0,0,1))</f>
        <v/>
      </c>
      <c r="AA201" s="46" t="str">
        <f>IF($B201="","",$R201*IF($T201=2,AA$1,AA$2) *IF(COUNTIF(Parámetros!$K:$K, $S201)&gt;0,0,1)+$Y201/$W201*(1-$W201))</f>
        <v/>
      </c>
      <c r="AB201" s="46" t="str">
        <f>IF($B201="","",$Q201*Parámetros!$B$3+Parámetros!$B$2)</f>
        <v/>
      </c>
      <c r="AC201" s="46" t="str">
        <f>IF($B201="","",Parámetros!$B$1*IF(OR($S201=27,$S201=102),0,1))</f>
        <v/>
      </c>
      <c r="AE201" s="43" t="str">
        <f>IF($B201="","",IF($C201="","No declarado",IFERROR(VLOOKUP($C201,F.931!$B:$BZ,$AE$1,0),"No declarado")))</f>
        <v/>
      </c>
      <c r="AF201" s="47" t="str">
        <f t="shared" si="32"/>
        <v/>
      </c>
      <c r="AG201" s="47" t="str">
        <f>IF($B201="","",IFERROR(O201-VLOOKUP(C201,F.931!B:BZ,SUMIFS(F.931!$1:$1,F.931!$3:$3,"Remuneración 4"),0),""))</f>
        <v/>
      </c>
      <c r="AH201" s="48" t="str">
        <f t="shared" si="33"/>
        <v/>
      </c>
      <c r="AI201" s="41" t="str">
        <f t="shared" si="34"/>
        <v/>
      </c>
    </row>
    <row r="202" spans="1:35" x14ac:dyDescent="0.2">
      <c r="A202" s="65"/>
      <c r="B202" s="64"/>
      <c r="C202" s="65"/>
      <c r="D202" s="88"/>
      <c r="E202" s="62"/>
      <c r="F202" s="62"/>
      <c r="G202" s="62"/>
      <c r="H202" s="62"/>
      <c r="I202" s="62"/>
      <c r="J202" s="62"/>
      <c r="K202" s="62"/>
      <c r="L202" s="43" t="str">
        <f>IF($B202="","",MAX(0,$E202-MAX($E202-$I202,Parámetros!$B$5)))</f>
        <v/>
      </c>
      <c r="M202" s="43" t="str">
        <f>IF($B202="","",MIN($E202,Parámetros!$B$4))</f>
        <v/>
      </c>
      <c r="N202" s="43" t="str">
        <f t="shared" si="35"/>
        <v/>
      </c>
      <c r="O202" s="43" t="str">
        <f>IF($B202="","",MIN(($E202+$F202)/IF($D202="",1,$D202),Parámetros!$B$4))</f>
        <v/>
      </c>
      <c r="P202" s="43" t="str">
        <f t="shared" si="36"/>
        <v/>
      </c>
      <c r="Q202" s="43" t="str">
        <f t="shared" si="37"/>
        <v/>
      </c>
      <c r="R202" s="43" t="str">
        <f t="shared" si="30"/>
        <v/>
      </c>
      <c r="S202" s="44" t="str">
        <f>IF($B202="","",IFERROR(VLOOKUP($C202,F.931!$B:$R,9,0),8))</f>
        <v/>
      </c>
      <c r="T202" s="44" t="str">
        <f>IF($B202="","",IFERROR(VLOOKUP($C202,F.931!$B:$R,7,0),1))</f>
        <v/>
      </c>
      <c r="U202" s="44" t="str">
        <f>IF($B202="","",IFERROR(VLOOKUP($C202,F.931!$B:$AR,15,0),0))</f>
        <v/>
      </c>
      <c r="V202" s="44" t="str">
        <f>IF($B202="","",IFERROR(VLOOKUP($C202,F.931!$B:$R,3,0),1))</f>
        <v/>
      </c>
      <c r="W202" s="45" t="str">
        <f t="shared" si="31"/>
        <v/>
      </c>
      <c r="X202" s="46" t="str">
        <f>IF($B202="","",$W202*(X$2+$U202*0.015) *$O202*IF(COUNTIF(Parámetros!$J:$J, $S202)&gt;0,0,1)*IF($T202=2,0,1) +$J202*$W202)</f>
        <v/>
      </c>
      <c r="Y202" s="46" t="str">
        <f>IF($B202="","",$W202*Y$2*P202*IF(COUNTIF(Parámetros!$L:$L,$S202)&gt;0,0,1)*IF($T202=2,0,1) +$K202*$W202)</f>
        <v/>
      </c>
      <c r="Z202" s="46" t="str">
        <f>IF($B202="","",($M202*Z$2+IF($T202=2,0, $M202*Z$1+$X202/$W202*(1-$W202)))*IF(COUNTIF(Parámetros!$I:$I, $S202)&gt;0,0,1))</f>
        <v/>
      </c>
      <c r="AA202" s="46" t="str">
        <f>IF($B202="","",$R202*IF($T202=2,AA$1,AA$2) *IF(COUNTIF(Parámetros!$K:$K, $S202)&gt;0,0,1)+$Y202/$W202*(1-$W202))</f>
        <v/>
      </c>
      <c r="AB202" s="46" t="str">
        <f>IF($B202="","",$Q202*Parámetros!$B$3+Parámetros!$B$2)</f>
        <v/>
      </c>
      <c r="AC202" s="46" t="str">
        <f>IF($B202="","",Parámetros!$B$1*IF(OR($S202=27,$S202=102),0,1))</f>
        <v/>
      </c>
      <c r="AE202" s="43" t="str">
        <f>IF($B202="","",IF($C202="","No declarado",IFERROR(VLOOKUP($C202,F.931!$B:$BZ,$AE$1,0),"No declarado")))</f>
        <v/>
      </c>
      <c r="AF202" s="47" t="str">
        <f t="shared" si="32"/>
        <v/>
      </c>
      <c r="AG202" s="47" t="str">
        <f>IF($B202="","",IFERROR(O202-VLOOKUP(C202,F.931!B:BZ,SUMIFS(F.931!$1:$1,F.931!$3:$3,"Remuneración 4"),0),""))</f>
        <v/>
      </c>
      <c r="AH202" s="48" t="str">
        <f t="shared" si="33"/>
        <v/>
      </c>
      <c r="AI202" s="41" t="str">
        <f t="shared" si="34"/>
        <v/>
      </c>
    </row>
    <row r="203" spans="1:35" x14ac:dyDescent="0.2">
      <c r="A203" s="65"/>
      <c r="B203" s="64"/>
      <c r="C203" s="65"/>
      <c r="D203" s="88"/>
      <c r="E203" s="62"/>
      <c r="F203" s="62"/>
      <c r="G203" s="62"/>
      <c r="H203" s="62"/>
      <c r="I203" s="62"/>
      <c r="J203" s="62"/>
      <c r="K203" s="62"/>
      <c r="L203" s="43" t="str">
        <f>IF($B203="","",MAX(0,$E203-MAX($E203-$I203,Parámetros!$B$5)))</f>
        <v/>
      </c>
      <c r="M203" s="43" t="str">
        <f>IF($B203="","",MIN($E203,Parámetros!$B$4))</f>
        <v/>
      </c>
      <c r="N203" s="43" t="str">
        <f t="shared" si="35"/>
        <v/>
      </c>
      <c r="O203" s="43" t="str">
        <f>IF($B203="","",MIN(($E203+$F203)/IF($D203="",1,$D203),Parámetros!$B$4))</f>
        <v/>
      </c>
      <c r="P203" s="43" t="str">
        <f t="shared" si="36"/>
        <v/>
      </c>
      <c r="Q203" s="43" t="str">
        <f t="shared" si="37"/>
        <v/>
      </c>
      <c r="R203" s="43" t="str">
        <f t="shared" si="30"/>
        <v/>
      </c>
      <c r="S203" s="44" t="str">
        <f>IF($B203="","",IFERROR(VLOOKUP($C203,F.931!$B:$R,9,0),8))</f>
        <v/>
      </c>
      <c r="T203" s="44" t="str">
        <f>IF($B203="","",IFERROR(VLOOKUP($C203,F.931!$B:$R,7,0),1))</f>
        <v/>
      </c>
      <c r="U203" s="44" t="str">
        <f>IF($B203="","",IFERROR(VLOOKUP($C203,F.931!$B:$AR,15,0),0))</f>
        <v/>
      </c>
      <c r="V203" s="44" t="str">
        <f>IF($B203="","",IFERROR(VLOOKUP($C203,F.931!$B:$R,3,0),1))</f>
        <v/>
      </c>
      <c r="W203" s="45" t="str">
        <f t="shared" si="31"/>
        <v/>
      </c>
      <c r="X203" s="46" t="str">
        <f>IF($B203="","",$W203*(X$2+$U203*0.015) *$O203*IF(COUNTIF(Parámetros!$J:$J, $S203)&gt;0,0,1)*IF($T203=2,0,1) +$J203*$W203)</f>
        <v/>
      </c>
      <c r="Y203" s="46" t="str">
        <f>IF($B203="","",$W203*Y$2*P203*IF(COUNTIF(Parámetros!$L:$L,$S203)&gt;0,0,1)*IF($T203=2,0,1) +$K203*$W203)</f>
        <v/>
      </c>
      <c r="Z203" s="46" t="str">
        <f>IF($B203="","",($M203*Z$2+IF($T203=2,0, $M203*Z$1+$X203/$W203*(1-$W203)))*IF(COUNTIF(Parámetros!$I:$I, $S203)&gt;0,0,1))</f>
        <v/>
      </c>
      <c r="AA203" s="46" t="str">
        <f>IF($B203="","",$R203*IF($T203=2,AA$1,AA$2) *IF(COUNTIF(Parámetros!$K:$K, $S203)&gt;0,0,1)+$Y203/$W203*(1-$W203))</f>
        <v/>
      </c>
      <c r="AB203" s="46" t="str">
        <f>IF($B203="","",$Q203*Parámetros!$B$3+Parámetros!$B$2)</f>
        <v/>
      </c>
      <c r="AC203" s="46" t="str">
        <f>IF($B203="","",Parámetros!$B$1*IF(OR($S203=27,$S203=102),0,1))</f>
        <v/>
      </c>
      <c r="AE203" s="43" t="str">
        <f>IF($B203="","",IF($C203="","No declarado",IFERROR(VLOOKUP($C203,F.931!$B:$BZ,$AE$1,0),"No declarado")))</f>
        <v/>
      </c>
      <c r="AF203" s="47" t="str">
        <f t="shared" si="32"/>
        <v/>
      </c>
      <c r="AG203" s="47" t="str">
        <f>IF($B203="","",IFERROR(O203-VLOOKUP(C203,F.931!B:BZ,SUMIFS(F.931!$1:$1,F.931!$3:$3,"Remuneración 4"),0),""))</f>
        <v/>
      </c>
      <c r="AH203" s="48" t="str">
        <f t="shared" si="33"/>
        <v/>
      </c>
      <c r="AI203" s="41" t="str">
        <f t="shared" si="34"/>
        <v/>
      </c>
    </row>
    <row r="204" spans="1:35" x14ac:dyDescent="0.2">
      <c r="A204" s="65"/>
      <c r="B204" s="64"/>
      <c r="C204" s="65"/>
      <c r="D204" s="88"/>
      <c r="E204" s="62"/>
      <c r="F204" s="62"/>
      <c r="G204" s="62"/>
      <c r="H204" s="62"/>
      <c r="I204" s="62"/>
      <c r="J204" s="62"/>
      <c r="K204" s="62"/>
      <c r="L204" s="43" t="str">
        <f>IF($B204="","",MAX(0,$E204-MAX($E204-$I204,Parámetros!$B$5)))</f>
        <v/>
      </c>
      <c r="M204" s="43" t="str">
        <f>IF($B204="","",MIN($E204,Parámetros!$B$4))</f>
        <v/>
      </c>
      <c r="N204" s="43" t="str">
        <f t="shared" si="35"/>
        <v/>
      </c>
      <c r="O204" s="43" t="str">
        <f>IF($B204="","",MIN(($E204+$F204)/IF($D204="",1,$D204),Parámetros!$B$4))</f>
        <v/>
      </c>
      <c r="P204" s="43" t="str">
        <f t="shared" si="36"/>
        <v/>
      </c>
      <c r="Q204" s="43" t="str">
        <f t="shared" si="37"/>
        <v/>
      </c>
      <c r="R204" s="43" t="str">
        <f t="shared" si="30"/>
        <v/>
      </c>
      <c r="S204" s="44" t="str">
        <f>IF($B204="","",IFERROR(VLOOKUP($C204,F.931!$B:$R,9,0),8))</f>
        <v/>
      </c>
      <c r="T204" s="44" t="str">
        <f>IF($B204="","",IFERROR(VLOOKUP($C204,F.931!$B:$R,7,0),1))</f>
        <v/>
      </c>
      <c r="U204" s="44" t="str">
        <f>IF($B204="","",IFERROR(VLOOKUP($C204,F.931!$B:$AR,15,0),0))</f>
        <v/>
      </c>
      <c r="V204" s="44" t="str">
        <f>IF($B204="","",IFERROR(VLOOKUP($C204,F.931!$B:$R,3,0),1))</f>
        <v/>
      </c>
      <c r="W204" s="45" t="str">
        <f t="shared" si="31"/>
        <v/>
      </c>
      <c r="X204" s="46" t="str">
        <f>IF($B204="","",$W204*(X$2+$U204*0.015) *$O204*IF(COUNTIF(Parámetros!$J:$J, $S204)&gt;0,0,1)*IF($T204=2,0,1) +$J204*$W204)</f>
        <v/>
      </c>
      <c r="Y204" s="46" t="str">
        <f>IF($B204="","",$W204*Y$2*P204*IF(COUNTIF(Parámetros!$L:$L,$S204)&gt;0,0,1)*IF($T204=2,0,1) +$K204*$W204)</f>
        <v/>
      </c>
      <c r="Z204" s="46" t="str">
        <f>IF($B204="","",($M204*Z$2+IF($T204=2,0, $M204*Z$1+$X204/$W204*(1-$W204)))*IF(COUNTIF(Parámetros!$I:$I, $S204)&gt;0,0,1))</f>
        <v/>
      </c>
      <c r="AA204" s="46" t="str">
        <f>IF($B204="","",$R204*IF($T204=2,AA$1,AA$2) *IF(COUNTIF(Parámetros!$K:$K, $S204)&gt;0,0,1)+$Y204/$W204*(1-$W204))</f>
        <v/>
      </c>
      <c r="AB204" s="46" t="str">
        <f>IF($B204="","",$Q204*Parámetros!$B$3+Parámetros!$B$2)</f>
        <v/>
      </c>
      <c r="AC204" s="46" t="str">
        <f>IF($B204="","",Parámetros!$B$1*IF(OR($S204=27,$S204=102),0,1))</f>
        <v/>
      </c>
      <c r="AE204" s="43" t="str">
        <f>IF($B204="","",IF($C204="","No declarado",IFERROR(VLOOKUP($C204,F.931!$B:$BZ,$AE$1,0),"No declarado")))</f>
        <v/>
      </c>
      <c r="AF204" s="47" t="str">
        <f t="shared" si="32"/>
        <v/>
      </c>
      <c r="AG204" s="47" t="str">
        <f>IF($B204="","",IFERROR(O204-VLOOKUP(C204,F.931!B:BZ,SUMIFS(F.931!$1:$1,F.931!$3:$3,"Remuneración 4"),0),""))</f>
        <v/>
      </c>
      <c r="AH204" s="48" t="str">
        <f t="shared" si="33"/>
        <v/>
      </c>
      <c r="AI204" s="41" t="str">
        <f t="shared" si="34"/>
        <v/>
      </c>
    </row>
    <row r="205" spans="1:35" x14ac:dyDescent="0.2">
      <c r="A205" s="65"/>
      <c r="B205" s="64"/>
      <c r="C205" s="65"/>
      <c r="D205" s="88"/>
      <c r="E205" s="62"/>
      <c r="F205" s="62"/>
      <c r="G205" s="62"/>
      <c r="H205" s="62"/>
      <c r="I205" s="62"/>
      <c r="J205" s="62"/>
      <c r="K205" s="62"/>
      <c r="L205" s="43" t="str">
        <f>IF($B205="","",MAX(0,$E205-MAX($E205-$I205,Parámetros!$B$5)))</f>
        <v/>
      </c>
      <c r="M205" s="43" t="str">
        <f>IF($B205="","",MIN($E205,Parámetros!$B$4))</f>
        <v/>
      </c>
      <c r="N205" s="43" t="str">
        <f t="shared" si="35"/>
        <v/>
      </c>
      <c r="O205" s="43" t="str">
        <f>IF($B205="","",MIN(($E205+$F205)/IF($D205="",1,$D205),Parámetros!$B$4))</f>
        <v/>
      </c>
      <c r="P205" s="43" t="str">
        <f t="shared" si="36"/>
        <v/>
      </c>
      <c r="Q205" s="43" t="str">
        <f t="shared" si="37"/>
        <v/>
      </c>
      <c r="R205" s="43" t="str">
        <f t="shared" si="30"/>
        <v/>
      </c>
      <c r="S205" s="44" t="str">
        <f>IF($B205="","",IFERROR(VLOOKUP($C205,F.931!$B:$R,9,0),8))</f>
        <v/>
      </c>
      <c r="T205" s="44" t="str">
        <f>IF($B205="","",IFERROR(VLOOKUP($C205,F.931!$B:$R,7,0),1))</f>
        <v/>
      </c>
      <c r="U205" s="44" t="str">
        <f>IF($B205="","",IFERROR(VLOOKUP($C205,F.931!$B:$AR,15,0),0))</f>
        <v/>
      </c>
      <c r="V205" s="44" t="str">
        <f>IF($B205="","",IFERROR(VLOOKUP($C205,F.931!$B:$R,3,0),1))</f>
        <v/>
      </c>
      <c r="W205" s="45" t="str">
        <f t="shared" si="31"/>
        <v/>
      </c>
      <c r="X205" s="46" t="str">
        <f>IF($B205="","",$W205*(X$2+$U205*0.015) *$O205*IF(COUNTIF(Parámetros!$J:$J, $S205)&gt;0,0,1)*IF($T205=2,0,1) +$J205*$W205)</f>
        <v/>
      </c>
      <c r="Y205" s="46" t="str">
        <f>IF($B205="","",$W205*Y$2*P205*IF(COUNTIF(Parámetros!$L:$L,$S205)&gt;0,0,1)*IF($T205=2,0,1) +$K205*$W205)</f>
        <v/>
      </c>
      <c r="Z205" s="46" t="str">
        <f>IF($B205="","",($M205*Z$2+IF($T205=2,0, $M205*Z$1+$X205/$W205*(1-$W205)))*IF(COUNTIF(Parámetros!$I:$I, $S205)&gt;0,0,1))</f>
        <v/>
      </c>
      <c r="AA205" s="46" t="str">
        <f>IF($B205="","",$R205*IF($T205=2,AA$1,AA$2) *IF(COUNTIF(Parámetros!$K:$K, $S205)&gt;0,0,1)+$Y205/$W205*(1-$W205))</f>
        <v/>
      </c>
      <c r="AB205" s="46" t="str">
        <f>IF($B205="","",$Q205*Parámetros!$B$3+Parámetros!$B$2)</f>
        <v/>
      </c>
      <c r="AC205" s="46" t="str">
        <f>IF($B205="","",Parámetros!$B$1*IF(OR($S205=27,$S205=102),0,1))</f>
        <v/>
      </c>
      <c r="AE205" s="43" t="str">
        <f>IF($B205="","",IF($C205="","No declarado",IFERROR(VLOOKUP($C205,F.931!$B:$BZ,$AE$1,0),"No declarado")))</f>
        <v/>
      </c>
      <c r="AF205" s="47" t="str">
        <f t="shared" si="32"/>
        <v/>
      </c>
      <c r="AG205" s="47" t="str">
        <f>IF($B205="","",IFERROR(O205-VLOOKUP(C205,F.931!B:BZ,SUMIFS(F.931!$1:$1,F.931!$3:$3,"Remuneración 4"),0),""))</f>
        <v/>
      </c>
      <c r="AH205" s="48" t="str">
        <f t="shared" si="33"/>
        <v/>
      </c>
      <c r="AI205" s="41" t="str">
        <f t="shared" si="34"/>
        <v/>
      </c>
    </row>
    <row r="206" spans="1:35" x14ac:dyDescent="0.2">
      <c r="A206" s="65"/>
      <c r="B206" s="64"/>
      <c r="C206" s="65"/>
      <c r="D206" s="88"/>
      <c r="E206" s="62"/>
      <c r="F206" s="62"/>
      <c r="G206" s="62"/>
      <c r="H206" s="62"/>
      <c r="I206" s="62"/>
      <c r="J206" s="62"/>
      <c r="K206" s="62"/>
      <c r="L206" s="43" t="str">
        <f>IF($B206="","",MAX(0,$E206-MAX($E206-$I206,Parámetros!$B$5)))</f>
        <v/>
      </c>
      <c r="M206" s="43" t="str">
        <f>IF($B206="","",MIN($E206,Parámetros!$B$4))</f>
        <v/>
      </c>
      <c r="N206" s="43" t="str">
        <f t="shared" si="35"/>
        <v/>
      </c>
      <c r="O206" s="43" t="str">
        <f>IF($B206="","",MIN(($E206+$F206)/IF($D206="",1,$D206),Parámetros!$B$4))</f>
        <v/>
      </c>
      <c r="P206" s="43" t="str">
        <f t="shared" si="36"/>
        <v/>
      </c>
      <c r="Q206" s="43" t="str">
        <f t="shared" si="37"/>
        <v/>
      </c>
      <c r="R206" s="43" t="str">
        <f t="shared" si="30"/>
        <v/>
      </c>
      <c r="S206" s="44" t="str">
        <f>IF($B206="","",IFERROR(VLOOKUP($C206,F.931!$B:$R,9,0),8))</f>
        <v/>
      </c>
      <c r="T206" s="44" t="str">
        <f>IF($B206="","",IFERROR(VLOOKUP($C206,F.931!$B:$R,7,0),1))</f>
        <v/>
      </c>
      <c r="U206" s="44" t="str">
        <f>IF($B206="","",IFERROR(VLOOKUP($C206,F.931!$B:$AR,15,0),0))</f>
        <v/>
      </c>
      <c r="V206" s="44" t="str">
        <f>IF($B206="","",IFERROR(VLOOKUP($C206,F.931!$B:$R,3,0),1))</f>
        <v/>
      </c>
      <c r="W206" s="45" t="str">
        <f t="shared" si="31"/>
        <v/>
      </c>
      <c r="X206" s="46" t="str">
        <f>IF($B206="","",$W206*(X$2+$U206*0.015) *$O206*IF(COUNTIF(Parámetros!$J:$J, $S206)&gt;0,0,1)*IF($T206=2,0,1) +$J206*$W206)</f>
        <v/>
      </c>
      <c r="Y206" s="46" t="str">
        <f>IF($B206="","",$W206*Y$2*P206*IF(COUNTIF(Parámetros!$L:$L,$S206)&gt;0,0,1)*IF($T206=2,0,1) +$K206*$W206)</f>
        <v/>
      </c>
      <c r="Z206" s="46" t="str">
        <f>IF($B206="","",($M206*Z$2+IF($T206=2,0, $M206*Z$1+$X206/$W206*(1-$W206)))*IF(COUNTIF(Parámetros!$I:$I, $S206)&gt;0,0,1))</f>
        <v/>
      </c>
      <c r="AA206" s="46" t="str">
        <f>IF($B206="","",$R206*IF($T206=2,AA$1,AA$2) *IF(COUNTIF(Parámetros!$K:$K, $S206)&gt;0,0,1)+$Y206/$W206*(1-$W206))</f>
        <v/>
      </c>
      <c r="AB206" s="46" t="str">
        <f>IF($B206="","",$Q206*Parámetros!$B$3+Parámetros!$B$2)</f>
        <v/>
      </c>
      <c r="AC206" s="46" t="str">
        <f>IF($B206="","",Parámetros!$B$1*IF(OR($S206=27,$S206=102),0,1))</f>
        <v/>
      </c>
      <c r="AE206" s="43" t="str">
        <f>IF($B206="","",IF($C206="","No declarado",IFERROR(VLOOKUP($C206,F.931!$B:$BZ,$AE$1,0),"No declarado")))</f>
        <v/>
      </c>
      <c r="AF206" s="47" t="str">
        <f t="shared" si="32"/>
        <v/>
      </c>
      <c r="AG206" s="47" t="str">
        <f>IF($B206="","",IFERROR(O206-VLOOKUP(C206,F.931!B:BZ,SUMIFS(F.931!$1:$1,F.931!$3:$3,"Remuneración 4"),0),""))</f>
        <v/>
      </c>
      <c r="AH206" s="48" t="str">
        <f t="shared" si="33"/>
        <v/>
      </c>
      <c r="AI206" s="41" t="str">
        <f t="shared" si="34"/>
        <v/>
      </c>
    </row>
    <row r="207" spans="1:35" x14ac:dyDescent="0.2">
      <c r="A207" s="65"/>
      <c r="B207" s="64"/>
      <c r="C207" s="65"/>
      <c r="D207" s="88"/>
      <c r="E207" s="62"/>
      <c r="F207" s="62"/>
      <c r="G207" s="62"/>
      <c r="H207" s="62"/>
      <c r="I207" s="62"/>
      <c r="J207" s="62"/>
      <c r="K207" s="62"/>
      <c r="L207" s="43" t="str">
        <f>IF($B207="","",MAX(0,$E207-MAX($E207-$I207,Parámetros!$B$5)))</f>
        <v/>
      </c>
      <c r="M207" s="43" t="str">
        <f>IF($B207="","",MIN($E207,Parámetros!$B$4))</f>
        <v/>
      </c>
      <c r="N207" s="43" t="str">
        <f t="shared" si="35"/>
        <v/>
      </c>
      <c r="O207" s="43" t="str">
        <f>IF($B207="","",MIN(($E207+$F207)/IF($D207="",1,$D207),Parámetros!$B$4))</f>
        <v/>
      </c>
      <c r="P207" s="43" t="str">
        <f t="shared" si="36"/>
        <v/>
      </c>
      <c r="Q207" s="43" t="str">
        <f t="shared" si="37"/>
        <v/>
      </c>
      <c r="R207" s="43" t="str">
        <f t="shared" si="30"/>
        <v/>
      </c>
      <c r="S207" s="44" t="str">
        <f>IF($B207="","",IFERROR(VLOOKUP($C207,F.931!$B:$R,9,0),8))</f>
        <v/>
      </c>
      <c r="T207" s="44" t="str">
        <f>IF($B207="","",IFERROR(VLOOKUP($C207,F.931!$B:$R,7,0),1))</f>
        <v/>
      </c>
      <c r="U207" s="44" t="str">
        <f>IF($B207="","",IFERROR(VLOOKUP($C207,F.931!$B:$AR,15,0),0))</f>
        <v/>
      </c>
      <c r="V207" s="44" t="str">
        <f>IF($B207="","",IFERROR(VLOOKUP($C207,F.931!$B:$R,3,0),1))</f>
        <v/>
      </c>
      <c r="W207" s="45" t="str">
        <f t="shared" si="31"/>
        <v/>
      </c>
      <c r="X207" s="46" t="str">
        <f>IF($B207="","",$W207*(X$2+$U207*0.015) *$O207*IF(COUNTIF(Parámetros!$J:$J, $S207)&gt;0,0,1)*IF($T207=2,0,1) +$J207*$W207)</f>
        <v/>
      </c>
      <c r="Y207" s="46" t="str">
        <f>IF($B207="","",$W207*Y$2*P207*IF(COUNTIF(Parámetros!$L:$L,$S207)&gt;0,0,1)*IF($T207=2,0,1) +$K207*$W207)</f>
        <v/>
      </c>
      <c r="Z207" s="46" t="str">
        <f>IF($B207="","",($M207*Z$2+IF($T207=2,0, $M207*Z$1+$X207/$W207*(1-$W207)))*IF(COUNTIF(Parámetros!$I:$I, $S207)&gt;0,0,1))</f>
        <v/>
      </c>
      <c r="AA207" s="46" t="str">
        <f>IF($B207="","",$R207*IF($T207=2,AA$1,AA$2) *IF(COUNTIF(Parámetros!$K:$K, $S207)&gt;0,0,1)+$Y207/$W207*(1-$W207))</f>
        <v/>
      </c>
      <c r="AB207" s="46" t="str">
        <f>IF($B207="","",$Q207*Parámetros!$B$3+Parámetros!$B$2)</f>
        <v/>
      </c>
      <c r="AC207" s="46" t="str">
        <f>IF($B207="","",Parámetros!$B$1*IF(OR($S207=27,$S207=102),0,1))</f>
        <v/>
      </c>
      <c r="AE207" s="43" t="str">
        <f>IF($B207="","",IF($C207="","No declarado",IFERROR(VLOOKUP($C207,F.931!$B:$BZ,$AE$1,0),"No declarado")))</f>
        <v/>
      </c>
      <c r="AF207" s="47" t="str">
        <f t="shared" si="32"/>
        <v/>
      </c>
      <c r="AG207" s="47" t="str">
        <f>IF($B207="","",IFERROR(O207-VLOOKUP(C207,F.931!B:BZ,SUMIFS(F.931!$1:$1,F.931!$3:$3,"Remuneración 4"),0),""))</f>
        <v/>
      </c>
      <c r="AH207" s="48" t="str">
        <f t="shared" si="33"/>
        <v/>
      </c>
      <c r="AI207" s="41" t="str">
        <f t="shared" si="34"/>
        <v/>
      </c>
    </row>
    <row r="208" spans="1:35" x14ac:dyDescent="0.2">
      <c r="A208" s="65"/>
      <c r="B208" s="64"/>
      <c r="C208" s="65"/>
      <c r="D208" s="88"/>
      <c r="E208" s="62"/>
      <c r="F208" s="62"/>
      <c r="G208" s="62"/>
      <c r="H208" s="62"/>
      <c r="I208" s="62"/>
      <c r="J208" s="62"/>
      <c r="K208" s="62"/>
      <c r="L208" s="43" t="str">
        <f>IF($B208="","",MAX(0,$E208-MAX($E208-$I208,Parámetros!$B$5)))</f>
        <v/>
      </c>
      <c r="M208" s="43" t="str">
        <f>IF($B208="","",MIN($E208,Parámetros!$B$4))</f>
        <v/>
      </c>
      <c r="N208" s="43" t="str">
        <f t="shared" si="35"/>
        <v/>
      </c>
      <c r="O208" s="43" t="str">
        <f>IF($B208="","",MIN(($E208+$F208)/IF($D208="",1,$D208),Parámetros!$B$4))</f>
        <v/>
      </c>
      <c r="P208" s="43" t="str">
        <f t="shared" si="36"/>
        <v/>
      </c>
      <c r="Q208" s="43" t="str">
        <f t="shared" si="37"/>
        <v/>
      </c>
      <c r="R208" s="43" t="str">
        <f t="shared" si="30"/>
        <v/>
      </c>
      <c r="S208" s="44" t="str">
        <f>IF($B208="","",IFERROR(VLOOKUP($C208,F.931!$B:$R,9,0),8))</f>
        <v/>
      </c>
      <c r="T208" s="44" t="str">
        <f>IF($B208="","",IFERROR(VLOOKUP($C208,F.931!$B:$R,7,0),1))</f>
        <v/>
      </c>
      <c r="U208" s="44" t="str">
        <f>IF($B208="","",IFERROR(VLOOKUP($C208,F.931!$B:$AR,15,0),0))</f>
        <v/>
      </c>
      <c r="V208" s="44" t="str">
        <f>IF($B208="","",IFERROR(VLOOKUP($C208,F.931!$B:$R,3,0),1))</f>
        <v/>
      </c>
      <c r="W208" s="45" t="str">
        <f t="shared" si="31"/>
        <v/>
      </c>
      <c r="X208" s="46" t="str">
        <f>IF($B208="","",$W208*(X$2+$U208*0.015) *$O208*IF(COUNTIF(Parámetros!$J:$J, $S208)&gt;0,0,1)*IF($T208=2,0,1) +$J208*$W208)</f>
        <v/>
      </c>
      <c r="Y208" s="46" t="str">
        <f>IF($B208="","",$W208*Y$2*P208*IF(COUNTIF(Parámetros!$L:$L,$S208)&gt;0,0,1)*IF($T208=2,0,1) +$K208*$W208)</f>
        <v/>
      </c>
      <c r="Z208" s="46" t="str">
        <f>IF($B208="","",($M208*Z$2+IF($T208=2,0, $M208*Z$1+$X208/$W208*(1-$W208)))*IF(COUNTIF(Parámetros!$I:$I, $S208)&gt;0,0,1))</f>
        <v/>
      </c>
      <c r="AA208" s="46" t="str">
        <f>IF($B208="","",$R208*IF($T208=2,AA$1,AA$2) *IF(COUNTIF(Parámetros!$K:$K, $S208)&gt;0,0,1)+$Y208/$W208*(1-$W208))</f>
        <v/>
      </c>
      <c r="AB208" s="46" t="str">
        <f>IF($B208="","",$Q208*Parámetros!$B$3+Parámetros!$B$2)</f>
        <v/>
      </c>
      <c r="AC208" s="46" t="str">
        <f>IF($B208="","",Parámetros!$B$1*IF(OR($S208=27,$S208=102),0,1))</f>
        <v/>
      </c>
      <c r="AE208" s="43" t="str">
        <f>IF($B208="","",IF($C208="","No declarado",IFERROR(VLOOKUP($C208,F.931!$B:$BZ,$AE$1,0),"No declarado")))</f>
        <v/>
      </c>
      <c r="AF208" s="47" t="str">
        <f t="shared" si="32"/>
        <v/>
      </c>
      <c r="AG208" s="47" t="str">
        <f>IF($B208="","",IFERROR(O208-VLOOKUP(C208,F.931!B:BZ,SUMIFS(F.931!$1:$1,F.931!$3:$3,"Remuneración 4"),0),""))</f>
        <v/>
      </c>
      <c r="AH208" s="48" t="str">
        <f t="shared" si="33"/>
        <v/>
      </c>
      <c r="AI208" s="41" t="str">
        <f t="shared" si="34"/>
        <v/>
      </c>
    </row>
    <row r="209" spans="1:35" x14ac:dyDescent="0.2">
      <c r="A209" s="65"/>
      <c r="B209" s="64"/>
      <c r="C209" s="65"/>
      <c r="D209" s="88"/>
      <c r="E209" s="62"/>
      <c r="F209" s="62"/>
      <c r="G209" s="62"/>
      <c r="H209" s="62"/>
      <c r="I209" s="62"/>
      <c r="J209" s="62"/>
      <c r="K209" s="62"/>
      <c r="L209" s="43" t="str">
        <f>IF($B209="","",MAX(0,$E209-MAX($E209-$I209,Parámetros!$B$5)))</f>
        <v/>
      </c>
      <c r="M209" s="43" t="str">
        <f>IF($B209="","",MIN($E209,Parámetros!$B$4))</f>
        <v/>
      </c>
      <c r="N209" s="43" t="str">
        <f t="shared" si="35"/>
        <v/>
      </c>
      <c r="O209" s="43" t="str">
        <f>IF($B209="","",MIN(($E209+$F209)/IF($D209="",1,$D209),Parámetros!$B$4))</f>
        <v/>
      </c>
      <c r="P209" s="43" t="str">
        <f t="shared" si="36"/>
        <v/>
      </c>
      <c r="Q209" s="43" t="str">
        <f t="shared" si="37"/>
        <v/>
      </c>
      <c r="R209" s="43" t="str">
        <f t="shared" si="30"/>
        <v/>
      </c>
      <c r="S209" s="44" t="str">
        <f>IF($B209="","",IFERROR(VLOOKUP($C209,F.931!$B:$R,9,0),8))</f>
        <v/>
      </c>
      <c r="T209" s="44" t="str">
        <f>IF($B209="","",IFERROR(VLOOKUP($C209,F.931!$B:$R,7,0),1))</f>
        <v/>
      </c>
      <c r="U209" s="44" t="str">
        <f>IF($B209="","",IFERROR(VLOOKUP($C209,F.931!$B:$AR,15,0),0))</f>
        <v/>
      </c>
      <c r="V209" s="44" t="str">
        <f>IF($B209="","",IFERROR(VLOOKUP($C209,F.931!$B:$R,3,0),1))</f>
        <v/>
      </c>
      <c r="W209" s="45" t="str">
        <f t="shared" si="31"/>
        <v/>
      </c>
      <c r="X209" s="46" t="str">
        <f>IF($B209="","",$W209*(X$2+$U209*0.015) *$O209*IF(COUNTIF(Parámetros!$J:$J, $S209)&gt;0,0,1)*IF($T209=2,0,1) +$J209*$W209)</f>
        <v/>
      </c>
      <c r="Y209" s="46" t="str">
        <f>IF($B209="","",$W209*Y$2*P209*IF(COUNTIF(Parámetros!$L:$L,$S209)&gt;0,0,1)*IF($T209=2,0,1) +$K209*$W209)</f>
        <v/>
      </c>
      <c r="Z209" s="46" t="str">
        <f>IF($B209="","",($M209*Z$2+IF($T209=2,0, $M209*Z$1+$X209/$W209*(1-$W209)))*IF(COUNTIF(Parámetros!$I:$I, $S209)&gt;0,0,1))</f>
        <v/>
      </c>
      <c r="AA209" s="46" t="str">
        <f>IF($B209="","",$R209*IF($T209=2,AA$1,AA$2) *IF(COUNTIF(Parámetros!$K:$K, $S209)&gt;0,0,1)+$Y209/$W209*(1-$W209))</f>
        <v/>
      </c>
      <c r="AB209" s="46" t="str">
        <f>IF($B209="","",$Q209*Parámetros!$B$3+Parámetros!$B$2)</f>
        <v/>
      </c>
      <c r="AC209" s="46" t="str">
        <f>IF($B209="","",Parámetros!$B$1*IF(OR($S209=27,$S209=102),0,1))</f>
        <v/>
      </c>
      <c r="AE209" s="43" t="str">
        <f>IF($B209="","",IF($C209="","No declarado",IFERROR(VLOOKUP($C209,F.931!$B:$BZ,$AE$1,0),"No declarado")))</f>
        <v/>
      </c>
      <c r="AF209" s="47" t="str">
        <f t="shared" si="32"/>
        <v/>
      </c>
      <c r="AG209" s="47" t="str">
        <f>IF($B209="","",IFERROR(O209-VLOOKUP(C209,F.931!B:BZ,SUMIFS(F.931!$1:$1,F.931!$3:$3,"Remuneración 4"),0),""))</f>
        <v/>
      </c>
      <c r="AH209" s="48" t="str">
        <f t="shared" si="33"/>
        <v/>
      </c>
      <c r="AI209" s="41" t="str">
        <f t="shared" si="34"/>
        <v/>
      </c>
    </row>
    <row r="210" spans="1:35" x14ac:dyDescent="0.2">
      <c r="A210" s="65"/>
      <c r="B210" s="64"/>
      <c r="C210" s="65"/>
      <c r="D210" s="88"/>
      <c r="E210" s="62"/>
      <c r="F210" s="62"/>
      <c r="G210" s="62"/>
      <c r="H210" s="62"/>
      <c r="I210" s="62"/>
      <c r="J210" s="62"/>
      <c r="K210" s="62"/>
      <c r="L210" s="43" t="str">
        <f>IF($B210="","",MAX(0,$E210-MAX($E210-$I210,Parámetros!$B$5)))</f>
        <v/>
      </c>
      <c r="M210" s="43" t="str">
        <f>IF($B210="","",MIN($E210,Parámetros!$B$4))</f>
        <v/>
      </c>
      <c r="N210" s="43" t="str">
        <f t="shared" si="35"/>
        <v/>
      </c>
      <c r="O210" s="43" t="str">
        <f>IF($B210="","",MIN(($E210+$F210)/IF($D210="",1,$D210),Parámetros!$B$4))</f>
        <v/>
      </c>
      <c r="P210" s="43" t="str">
        <f t="shared" si="36"/>
        <v/>
      </c>
      <c r="Q210" s="43" t="str">
        <f t="shared" si="37"/>
        <v/>
      </c>
      <c r="R210" s="43" t="str">
        <f t="shared" si="30"/>
        <v/>
      </c>
      <c r="S210" s="44" t="str">
        <f>IF($B210="","",IFERROR(VLOOKUP($C210,F.931!$B:$R,9,0),8))</f>
        <v/>
      </c>
      <c r="T210" s="44" t="str">
        <f>IF($B210="","",IFERROR(VLOOKUP($C210,F.931!$B:$R,7,0),1))</f>
        <v/>
      </c>
      <c r="U210" s="44" t="str">
        <f>IF($B210="","",IFERROR(VLOOKUP($C210,F.931!$B:$AR,15,0),0))</f>
        <v/>
      </c>
      <c r="V210" s="44" t="str">
        <f>IF($B210="","",IFERROR(VLOOKUP($C210,F.931!$B:$R,3,0),1))</f>
        <v/>
      </c>
      <c r="W210" s="45" t="str">
        <f t="shared" si="31"/>
        <v/>
      </c>
      <c r="X210" s="46" t="str">
        <f>IF($B210="","",$W210*(X$2+$U210*0.015) *$O210*IF(COUNTIF(Parámetros!$J:$J, $S210)&gt;0,0,1)*IF($T210=2,0,1) +$J210*$W210)</f>
        <v/>
      </c>
      <c r="Y210" s="46" t="str">
        <f>IF($B210="","",$W210*Y$2*P210*IF(COUNTIF(Parámetros!$L:$L,$S210)&gt;0,0,1)*IF($T210=2,0,1) +$K210*$W210)</f>
        <v/>
      </c>
      <c r="Z210" s="46" t="str">
        <f>IF($B210="","",($M210*Z$2+IF($T210=2,0, $M210*Z$1+$X210/$W210*(1-$W210)))*IF(COUNTIF(Parámetros!$I:$I, $S210)&gt;0,0,1))</f>
        <v/>
      </c>
      <c r="AA210" s="46" t="str">
        <f>IF($B210="","",$R210*IF($T210=2,AA$1,AA$2) *IF(COUNTIF(Parámetros!$K:$K, $S210)&gt;0,0,1)+$Y210/$W210*(1-$W210))</f>
        <v/>
      </c>
      <c r="AB210" s="46" t="str">
        <f>IF($B210="","",$Q210*Parámetros!$B$3+Parámetros!$B$2)</f>
        <v/>
      </c>
      <c r="AC210" s="46" t="str">
        <f>IF($B210="","",Parámetros!$B$1*IF(OR($S210=27,$S210=102),0,1))</f>
        <v/>
      </c>
      <c r="AE210" s="43" t="str">
        <f>IF($B210="","",IF($C210="","No declarado",IFERROR(VLOOKUP($C210,F.931!$B:$BZ,$AE$1,0),"No declarado")))</f>
        <v/>
      </c>
      <c r="AF210" s="47" t="str">
        <f t="shared" si="32"/>
        <v/>
      </c>
      <c r="AG210" s="47" t="str">
        <f>IF($B210="","",IFERROR(O210-VLOOKUP(C210,F.931!B:BZ,SUMIFS(F.931!$1:$1,F.931!$3:$3,"Remuneración 4"),0),""))</f>
        <v/>
      </c>
      <c r="AH210" s="48" t="str">
        <f t="shared" si="33"/>
        <v/>
      </c>
      <c r="AI210" s="41" t="str">
        <f t="shared" si="34"/>
        <v/>
      </c>
    </row>
    <row r="211" spans="1:35" x14ac:dyDescent="0.2">
      <c r="A211" s="65"/>
      <c r="B211" s="64"/>
      <c r="C211" s="65"/>
      <c r="D211" s="88"/>
      <c r="E211" s="62"/>
      <c r="F211" s="62"/>
      <c r="G211" s="62"/>
      <c r="H211" s="62"/>
      <c r="I211" s="62"/>
      <c r="J211" s="62"/>
      <c r="K211" s="62"/>
      <c r="L211" s="43" t="str">
        <f>IF($B211="","",MAX(0,$E211-MAX($E211-$I211,Parámetros!$B$5)))</f>
        <v/>
      </c>
      <c r="M211" s="43" t="str">
        <f>IF($B211="","",MIN($E211,Parámetros!$B$4))</f>
        <v/>
      </c>
      <c r="N211" s="43" t="str">
        <f t="shared" si="35"/>
        <v/>
      </c>
      <c r="O211" s="43" t="str">
        <f>IF($B211="","",MIN(($E211+$F211)/IF($D211="",1,$D211),Parámetros!$B$4))</f>
        <v/>
      </c>
      <c r="P211" s="43" t="str">
        <f t="shared" si="36"/>
        <v/>
      </c>
      <c r="Q211" s="43" t="str">
        <f t="shared" si="37"/>
        <v/>
      </c>
      <c r="R211" s="43" t="str">
        <f t="shared" si="30"/>
        <v/>
      </c>
      <c r="S211" s="44" t="str">
        <f>IF($B211="","",IFERROR(VLOOKUP($C211,F.931!$B:$R,9,0),8))</f>
        <v/>
      </c>
      <c r="T211" s="44" t="str">
        <f>IF($B211="","",IFERROR(VLOOKUP($C211,F.931!$B:$R,7,0),1))</f>
        <v/>
      </c>
      <c r="U211" s="44" t="str">
        <f>IF($B211="","",IFERROR(VLOOKUP($C211,F.931!$B:$AR,15,0),0))</f>
        <v/>
      </c>
      <c r="V211" s="44" t="str">
        <f>IF($B211="","",IFERROR(VLOOKUP($C211,F.931!$B:$R,3,0),1))</f>
        <v/>
      </c>
      <c r="W211" s="45" t="str">
        <f t="shared" si="31"/>
        <v/>
      </c>
      <c r="X211" s="46" t="str">
        <f>IF($B211="","",$W211*(X$2+$U211*0.015) *$O211*IF(COUNTIF(Parámetros!$J:$J, $S211)&gt;0,0,1)*IF($T211=2,0,1) +$J211*$W211)</f>
        <v/>
      </c>
      <c r="Y211" s="46" t="str">
        <f>IF($B211="","",$W211*Y$2*P211*IF(COUNTIF(Parámetros!$L:$L,$S211)&gt;0,0,1)*IF($T211=2,0,1) +$K211*$W211)</f>
        <v/>
      </c>
      <c r="Z211" s="46" t="str">
        <f>IF($B211="","",($M211*Z$2+IF($T211=2,0, $M211*Z$1+$X211/$W211*(1-$W211)))*IF(COUNTIF(Parámetros!$I:$I, $S211)&gt;0,0,1))</f>
        <v/>
      </c>
      <c r="AA211" s="46" t="str">
        <f>IF($B211="","",$R211*IF($T211=2,AA$1,AA$2) *IF(COUNTIF(Parámetros!$K:$K, $S211)&gt;0,0,1)+$Y211/$W211*(1-$W211))</f>
        <v/>
      </c>
      <c r="AB211" s="46" t="str">
        <f>IF($B211="","",$Q211*Parámetros!$B$3+Parámetros!$B$2)</f>
        <v/>
      </c>
      <c r="AC211" s="46" t="str">
        <f>IF($B211="","",Parámetros!$B$1*IF(OR($S211=27,$S211=102),0,1))</f>
        <v/>
      </c>
      <c r="AE211" s="43" t="str">
        <f>IF($B211="","",IF($C211="","No declarado",IFERROR(VLOOKUP($C211,F.931!$B:$BZ,$AE$1,0),"No declarado")))</f>
        <v/>
      </c>
      <c r="AF211" s="47" t="str">
        <f t="shared" si="32"/>
        <v/>
      </c>
      <c r="AG211" s="47" t="str">
        <f>IF($B211="","",IFERROR(O211-VLOOKUP(C211,F.931!B:BZ,SUMIFS(F.931!$1:$1,F.931!$3:$3,"Remuneración 4"),0),""))</f>
        <v/>
      </c>
      <c r="AH211" s="48" t="str">
        <f t="shared" si="33"/>
        <v/>
      </c>
      <c r="AI211" s="41" t="str">
        <f t="shared" si="34"/>
        <v/>
      </c>
    </row>
    <row r="212" spans="1:35" x14ac:dyDescent="0.2">
      <c r="A212" s="65"/>
      <c r="B212" s="64"/>
      <c r="C212" s="65"/>
      <c r="D212" s="88"/>
      <c r="E212" s="62"/>
      <c r="F212" s="62"/>
      <c r="G212" s="62"/>
      <c r="H212" s="62"/>
      <c r="I212" s="62"/>
      <c r="J212" s="62"/>
      <c r="K212" s="62"/>
      <c r="L212" s="43" t="str">
        <f>IF($B212="","",MAX(0,$E212-MAX($E212-$I212,Parámetros!$B$5)))</f>
        <v/>
      </c>
      <c r="M212" s="43" t="str">
        <f>IF($B212="","",MIN($E212,Parámetros!$B$4))</f>
        <v/>
      </c>
      <c r="N212" s="43" t="str">
        <f t="shared" si="35"/>
        <v/>
      </c>
      <c r="O212" s="43" t="str">
        <f>IF($B212="","",MIN(($E212+$F212)/IF($D212="",1,$D212),Parámetros!$B$4))</f>
        <v/>
      </c>
      <c r="P212" s="43" t="str">
        <f t="shared" si="36"/>
        <v/>
      </c>
      <c r="Q212" s="43" t="str">
        <f t="shared" si="37"/>
        <v/>
      </c>
      <c r="R212" s="43" t="str">
        <f t="shared" si="30"/>
        <v/>
      </c>
      <c r="S212" s="44" t="str">
        <f>IF($B212="","",IFERROR(VLOOKUP($C212,F.931!$B:$R,9,0),8))</f>
        <v/>
      </c>
      <c r="T212" s="44" t="str">
        <f>IF($B212="","",IFERROR(VLOOKUP($C212,F.931!$B:$R,7,0),1))</f>
        <v/>
      </c>
      <c r="U212" s="44" t="str">
        <f>IF($B212="","",IFERROR(VLOOKUP($C212,F.931!$B:$AR,15,0),0))</f>
        <v/>
      </c>
      <c r="V212" s="44" t="str">
        <f>IF($B212="","",IFERROR(VLOOKUP($C212,F.931!$B:$R,3,0),1))</f>
        <v/>
      </c>
      <c r="W212" s="45" t="str">
        <f t="shared" si="31"/>
        <v/>
      </c>
      <c r="X212" s="46" t="str">
        <f>IF($B212="","",$W212*(X$2+$U212*0.015) *$O212*IF(COUNTIF(Parámetros!$J:$J, $S212)&gt;0,0,1)*IF($T212=2,0,1) +$J212*$W212)</f>
        <v/>
      </c>
      <c r="Y212" s="46" t="str">
        <f>IF($B212="","",$W212*Y$2*P212*IF(COUNTIF(Parámetros!$L:$L,$S212)&gt;0,0,1)*IF($T212=2,0,1) +$K212*$W212)</f>
        <v/>
      </c>
      <c r="Z212" s="46" t="str">
        <f>IF($B212="","",($M212*Z$2+IF($T212=2,0, $M212*Z$1+$X212/$W212*(1-$W212)))*IF(COUNTIF(Parámetros!$I:$I, $S212)&gt;0,0,1))</f>
        <v/>
      </c>
      <c r="AA212" s="46" t="str">
        <f>IF($B212="","",$R212*IF($T212=2,AA$1,AA$2) *IF(COUNTIF(Parámetros!$K:$K, $S212)&gt;0,0,1)+$Y212/$W212*(1-$W212))</f>
        <v/>
      </c>
      <c r="AB212" s="46" t="str">
        <f>IF($B212="","",$Q212*Parámetros!$B$3+Parámetros!$B$2)</f>
        <v/>
      </c>
      <c r="AC212" s="46" t="str">
        <f>IF($B212="","",Parámetros!$B$1*IF(OR($S212=27,$S212=102),0,1))</f>
        <v/>
      </c>
      <c r="AE212" s="43" t="str">
        <f>IF($B212="","",IF($C212="","No declarado",IFERROR(VLOOKUP($C212,F.931!$B:$BZ,$AE$1,0),"No declarado")))</f>
        <v/>
      </c>
      <c r="AF212" s="47" t="str">
        <f t="shared" si="32"/>
        <v/>
      </c>
      <c r="AG212" s="47" t="str">
        <f>IF($B212="","",IFERROR(O212-VLOOKUP(C212,F.931!B:BZ,SUMIFS(F.931!$1:$1,F.931!$3:$3,"Remuneración 4"),0),""))</f>
        <v/>
      </c>
      <c r="AH212" s="48" t="str">
        <f t="shared" si="33"/>
        <v/>
      </c>
      <c r="AI212" s="41" t="str">
        <f t="shared" si="34"/>
        <v/>
      </c>
    </row>
    <row r="213" spans="1:35" x14ac:dyDescent="0.2">
      <c r="A213" s="65"/>
      <c r="B213" s="64"/>
      <c r="C213" s="65"/>
      <c r="D213" s="88"/>
      <c r="E213" s="62"/>
      <c r="F213" s="62"/>
      <c r="G213" s="62"/>
      <c r="H213" s="62"/>
      <c r="I213" s="62"/>
      <c r="J213" s="62"/>
      <c r="K213" s="62"/>
      <c r="L213" s="43" t="str">
        <f>IF($B213="","",MAX(0,$E213-MAX($E213-$I213,Parámetros!$B$5)))</f>
        <v/>
      </c>
      <c r="M213" s="43" t="str">
        <f>IF($B213="","",MIN($E213,Parámetros!$B$4))</f>
        <v/>
      </c>
      <c r="N213" s="43" t="str">
        <f t="shared" si="35"/>
        <v/>
      </c>
      <c r="O213" s="43" t="str">
        <f>IF($B213="","",MIN(($E213+$F213)/IF($D213="",1,$D213),Parámetros!$B$4))</f>
        <v/>
      </c>
      <c r="P213" s="43" t="str">
        <f t="shared" si="36"/>
        <v/>
      </c>
      <c r="Q213" s="43" t="str">
        <f t="shared" si="37"/>
        <v/>
      </c>
      <c r="R213" s="43" t="str">
        <f t="shared" si="30"/>
        <v/>
      </c>
      <c r="S213" s="44" t="str">
        <f>IF($B213="","",IFERROR(VLOOKUP($C213,F.931!$B:$R,9,0),8))</f>
        <v/>
      </c>
      <c r="T213" s="44" t="str">
        <f>IF($B213="","",IFERROR(VLOOKUP($C213,F.931!$B:$R,7,0),1))</f>
        <v/>
      </c>
      <c r="U213" s="44" t="str">
        <f>IF($B213="","",IFERROR(VLOOKUP($C213,F.931!$B:$AR,15,0),0))</f>
        <v/>
      </c>
      <c r="V213" s="44" t="str">
        <f>IF($B213="","",IFERROR(VLOOKUP($C213,F.931!$B:$R,3,0),1))</f>
        <v/>
      </c>
      <c r="W213" s="45" t="str">
        <f t="shared" si="31"/>
        <v/>
      </c>
      <c r="X213" s="46" t="str">
        <f>IF($B213="","",$W213*(X$2+$U213*0.015) *$O213*IF(COUNTIF(Parámetros!$J:$J, $S213)&gt;0,0,1)*IF($T213=2,0,1) +$J213*$W213)</f>
        <v/>
      </c>
      <c r="Y213" s="46" t="str">
        <f>IF($B213="","",$W213*Y$2*P213*IF(COUNTIF(Parámetros!$L:$L,$S213)&gt;0,0,1)*IF($T213=2,0,1) +$K213*$W213)</f>
        <v/>
      </c>
      <c r="Z213" s="46" t="str">
        <f>IF($B213="","",($M213*Z$2+IF($T213=2,0, $M213*Z$1+$X213/$W213*(1-$W213)))*IF(COUNTIF(Parámetros!$I:$I, $S213)&gt;0,0,1))</f>
        <v/>
      </c>
      <c r="AA213" s="46" t="str">
        <f>IF($B213="","",$R213*IF($T213=2,AA$1,AA$2) *IF(COUNTIF(Parámetros!$K:$K, $S213)&gt;0,0,1)+$Y213/$W213*(1-$W213))</f>
        <v/>
      </c>
      <c r="AB213" s="46" t="str">
        <f>IF($B213="","",$Q213*Parámetros!$B$3+Parámetros!$B$2)</f>
        <v/>
      </c>
      <c r="AC213" s="46" t="str">
        <f>IF($B213="","",Parámetros!$B$1*IF(OR($S213=27,$S213=102),0,1))</f>
        <v/>
      </c>
      <c r="AE213" s="43" t="str">
        <f>IF($B213="","",IF($C213="","No declarado",IFERROR(VLOOKUP($C213,F.931!$B:$BZ,$AE$1,0),"No declarado")))</f>
        <v/>
      </c>
      <c r="AF213" s="47" t="str">
        <f t="shared" si="32"/>
        <v/>
      </c>
      <c r="AG213" s="47" t="str">
        <f>IF($B213="","",IFERROR(O213-VLOOKUP(C213,F.931!B:BZ,SUMIFS(F.931!$1:$1,F.931!$3:$3,"Remuneración 4"),0),""))</f>
        <v/>
      </c>
      <c r="AH213" s="48" t="str">
        <f t="shared" si="33"/>
        <v/>
      </c>
      <c r="AI213" s="41" t="str">
        <f t="shared" si="34"/>
        <v/>
      </c>
    </row>
    <row r="214" spans="1:35" x14ac:dyDescent="0.2">
      <c r="A214" s="65"/>
      <c r="B214" s="64"/>
      <c r="C214" s="65"/>
      <c r="D214" s="88"/>
      <c r="E214" s="62"/>
      <c r="F214" s="62"/>
      <c r="G214" s="62"/>
      <c r="H214" s="62"/>
      <c r="I214" s="62"/>
      <c r="J214" s="62"/>
      <c r="K214" s="62"/>
      <c r="L214" s="43" t="str">
        <f>IF($B214="","",MAX(0,$E214-MAX($E214-$I214,Parámetros!$B$5)))</f>
        <v/>
      </c>
      <c r="M214" s="43" t="str">
        <f>IF($B214="","",MIN($E214,Parámetros!$B$4))</f>
        <v/>
      </c>
      <c r="N214" s="43" t="str">
        <f t="shared" si="35"/>
        <v/>
      </c>
      <c r="O214" s="43" t="str">
        <f>IF($B214="","",MIN(($E214+$F214)/IF($D214="",1,$D214),Parámetros!$B$4))</f>
        <v/>
      </c>
      <c r="P214" s="43" t="str">
        <f t="shared" si="36"/>
        <v/>
      </c>
      <c r="Q214" s="43" t="str">
        <f t="shared" si="37"/>
        <v/>
      </c>
      <c r="R214" s="43" t="str">
        <f t="shared" si="30"/>
        <v/>
      </c>
      <c r="S214" s="44" t="str">
        <f>IF($B214="","",IFERROR(VLOOKUP($C214,F.931!$B:$R,9,0),8))</f>
        <v/>
      </c>
      <c r="T214" s="44" t="str">
        <f>IF($B214="","",IFERROR(VLOOKUP($C214,F.931!$B:$R,7,0),1))</f>
        <v/>
      </c>
      <c r="U214" s="44" t="str">
        <f>IF($B214="","",IFERROR(VLOOKUP($C214,F.931!$B:$AR,15,0),0))</f>
        <v/>
      </c>
      <c r="V214" s="44" t="str">
        <f>IF($B214="","",IFERROR(VLOOKUP($C214,F.931!$B:$R,3,0),1))</f>
        <v/>
      </c>
      <c r="W214" s="45" t="str">
        <f t="shared" si="31"/>
        <v/>
      </c>
      <c r="X214" s="46" t="str">
        <f>IF($B214="","",$W214*(X$2+$U214*0.015) *$O214*IF(COUNTIF(Parámetros!$J:$J, $S214)&gt;0,0,1)*IF($T214=2,0,1) +$J214*$W214)</f>
        <v/>
      </c>
      <c r="Y214" s="46" t="str">
        <f>IF($B214="","",$W214*Y$2*P214*IF(COUNTIF(Parámetros!$L:$L,$S214)&gt;0,0,1)*IF($T214=2,0,1) +$K214*$W214)</f>
        <v/>
      </c>
      <c r="Z214" s="46" t="str">
        <f>IF($B214="","",($M214*Z$2+IF($T214=2,0, $M214*Z$1+$X214/$W214*(1-$W214)))*IF(COUNTIF(Parámetros!$I:$I, $S214)&gt;0,0,1))</f>
        <v/>
      </c>
      <c r="AA214" s="46" t="str">
        <f>IF($B214="","",$R214*IF($T214=2,AA$1,AA$2) *IF(COUNTIF(Parámetros!$K:$K, $S214)&gt;0,0,1)+$Y214/$W214*(1-$W214))</f>
        <v/>
      </c>
      <c r="AB214" s="46" t="str">
        <f>IF($B214="","",$Q214*Parámetros!$B$3+Parámetros!$B$2)</f>
        <v/>
      </c>
      <c r="AC214" s="46" t="str">
        <f>IF($B214="","",Parámetros!$B$1*IF(OR($S214=27,$S214=102),0,1))</f>
        <v/>
      </c>
      <c r="AE214" s="43" t="str">
        <f>IF($B214="","",IF($C214="","No declarado",IFERROR(VLOOKUP($C214,F.931!$B:$BZ,$AE$1,0),"No declarado")))</f>
        <v/>
      </c>
      <c r="AF214" s="47" t="str">
        <f t="shared" si="32"/>
        <v/>
      </c>
      <c r="AG214" s="47" t="str">
        <f>IF($B214="","",IFERROR(O214-VLOOKUP(C214,F.931!B:BZ,SUMIFS(F.931!$1:$1,F.931!$3:$3,"Remuneración 4"),0),""))</f>
        <v/>
      </c>
      <c r="AH214" s="48" t="str">
        <f t="shared" si="33"/>
        <v/>
      </c>
      <c r="AI214" s="41" t="str">
        <f t="shared" si="34"/>
        <v/>
      </c>
    </row>
    <row r="215" spans="1:35" x14ac:dyDescent="0.2">
      <c r="A215" s="65"/>
      <c r="B215" s="64"/>
      <c r="C215" s="65"/>
      <c r="D215" s="88"/>
      <c r="E215" s="62"/>
      <c r="F215" s="62"/>
      <c r="G215" s="62"/>
      <c r="H215" s="62"/>
      <c r="I215" s="62"/>
      <c r="J215" s="62"/>
      <c r="K215" s="62"/>
      <c r="L215" s="43" t="str">
        <f>IF($B215="","",MAX(0,$E215-MAX($E215-$I215,Parámetros!$B$5)))</f>
        <v/>
      </c>
      <c r="M215" s="43" t="str">
        <f>IF($B215="","",MIN($E215,Parámetros!$B$4))</f>
        <v/>
      </c>
      <c r="N215" s="43" t="str">
        <f t="shared" si="35"/>
        <v/>
      </c>
      <c r="O215" s="43" t="str">
        <f>IF($B215="","",MIN(($E215+$F215)/IF($D215="",1,$D215),Parámetros!$B$4))</f>
        <v/>
      </c>
      <c r="P215" s="43" t="str">
        <f t="shared" si="36"/>
        <v/>
      </c>
      <c r="Q215" s="43" t="str">
        <f t="shared" si="37"/>
        <v/>
      </c>
      <c r="R215" s="43" t="str">
        <f t="shared" si="30"/>
        <v/>
      </c>
      <c r="S215" s="44" t="str">
        <f>IF($B215="","",IFERROR(VLOOKUP($C215,F.931!$B:$R,9,0),8))</f>
        <v/>
      </c>
      <c r="T215" s="44" t="str">
        <f>IF($B215="","",IFERROR(VLOOKUP($C215,F.931!$B:$R,7,0),1))</f>
        <v/>
      </c>
      <c r="U215" s="44" t="str">
        <f>IF($B215="","",IFERROR(VLOOKUP($C215,F.931!$B:$AR,15,0),0))</f>
        <v/>
      </c>
      <c r="V215" s="44" t="str">
        <f>IF($B215="","",IFERROR(VLOOKUP($C215,F.931!$B:$R,3,0),1))</f>
        <v/>
      </c>
      <c r="W215" s="45" t="str">
        <f t="shared" si="31"/>
        <v/>
      </c>
      <c r="X215" s="46" t="str">
        <f>IF($B215="","",$W215*(X$2+$U215*0.015) *$O215*IF(COUNTIF(Parámetros!$J:$J, $S215)&gt;0,0,1)*IF($T215=2,0,1) +$J215*$W215)</f>
        <v/>
      </c>
      <c r="Y215" s="46" t="str">
        <f>IF($B215="","",$W215*Y$2*P215*IF(COUNTIF(Parámetros!$L:$L,$S215)&gt;0,0,1)*IF($T215=2,0,1) +$K215*$W215)</f>
        <v/>
      </c>
      <c r="Z215" s="46" t="str">
        <f>IF($B215="","",($M215*Z$2+IF($T215=2,0, $M215*Z$1+$X215/$W215*(1-$W215)))*IF(COUNTIF(Parámetros!$I:$I, $S215)&gt;0,0,1))</f>
        <v/>
      </c>
      <c r="AA215" s="46" t="str">
        <f>IF($B215="","",$R215*IF($T215=2,AA$1,AA$2) *IF(COUNTIF(Parámetros!$K:$K, $S215)&gt;0,0,1)+$Y215/$W215*(1-$W215))</f>
        <v/>
      </c>
      <c r="AB215" s="46" t="str">
        <f>IF($B215="","",$Q215*Parámetros!$B$3+Parámetros!$B$2)</f>
        <v/>
      </c>
      <c r="AC215" s="46" t="str">
        <f>IF($B215="","",Parámetros!$B$1*IF(OR($S215=27,$S215=102),0,1))</f>
        <v/>
      </c>
      <c r="AE215" s="43" t="str">
        <f>IF($B215="","",IF($C215="","No declarado",IFERROR(VLOOKUP($C215,F.931!$B:$BZ,$AE$1,0),"No declarado")))</f>
        <v/>
      </c>
      <c r="AF215" s="47" t="str">
        <f t="shared" si="32"/>
        <v/>
      </c>
      <c r="AG215" s="47" t="str">
        <f>IF($B215="","",IFERROR(O215-VLOOKUP(C215,F.931!B:BZ,SUMIFS(F.931!$1:$1,F.931!$3:$3,"Remuneración 4"),0),""))</f>
        <v/>
      </c>
      <c r="AH215" s="48" t="str">
        <f t="shared" si="33"/>
        <v/>
      </c>
      <c r="AI215" s="41" t="str">
        <f t="shared" si="34"/>
        <v/>
      </c>
    </row>
    <row r="216" spans="1:35" x14ac:dyDescent="0.2">
      <c r="A216" s="65"/>
      <c r="B216" s="64"/>
      <c r="C216" s="65"/>
      <c r="D216" s="88"/>
      <c r="E216" s="62"/>
      <c r="F216" s="62"/>
      <c r="G216" s="62"/>
      <c r="H216" s="62"/>
      <c r="I216" s="62"/>
      <c r="J216" s="62"/>
      <c r="K216" s="62"/>
      <c r="L216" s="43" t="str">
        <f>IF($B216="","",MAX(0,$E216-MAX($E216-$I216,Parámetros!$B$5)))</f>
        <v/>
      </c>
      <c r="M216" s="43" t="str">
        <f>IF($B216="","",MIN($E216,Parámetros!$B$4))</f>
        <v/>
      </c>
      <c r="N216" s="43" t="str">
        <f t="shared" si="35"/>
        <v/>
      </c>
      <c r="O216" s="43" t="str">
        <f>IF($B216="","",MIN(($E216+$F216)/IF($D216="",1,$D216),Parámetros!$B$4))</f>
        <v/>
      </c>
      <c r="P216" s="43" t="str">
        <f t="shared" si="36"/>
        <v/>
      </c>
      <c r="Q216" s="43" t="str">
        <f t="shared" si="37"/>
        <v/>
      </c>
      <c r="R216" s="43" t="str">
        <f t="shared" si="30"/>
        <v/>
      </c>
      <c r="S216" s="44" t="str">
        <f>IF($B216="","",IFERROR(VLOOKUP($C216,F.931!$B:$R,9,0),8))</f>
        <v/>
      </c>
      <c r="T216" s="44" t="str">
        <f>IF($B216="","",IFERROR(VLOOKUP($C216,F.931!$B:$R,7,0),1))</f>
        <v/>
      </c>
      <c r="U216" s="44" t="str">
        <f>IF($B216="","",IFERROR(VLOOKUP($C216,F.931!$B:$AR,15,0),0))</f>
        <v/>
      </c>
      <c r="V216" s="44" t="str">
        <f>IF($B216="","",IFERROR(VLOOKUP($C216,F.931!$B:$R,3,0),1))</f>
        <v/>
      </c>
      <c r="W216" s="45" t="str">
        <f t="shared" si="31"/>
        <v/>
      </c>
      <c r="X216" s="46" t="str">
        <f>IF($B216="","",$W216*(X$2+$U216*0.015) *$O216*IF(COUNTIF(Parámetros!$J:$J, $S216)&gt;0,0,1)*IF($T216=2,0,1) +$J216*$W216)</f>
        <v/>
      </c>
      <c r="Y216" s="46" t="str">
        <f>IF($B216="","",$W216*Y$2*P216*IF(COUNTIF(Parámetros!$L:$L,$S216)&gt;0,0,1)*IF($T216=2,0,1) +$K216*$W216)</f>
        <v/>
      </c>
      <c r="Z216" s="46" t="str">
        <f>IF($B216="","",($M216*Z$2+IF($T216=2,0, $M216*Z$1+$X216/$W216*(1-$W216)))*IF(COUNTIF(Parámetros!$I:$I, $S216)&gt;0,0,1))</f>
        <v/>
      </c>
      <c r="AA216" s="46" t="str">
        <f>IF($B216="","",$R216*IF($T216=2,AA$1,AA$2) *IF(COUNTIF(Parámetros!$K:$K, $S216)&gt;0,0,1)+$Y216/$W216*(1-$W216))</f>
        <v/>
      </c>
      <c r="AB216" s="46" t="str">
        <f>IF($B216="","",$Q216*Parámetros!$B$3+Parámetros!$B$2)</f>
        <v/>
      </c>
      <c r="AC216" s="46" t="str">
        <f>IF($B216="","",Parámetros!$B$1*IF(OR($S216=27,$S216=102),0,1))</f>
        <v/>
      </c>
      <c r="AE216" s="43" t="str">
        <f>IF($B216="","",IF($C216="","No declarado",IFERROR(VLOOKUP($C216,F.931!$B:$BZ,$AE$1,0),"No declarado")))</f>
        <v/>
      </c>
      <c r="AF216" s="47" t="str">
        <f t="shared" si="32"/>
        <v/>
      </c>
      <c r="AG216" s="47" t="str">
        <f>IF($B216="","",IFERROR(O216-VLOOKUP(C216,F.931!B:BZ,SUMIFS(F.931!$1:$1,F.931!$3:$3,"Remuneración 4"),0),""))</f>
        <v/>
      </c>
      <c r="AH216" s="48" t="str">
        <f t="shared" si="33"/>
        <v/>
      </c>
      <c r="AI216" s="41" t="str">
        <f t="shared" si="34"/>
        <v/>
      </c>
    </row>
    <row r="217" spans="1:35" x14ac:dyDescent="0.2">
      <c r="A217" s="65"/>
      <c r="B217" s="64"/>
      <c r="C217" s="65"/>
      <c r="D217" s="88"/>
      <c r="E217" s="62"/>
      <c r="F217" s="62"/>
      <c r="G217" s="62"/>
      <c r="H217" s="62"/>
      <c r="I217" s="62"/>
      <c r="J217" s="62"/>
      <c r="K217" s="62"/>
      <c r="L217" s="43" t="str">
        <f>IF($B217="","",MAX(0,$E217-MAX($E217-$I217,Parámetros!$B$5)))</f>
        <v/>
      </c>
      <c r="M217" s="43" t="str">
        <f>IF($B217="","",MIN($E217,Parámetros!$B$4))</f>
        <v/>
      </c>
      <c r="N217" s="43" t="str">
        <f t="shared" si="35"/>
        <v/>
      </c>
      <c r="O217" s="43" t="str">
        <f>IF($B217="","",MIN(($E217+$F217)/IF($D217="",1,$D217),Parámetros!$B$4))</f>
        <v/>
      </c>
      <c r="P217" s="43" t="str">
        <f t="shared" si="36"/>
        <v/>
      </c>
      <c r="Q217" s="43" t="str">
        <f t="shared" si="37"/>
        <v/>
      </c>
      <c r="R217" s="43" t="str">
        <f t="shared" si="30"/>
        <v/>
      </c>
      <c r="S217" s="44" t="str">
        <f>IF($B217="","",IFERROR(VLOOKUP($C217,F.931!$B:$R,9,0),8))</f>
        <v/>
      </c>
      <c r="T217" s="44" t="str">
        <f>IF($B217="","",IFERROR(VLOOKUP($C217,F.931!$B:$R,7,0),1))</f>
        <v/>
      </c>
      <c r="U217" s="44" t="str">
        <f>IF($B217="","",IFERROR(VLOOKUP($C217,F.931!$B:$AR,15,0),0))</f>
        <v/>
      </c>
      <c r="V217" s="44" t="str">
        <f>IF($B217="","",IFERROR(VLOOKUP($C217,F.931!$B:$R,3,0),1))</f>
        <v/>
      </c>
      <c r="W217" s="45" t="str">
        <f t="shared" si="31"/>
        <v/>
      </c>
      <c r="X217" s="46" t="str">
        <f>IF($B217="","",$W217*(X$2+$U217*0.015) *$O217*IF(COUNTIF(Parámetros!$J:$J, $S217)&gt;0,0,1)*IF($T217=2,0,1) +$J217*$W217)</f>
        <v/>
      </c>
      <c r="Y217" s="46" t="str">
        <f>IF($B217="","",$W217*Y$2*P217*IF(COUNTIF(Parámetros!$L:$L,$S217)&gt;0,0,1)*IF($T217=2,0,1) +$K217*$W217)</f>
        <v/>
      </c>
      <c r="Z217" s="46" t="str">
        <f>IF($B217="","",($M217*Z$2+IF($T217=2,0, $M217*Z$1+$X217/$W217*(1-$W217)))*IF(COUNTIF(Parámetros!$I:$I, $S217)&gt;0,0,1))</f>
        <v/>
      </c>
      <c r="AA217" s="46" t="str">
        <f>IF($B217="","",$R217*IF($T217=2,AA$1,AA$2) *IF(COUNTIF(Parámetros!$K:$K, $S217)&gt;0,0,1)+$Y217/$W217*(1-$W217))</f>
        <v/>
      </c>
      <c r="AB217" s="46" t="str">
        <f>IF($B217="","",$Q217*Parámetros!$B$3+Parámetros!$B$2)</f>
        <v/>
      </c>
      <c r="AC217" s="46" t="str">
        <f>IF($B217="","",Parámetros!$B$1*IF(OR($S217=27,$S217=102),0,1))</f>
        <v/>
      </c>
      <c r="AE217" s="43" t="str">
        <f>IF($B217="","",IF($C217="","No declarado",IFERROR(VLOOKUP($C217,F.931!$B:$BZ,$AE$1,0),"No declarado")))</f>
        <v/>
      </c>
      <c r="AF217" s="47" t="str">
        <f t="shared" si="32"/>
        <v/>
      </c>
      <c r="AG217" s="47" t="str">
        <f>IF($B217="","",IFERROR(O217-VLOOKUP(C217,F.931!B:BZ,SUMIFS(F.931!$1:$1,F.931!$3:$3,"Remuneración 4"),0),""))</f>
        <v/>
      </c>
      <c r="AH217" s="48" t="str">
        <f t="shared" si="33"/>
        <v/>
      </c>
      <c r="AI217" s="41" t="str">
        <f t="shared" si="34"/>
        <v/>
      </c>
    </row>
    <row r="218" spans="1:35" x14ac:dyDescent="0.2">
      <c r="A218" s="65"/>
      <c r="B218" s="64"/>
      <c r="C218" s="65"/>
      <c r="D218" s="88"/>
      <c r="E218" s="62"/>
      <c r="F218" s="62"/>
      <c r="G218" s="62"/>
      <c r="H218" s="62"/>
      <c r="I218" s="62"/>
      <c r="J218" s="62"/>
      <c r="K218" s="62"/>
      <c r="L218" s="43" t="str">
        <f>IF($B218="","",MAX(0,$E218-MAX($E218-$I218,Parámetros!$B$5)))</f>
        <v/>
      </c>
      <c r="M218" s="43" t="str">
        <f>IF($B218="","",MIN($E218,Parámetros!$B$4))</f>
        <v/>
      </c>
      <c r="N218" s="43" t="str">
        <f t="shared" si="35"/>
        <v/>
      </c>
      <c r="O218" s="43" t="str">
        <f>IF($B218="","",MIN(($E218+$F218)/IF($D218="",1,$D218),Parámetros!$B$4))</f>
        <v/>
      </c>
      <c r="P218" s="43" t="str">
        <f t="shared" si="36"/>
        <v/>
      </c>
      <c r="Q218" s="43" t="str">
        <f t="shared" si="37"/>
        <v/>
      </c>
      <c r="R218" s="43" t="str">
        <f t="shared" si="30"/>
        <v/>
      </c>
      <c r="S218" s="44" t="str">
        <f>IF($B218="","",IFERROR(VLOOKUP($C218,F.931!$B:$R,9,0),8))</f>
        <v/>
      </c>
      <c r="T218" s="44" t="str">
        <f>IF($B218="","",IFERROR(VLOOKUP($C218,F.931!$B:$R,7,0),1))</f>
        <v/>
      </c>
      <c r="U218" s="44" t="str">
        <f>IF($B218="","",IFERROR(VLOOKUP($C218,F.931!$B:$AR,15,0),0))</f>
        <v/>
      </c>
      <c r="V218" s="44" t="str">
        <f>IF($B218="","",IFERROR(VLOOKUP($C218,F.931!$B:$R,3,0),1))</f>
        <v/>
      </c>
      <c r="W218" s="45" t="str">
        <f t="shared" si="31"/>
        <v/>
      </c>
      <c r="X218" s="46" t="str">
        <f>IF($B218="","",$W218*(X$2+$U218*0.015) *$O218*IF(COUNTIF(Parámetros!$J:$J, $S218)&gt;0,0,1)*IF($T218=2,0,1) +$J218*$W218)</f>
        <v/>
      </c>
      <c r="Y218" s="46" t="str">
        <f>IF($B218="","",$W218*Y$2*P218*IF(COUNTIF(Parámetros!$L:$L,$S218)&gt;0,0,1)*IF($T218=2,0,1) +$K218*$W218)</f>
        <v/>
      </c>
      <c r="Z218" s="46" t="str">
        <f>IF($B218="","",($M218*Z$2+IF($T218=2,0, $M218*Z$1+$X218/$W218*(1-$W218)))*IF(COUNTIF(Parámetros!$I:$I, $S218)&gt;0,0,1))</f>
        <v/>
      </c>
      <c r="AA218" s="46" t="str">
        <f>IF($B218="","",$R218*IF($T218=2,AA$1,AA$2) *IF(COUNTIF(Parámetros!$K:$K, $S218)&gt;0,0,1)+$Y218/$W218*(1-$W218))</f>
        <v/>
      </c>
      <c r="AB218" s="46" t="str">
        <f>IF($B218="","",$Q218*Parámetros!$B$3+Parámetros!$B$2)</f>
        <v/>
      </c>
      <c r="AC218" s="46" t="str">
        <f>IF($B218="","",Parámetros!$B$1*IF(OR($S218=27,$S218=102),0,1))</f>
        <v/>
      </c>
      <c r="AE218" s="43" t="str">
        <f>IF($B218="","",IF($C218="","No declarado",IFERROR(VLOOKUP($C218,F.931!$B:$BZ,$AE$1,0),"No declarado")))</f>
        <v/>
      </c>
      <c r="AF218" s="47" t="str">
        <f t="shared" si="32"/>
        <v/>
      </c>
      <c r="AG218" s="47" t="str">
        <f>IF($B218="","",IFERROR(O218-VLOOKUP(C218,F.931!B:BZ,SUMIFS(F.931!$1:$1,F.931!$3:$3,"Remuneración 4"),0),""))</f>
        <v/>
      </c>
      <c r="AH218" s="48" t="str">
        <f t="shared" si="33"/>
        <v/>
      </c>
      <c r="AI218" s="41" t="str">
        <f t="shared" si="34"/>
        <v/>
      </c>
    </row>
    <row r="219" spans="1:35" x14ac:dyDescent="0.2">
      <c r="A219" s="65"/>
      <c r="B219" s="64"/>
      <c r="C219" s="65"/>
      <c r="D219" s="88"/>
      <c r="E219" s="62"/>
      <c r="F219" s="62"/>
      <c r="G219" s="62"/>
      <c r="H219" s="62"/>
      <c r="I219" s="62"/>
      <c r="J219" s="62"/>
      <c r="K219" s="62"/>
      <c r="L219" s="43" t="str">
        <f>IF($B219="","",MAX(0,$E219-MAX($E219-$I219,Parámetros!$B$5)))</f>
        <v/>
      </c>
      <c r="M219" s="43" t="str">
        <f>IF($B219="","",MIN($E219,Parámetros!$B$4))</f>
        <v/>
      </c>
      <c r="N219" s="43" t="str">
        <f t="shared" si="35"/>
        <v/>
      </c>
      <c r="O219" s="43" t="str">
        <f>IF($B219="","",MIN(($E219+$F219)/IF($D219="",1,$D219),Parámetros!$B$4))</f>
        <v/>
      </c>
      <c r="P219" s="43" t="str">
        <f t="shared" si="36"/>
        <v/>
      </c>
      <c r="Q219" s="43" t="str">
        <f t="shared" si="37"/>
        <v/>
      </c>
      <c r="R219" s="43" t="str">
        <f t="shared" si="30"/>
        <v/>
      </c>
      <c r="S219" s="44" t="str">
        <f>IF($B219="","",IFERROR(VLOOKUP($C219,F.931!$B:$R,9,0),8))</f>
        <v/>
      </c>
      <c r="T219" s="44" t="str">
        <f>IF($B219="","",IFERROR(VLOOKUP($C219,F.931!$B:$R,7,0),1))</f>
        <v/>
      </c>
      <c r="U219" s="44" t="str">
        <f>IF($B219="","",IFERROR(VLOOKUP($C219,F.931!$B:$AR,15,0),0))</f>
        <v/>
      </c>
      <c r="V219" s="44" t="str">
        <f>IF($B219="","",IFERROR(VLOOKUP($C219,F.931!$B:$R,3,0),1))</f>
        <v/>
      </c>
      <c r="W219" s="45" t="str">
        <f t="shared" si="31"/>
        <v/>
      </c>
      <c r="X219" s="46" t="str">
        <f>IF($B219="","",$W219*(X$2+$U219*0.015) *$O219*IF(COUNTIF(Parámetros!$J:$J, $S219)&gt;0,0,1)*IF($T219=2,0,1) +$J219*$W219)</f>
        <v/>
      </c>
      <c r="Y219" s="46" t="str">
        <f>IF($B219="","",$W219*Y$2*P219*IF(COUNTIF(Parámetros!$L:$L,$S219)&gt;0,0,1)*IF($T219=2,0,1) +$K219*$W219)</f>
        <v/>
      </c>
      <c r="Z219" s="46" t="str">
        <f>IF($B219="","",($M219*Z$2+IF($T219=2,0, $M219*Z$1+$X219/$W219*(1-$W219)))*IF(COUNTIF(Parámetros!$I:$I, $S219)&gt;0,0,1))</f>
        <v/>
      </c>
      <c r="AA219" s="46" t="str">
        <f>IF($B219="","",$R219*IF($T219=2,AA$1,AA$2) *IF(COUNTIF(Parámetros!$K:$K, $S219)&gt;0,0,1)+$Y219/$W219*(1-$W219))</f>
        <v/>
      </c>
      <c r="AB219" s="46" t="str">
        <f>IF($B219="","",$Q219*Parámetros!$B$3+Parámetros!$B$2)</f>
        <v/>
      </c>
      <c r="AC219" s="46" t="str">
        <f>IF($B219="","",Parámetros!$B$1*IF(OR($S219=27,$S219=102),0,1))</f>
        <v/>
      </c>
      <c r="AE219" s="43" t="str">
        <f>IF($B219="","",IF($C219="","No declarado",IFERROR(VLOOKUP($C219,F.931!$B:$BZ,$AE$1,0),"No declarado")))</f>
        <v/>
      </c>
      <c r="AF219" s="47" t="str">
        <f t="shared" si="32"/>
        <v/>
      </c>
      <c r="AG219" s="47" t="str">
        <f>IF($B219="","",IFERROR(O219-VLOOKUP(C219,F.931!B:BZ,SUMIFS(F.931!$1:$1,F.931!$3:$3,"Remuneración 4"),0),""))</f>
        <v/>
      </c>
      <c r="AH219" s="48" t="str">
        <f t="shared" si="33"/>
        <v/>
      </c>
      <c r="AI219" s="41" t="str">
        <f t="shared" si="34"/>
        <v/>
      </c>
    </row>
    <row r="220" spans="1:35" x14ac:dyDescent="0.2">
      <c r="A220" s="65"/>
      <c r="B220" s="64"/>
      <c r="C220" s="65"/>
      <c r="D220" s="88"/>
      <c r="E220" s="62"/>
      <c r="F220" s="62"/>
      <c r="G220" s="62"/>
      <c r="H220" s="62"/>
      <c r="I220" s="62"/>
      <c r="J220" s="62"/>
      <c r="K220" s="62"/>
      <c r="L220" s="43" t="str">
        <f>IF($B220="","",MAX(0,$E220-MAX($E220-$I220,Parámetros!$B$5)))</f>
        <v/>
      </c>
      <c r="M220" s="43" t="str">
        <f>IF($B220="","",MIN($E220,Parámetros!$B$4))</f>
        <v/>
      </c>
      <c r="N220" s="43" t="str">
        <f t="shared" si="35"/>
        <v/>
      </c>
      <c r="O220" s="43" t="str">
        <f>IF($B220="","",MIN(($E220+$F220)/IF($D220="",1,$D220),Parámetros!$B$4))</f>
        <v/>
      </c>
      <c r="P220" s="43" t="str">
        <f t="shared" si="36"/>
        <v/>
      </c>
      <c r="Q220" s="43" t="str">
        <f t="shared" si="37"/>
        <v/>
      </c>
      <c r="R220" s="43" t="str">
        <f t="shared" si="30"/>
        <v/>
      </c>
      <c r="S220" s="44" t="str">
        <f>IF($B220="","",IFERROR(VLOOKUP($C220,F.931!$B:$R,9,0),8))</f>
        <v/>
      </c>
      <c r="T220" s="44" t="str">
        <f>IF($B220="","",IFERROR(VLOOKUP($C220,F.931!$B:$R,7,0),1))</f>
        <v/>
      </c>
      <c r="U220" s="44" t="str">
        <f>IF($B220="","",IFERROR(VLOOKUP($C220,F.931!$B:$AR,15,0),0))</f>
        <v/>
      </c>
      <c r="V220" s="44" t="str">
        <f>IF($B220="","",IFERROR(VLOOKUP($C220,F.931!$B:$R,3,0),1))</f>
        <v/>
      </c>
      <c r="W220" s="45" t="str">
        <f t="shared" si="31"/>
        <v/>
      </c>
      <c r="X220" s="46" t="str">
        <f>IF($B220="","",$W220*(X$2+$U220*0.015) *$O220*IF(COUNTIF(Parámetros!$J:$J, $S220)&gt;0,0,1)*IF($T220=2,0,1) +$J220*$W220)</f>
        <v/>
      </c>
      <c r="Y220" s="46" t="str">
        <f>IF($B220="","",$W220*Y$2*P220*IF(COUNTIF(Parámetros!$L:$L,$S220)&gt;0,0,1)*IF($T220=2,0,1) +$K220*$W220)</f>
        <v/>
      </c>
      <c r="Z220" s="46" t="str">
        <f>IF($B220="","",($M220*Z$2+IF($T220=2,0, $M220*Z$1+$X220/$W220*(1-$W220)))*IF(COUNTIF(Parámetros!$I:$I, $S220)&gt;0,0,1))</f>
        <v/>
      </c>
      <c r="AA220" s="46" t="str">
        <f>IF($B220="","",$R220*IF($T220=2,AA$1,AA$2) *IF(COUNTIF(Parámetros!$K:$K, $S220)&gt;0,0,1)+$Y220/$W220*(1-$W220))</f>
        <v/>
      </c>
      <c r="AB220" s="46" t="str">
        <f>IF($B220="","",$Q220*Parámetros!$B$3+Parámetros!$B$2)</f>
        <v/>
      </c>
      <c r="AC220" s="46" t="str">
        <f>IF($B220="","",Parámetros!$B$1*IF(OR($S220=27,$S220=102),0,1))</f>
        <v/>
      </c>
      <c r="AE220" s="43" t="str">
        <f>IF($B220="","",IF($C220="","No declarado",IFERROR(VLOOKUP($C220,F.931!$B:$BZ,$AE$1,0),"No declarado")))</f>
        <v/>
      </c>
      <c r="AF220" s="47" t="str">
        <f t="shared" si="32"/>
        <v/>
      </c>
      <c r="AG220" s="47" t="str">
        <f>IF($B220="","",IFERROR(O220-VLOOKUP(C220,F.931!B:BZ,SUMIFS(F.931!$1:$1,F.931!$3:$3,"Remuneración 4"),0),""))</f>
        <v/>
      </c>
      <c r="AH220" s="48" t="str">
        <f t="shared" si="33"/>
        <v/>
      </c>
      <c r="AI220" s="41" t="str">
        <f t="shared" si="34"/>
        <v/>
      </c>
    </row>
    <row r="221" spans="1:35" x14ac:dyDescent="0.2">
      <c r="A221" s="65"/>
      <c r="B221" s="64"/>
      <c r="C221" s="65"/>
      <c r="D221" s="88"/>
      <c r="E221" s="62"/>
      <c r="F221" s="62"/>
      <c r="G221" s="62"/>
      <c r="H221" s="62"/>
      <c r="I221" s="62"/>
      <c r="J221" s="62"/>
      <c r="K221" s="62"/>
      <c r="L221" s="43" t="str">
        <f>IF($B221="","",MAX(0,$E221-MAX($E221-$I221,Parámetros!$B$5)))</f>
        <v/>
      </c>
      <c r="M221" s="43" t="str">
        <f>IF($B221="","",MIN($E221,Parámetros!$B$4))</f>
        <v/>
      </c>
      <c r="N221" s="43" t="str">
        <f t="shared" si="35"/>
        <v/>
      </c>
      <c r="O221" s="43" t="str">
        <f>IF($B221="","",MIN(($E221+$F221)/IF($D221="",1,$D221),Parámetros!$B$4))</f>
        <v/>
      </c>
      <c r="P221" s="43" t="str">
        <f t="shared" si="36"/>
        <v/>
      </c>
      <c r="Q221" s="43" t="str">
        <f t="shared" si="37"/>
        <v/>
      </c>
      <c r="R221" s="43" t="str">
        <f t="shared" si="30"/>
        <v/>
      </c>
      <c r="S221" s="44" t="str">
        <f>IF($B221="","",IFERROR(VLOOKUP($C221,F.931!$B:$R,9,0),8))</f>
        <v/>
      </c>
      <c r="T221" s="44" t="str">
        <f>IF($B221="","",IFERROR(VLOOKUP($C221,F.931!$B:$R,7,0),1))</f>
        <v/>
      </c>
      <c r="U221" s="44" t="str">
        <f>IF($B221="","",IFERROR(VLOOKUP($C221,F.931!$B:$AR,15,0),0))</f>
        <v/>
      </c>
      <c r="V221" s="44" t="str">
        <f>IF($B221="","",IFERROR(VLOOKUP($C221,F.931!$B:$R,3,0),1))</f>
        <v/>
      </c>
      <c r="W221" s="45" t="str">
        <f t="shared" si="31"/>
        <v/>
      </c>
      <c r="X221" s="46" t="str">
        <f>IF($B221="","",$W221*(X$2+$U221*0.015) *$O221*IF(COUNTIF(Parámetros!$J:$J, $S221)&gt;0,0,1)*IF($T221=2,0,1) +$J221*$W221)</f>
        <v/>
      </c>
      <c r="Y221" s="46" t="str">
        <f>IF($B221="","",$W221*Y$2*P221*IF(COUNTIF(Parámetros!$L:$L,$S221)&gt;0,0,1)*IF($T221=2,0,1) +$K221*$W221)</f>
        <v/>
      </c>
      <c r="Z221" s="46" t="str">
        <f>IF($B221="","",($M221*Z$2+IF($T221=2,0, $M221*Z$1+$X221/$W221*(1-$W221)))*IF(COUNTIF(Parámetros!$I:$I, $S221)&gt;0,0,1))</f>
        <v/>
      </c>
      <c r="AA221" s="46" t="str">
        <f>IF($B221="","",$R221*IF($T221=2,AA$1,AA$2) *IF(COUNTIF(Parámetros!$K:$K, $S221)&gt;0,0,1)+$Y221/$W221*(1-$W221))</f>
        <v/>
      </c>
      <c r="AB221" s="46" t="str">
        <f>IF($B221="","",$Q221*Parámetros!$B$3+Parámetros!$B$2)</f>
        <v/>
      </c>
      <c r="AC221" s="46" t="str">
        <f>IF($B221="","",Parámetros!$B$1*IF(OR($S221=27,$S221=102),0,1))</f>
        <v/>
      </c>
      <c r="AE221" s="43" t="str">
        <f>IF($B221="","",IF($C221="","No declarado",IFERROR(VLOOKUP($C221,F.931!$B:$BZ,$AE$1,0),"No declarado")))</f>
        <v/>
      </c>
      <c r="AF221" s="47" t="str">
        <f t="shared" si="32"/>
        <v/>
      </c>
      <c r="AG221" s="47" t="str">
        <f>IF($B221="","",IFERROR(O221-VLOOKUP(C221,F.931!B:BZ,SUMIFS(F.931!$1:$1,F.931!$3:$3,"Remuneración 4"),0),""))</f>
        <v/>
      </c>
      <c r="AH221" s="48" t="str">
        <f t="shared" si="33"/>
        <v/>
      </c>
      <c r="AI221" s="41" t="str">
        <f t="shared" si="34"/>
        <v/>
      </c>
    </row>
    <row r="222" spans="1:35" x14ac:dyDescent="0.2">
      <c r="A222" s="65"/>
      <c r="B222" s="64"/>
      <c r="C222" s="65"/>
      <c r="D222" s="88"/>
      <c r="E222" s="62"/>
      <c r="F222" s="62"/>
      <c r="G222" s="62"/>
      <c r="H222" s="62"/>
      <c r="I222" s="62"/>
      <c r="J222" s="62"/>
      <c r="K222" s="62"/>
      <c r="L222" s="43" t="str">
        <f>IF($B222="","",MAX(0,$E222-MAX($E222-$I222,Parámetros!$B$5)))</f>
        <v/>
      </c>
      <c r="M222" s="43" t="str">
        <f>IF($B222="","",MIN($E222,Parámetros!$B$4))</f>
        <v/>
      </c>
      <c r="N222" s="43" t="str">
        <f t="shared" si="35"/>
        <v/>
      </c>
      <c r="O222" s="43" t="str">
        <f>IF($B222="","",MIN(($E222+$F222)/IF($D222="",1,$D222),Parámetros!$B$4))</f>
        <v/>
      </c>
      <c r="P222" s="43" t="str">
        <f t="shared" si="36"/>
        <v/>
      </c>
      <c r="Q222" s="43" t="str">
        <f t="shared" si="37"/>
        <v/>
      </c>
      <c r="R222" s="43" t="str">
        <f t="shared" si="30"/>
        <v/>
      </c>
      <c r="S222" s="44" t="str">
        <f>IF($B222="","",IFERROR(VLOOKUP($C222,F.931!$B:$R,9,0),8))</f>
        <v/>
      </c>
      <c r="T222" s="44" t="str">
        <f>IF($B222="","",IFERROR(VLOOKUP($C222,F.931!$B:$R,7,0),1))</f>
        <v/>
      </c>
      <c r="U222" s="44" t="str">
        <f>IF($B222="","",IFERROR(VLOOKUP($C222,F.931!$B:$AR,15,0),0))</f>
        <v/>
      </c>
      <c r="V222" s="44" t="str">
        <f>IF($B222="","",IFERROR(VLOOKUP($C222,F.931!$B:$R,3,0),1))</f>
        <v/>
      </c>
      <c r="W222" s="45" t="str">
        <f t="shared" si="31"/>
        <v/>
      </c>
      <c r="X222" s="46" t="str">
        <f>IF($B222="","",$W222*(X$2+$U222*0.015) *$O222*IF(COUNTIF(Parámetros!$J:$J, $S222)&gt;0,0,1)*IF($T222=2,0,1) +$J222*$W222)</f>
        <v/>
      </c>
      <c r="Y222" s="46" t="str">
        <f>IF($B222="","",$W222*Y$2*P222*IF(COUNTIF(Parámetros!$L:$L,$S222)&gt;0,0,1)*IF($T222=2,0,1) +$K222*$W222)</f>
        <v/>
      </c>
      <c r="Z222" s="46" t="str">
        <f>IF($B222="","",($M222*Z$2+IF($T222=2,0, $M222*Z$1+$X222/$W222*(1-$W222)))*IF(COUNTIF(Parámetros!$I:$I, $S222)&gt;0,0,1))</f>
        <v/>
      </c>
      <c r="AA222" s="46" t="str">
        <f>IF($B222="","",$R222*IF($T222=2,AA$1,AA$2) *IF(COUNTIF(Parámetros!$K:$K, $S222)&gt;0,0,1)+$Y222/$W222*(1-$W222))</f>
        <v/>
      </c>
      <c r="AB222" s="46" t="str">
        <f>IF($B222="","",$Q222*Parámetros!$B$3+Parámetros!$B$2)</f>
        <v/>
      </c>
      <c r="AC222" s="46" t="str">
        <f>IF($B222="","",Parámetros!$B$1*IF(OR($S222=27,$S222=102),0,1))</f>
        <v/>
      </c>
      <c r="AE222" s="43" t="str">
        <f>IF($B222="","",IF($C222="","No declarado",IFERROR(VLOOKUP($C222,F.931!$B:$BZ,$AE$1,0),"No declarado")))</f>
        <v/>
      </c>
      <c r="AF222" s="47" t="str">
        <f t="shared" si="32"/>
        <v/>
      </c>
      <c r="AG222" s="47" t="str">
        <f>IF($B222="","",IFERROR(O222-VLOOKUP(C222,F.931!B:BZ,SUMIFS(F.931!$1:$1,F.931!$3:$3,"Remuneración 4"),0),""))</f>
        <v/>
      </c>
      <c r="AH222" s="48" t="str">
        <f t="shared" si="33"/>
        <v/>
      </c>
      <c r="AI222" s="41" t="str">
        <f t="shared" si="34"/>
        <v/>
      </c>
    </row>
    <row r="223" spans="1:35" x14ac:dyDescent="0.2">
      <c r="A223" s="65"/>
      <c r="B223" s="64"/>
      <c r="C223" s="65"/>
      <c r="D223" s="88"/>
      <c r="E223" s="62"/>
      <c r="F223" s="62"/>
      <c r="G223" s="62"/>
      <c r="H223" s="62"/>
      <c r="I223" s="62"/>
      <c r="J223" s="62"/>
      <c r="K223" s="62"/>
      <c r="L223" s="43" t="str">
        <f>IF($B223="","",MAX(0,$E223-MAX($E223-$I223,Parámetros!$B$5)))</f>
        <v/>
      </c>
      <c r="M223" s="43" t="str">
        <f>IF($B223="","",MIN($E223,Parámetros!$B$4))</f>
        <v/>
      </c>
      <c r="N223" s="43" t="str">
        <f t="shared" si="35"/>
        <v/>
      </c>
      <c r="O223" s="43" t="str">
        <f>IF($B223="","",MIN(($E223+$F223)/IF($D223="",1,$D223),Parámetros!$B$4))</f>
        <v/>
      </c>
      <c r="P223" s="43" t="str">
        <f t="shared" si="36"/>
        <v/>
      </c>
      <c r="Q223" s="43" t="str">
        <f t="shared" si="37"/>
        <v/>
      </c>
      <c r="R223" s="43" t="str">
        <f t="shared" si="30"/>
        <v/>
      </c>
      <c r="S223" s="44" t="str">
        <f>IF($B223="","",IFERROR(VLOOKUP($C223,F.931!$B:$R,9,0),8))</f>
        <v/>
      </c>
      <c r="T223" s="44" t="str">
        <f>IF($B223="","",IFERROR(VLOOKUP($C223,F.931!$B:$R,7,0),1))</f>
        <v/>
      </c>
      <c r="U223" s="44" t="str">
        <f>IF($B223="","",IFERROR(VLOOKUP($C223,F.931!$B:$AR,15,0),0))</f>
        <v/>
      </c>
      <c r="V223" s="44" t="str">
        <f>IF($B223="","",IFERROR(VLOOKUP($C223,F.931!$B:$R,3,0),1))</f>
        <v/>
      </c>
      <c r="W223" s="45" t="str">
        <f t="shared" si="31"/>
        <v/>
      </c>
      <c r="X223" s="46" t="str">
        <f>IF($B223="","",$W223*(X$2+$U223*0.015) *$O223*IF(COUNTIF(Parámetros!$J:$J, $S223)&gt;0,0,1)*IF($T223=2,0,1) +$J223*$W223)</f>
        <v/>
      </c>
      <c r="Y223" s="46" t="str">
        <f>IF($B223="","",$W223*Y$2*P223*IF(COUNTIF(Parámetros!$L:$L,$S223)&gt;0,0,1)*IF($T223=2,0,1) +$K223*$W223)</f>
        <v/>
      </c>
      <c r="Z223" s="46" t="str">
        <f>IF($B223="","",($M223*Z$2+IF($T223=2,0, $M223*Z$1+$X223/$W223*(1-$W223)))*IF(COUNTIF(Parámetros!$I:$I, $S223)&gt;0,0,1))</f>
        <v/>
      </c>
      <c r="AA223" s="46" t="str">
        <f>IF($B223="","",$R223*IF($T223=2,AA$1,AA$2) *IF(COUNTIF(Parámetros!$K:$K, $S223)&gt;0,0,1)+$Y223/$W223*(1-$W223))</f>
        <v/>
      </c>
      <c r="AB223" s="46" t="str">
        <f>IF($B223="","",$Q223*Parámetros!$B$3+Parámetros!$B$2)</f>
        <v/>
      </c>
      <c r="AC223" s="46" t="str">
        <f>IF($B223="","",Parámetros!$B$1*IF(OR($S223=27,$S223=102),0,1))</f>
        <v/>
      </c>
      <c r="AE223" s="43" t="str">
        <f>IF($B223="","",IF($C223="","No declarado",IFERROR(VLOOKUP($C223,F.931!$B:$BZ,$AE$1,0),"No declarado")))</f>
        <v/>
      </c>
      <c r="AF223" s="47" t="str">
        <f t="shared" si="32"/>
        <v/>
      </c>
      <c r="AG223" s="47" t="str">
        <f>IF($B223="","",IFERROR(O223-VLOOKUP(C223,F.931!B:BZ,SUMIFS(F.931!$1:$1,F.931!$3:$3,"Remuneración 4"),0),""))</f>
        <v/>
      </c>
      <c r="AH223" s="48" t="str">
        <f t="shared" si="33"/>
        <v/>
      </c>
      <c r="AI223" s="41" t="str">
        <f t="shared" si="34"/>
        <v/>
      </c>
    </row>
    <row r="224" spans="1:35" x14ac:dyDescent="0.2">
      <c r="A224" s="65"/>
      <c r="B224" s="64"/>
      <c r="C224" s="65"/>
      <c r="D224" s="88"/>
      <c r="E224" s="62"/>
      <c r="F224" s="62"/>
      <c r="G224" s="62"/>
      <c r="H224" s="62"/>
      <c r="I224" s="62"/>
      <c r="J224" s="62"/>
      <c r="K224" s="62"/>
      <c r="L224" s="43" t="str">
        <f>IF($B224="","",MAX(0,$E224-MAX($E224-$I224,Parámetros!$B$5)))</f>
        <v/>
      </c>
      <c r="M224" s="43" t="str">
        <f>IF($B224="","",MIN($E224,Parámetros!$B$4))</f>
        <v/>
      </c>
      <c r="N224" s="43" t="str">
        <f t="shared" si="35"/>
        <v/>
      </c>
      <c r="O224" s="43" t="str">
        <f>IF($B224="","",MIN(($E224+$F224)/IF($D224="",1,$D224),Parámetros!$B$4))</f>
        <v/>
      </c>
      <c r="P224" s="43" t="str">
        <f t="shared" si="36"/>
        <v/>
      </c>
      <c r="Q224" s="43" t="str">
        <f t="shared" si="37"/>
        <v/>
      </c>
      <c r="R224" s="43" t="str">
        <f t="shared" si="30"/>
        <v/>
      </c>
      <c r="S224" s="44" t="str">
        <f>IF($B224="","",IFERROR(VLOOKUP($C224,F.931!$B:$R,9,0),8))</f>
        <v/>
      </c>
      <c r="T224" s="44" t="str">
        <f>IF($B224="","",IFERROR(VLOOKUP($C224,F.931!$B:$R,7,0),1))</f>
        <v/>
      </c>
      <c r="U224" s="44" t="str">
        <f>IF($B224="","",IFERROR(VLOOKUP($C224,F.931!$B:$AR,15,0),0))</f>
        <v/>
      </c>
      <c r="V224" s="44" t="str">
        <f>IF($B224="","",IFERROR(VLOOKUP($C224,F.931!$B:$R,3,0),1))</f>
        <v/>
      </c>
      <c r="W224" s="45" t="str">
        <f t="shared" si="31"/>
        <v/>
      </c>
      <c r="X224" s="46" t="str">
        <f>IF($B224="","",$W224*(X$2+$U224*0.015) *$O224*IF(COUNTIF(Parámetros!$J:$J, $S224)&gt;0,0,1)*IF($T224=2,0,1) +$J224*$W224)</f>
        <v/>
      </c>
      <c r="Y224" s="46" t="str">
        <f>IF($B224="","",$W224*Y$2*P224*IF(COUNTIF(Parámetros!$L:$L,$S224)&gt;0,0,1)*IF($T224=2,0,1) +$K224*$W224)</f>
        <v/>
      </c>
      <c r="Z224" s="46" t="str">
        <f>IF($B224="","",($M224*Z$2+IF($T224=2,0, $M224*Z$1+$X224/$W224*(1-$W224)))*IF(COUNTIF(Parámetros!$I:$I, $S224)&gt;0,0,1))</f>
        <v/>
      </c>
      <c r="AA224" s="46" t="str">
        <f>IF($B224="","",$R224*IF($T224=2,AA$1,AA$2) *IF(COUNTIF(Parámetros!$K:$K, $S224)&gt;0,0,1)+$Y224/$W224*(1-$W224))</f>
        <v/>
      </c>
      <c r="AB224" s="46" t="str">
        <f>IF($B224="","",$Q224*Parámetros!$B$3+Parámetros!$B$2)</f>
        <v/>
      </c>
      <c r="AC224" s="46" t="str">
        <f>IF($B224="","",Parámetros!$B$1*IF(OR($S224=27,$S224=102),0,1))</f>
        <v/>
      </c>
      <c r="AE224" s="43" t="str">
        <f>IF($B224="","",IF($C224="","No declarado",IFERROR(VLOOKUP($C224,F.931!$B:$BZ,$AE$1,0),"No declarado")))</f>
        <v/>
      </c>
      <c r="AF224" s="47" t="str">
        <f t="shared" si="32"/>
        <v/>
      </c>
      <c r="AG224" s="47" t="str">
        <f>IF($B224="","",IFERROR(O224-VLOOKUP(C224,F.931!B:BZ,SUMIFS(F.931!$1:$1,F.931!$3:$3,"Remuneración 4"),0),""))</f>
        <v/>
      </c>
      <c r="AH224" s="48" t="str">
        <f t="shared" si="33"/>
        <v/>
      </c>
      <c r="AI224" s="41" t="str">
        <f t="shared" si="34"/>
        <v/>
      </c>
    </row>
    <row r="225" spans="1:35" x14ac:dyDescent="0.2">
      <c r="A225" s="65"/>
      <c r="B225" s="64"/>
      <c r="C225" s="65"/>
      <c r="D225" s="88"/>
      <c r="E225" s="62"/>
      <c r="F225" s="62"/>
      <c r="G225" s="62"/>
      <c r="H225" s="62"/>
      <c r="I225" s="62"/>
      <c r="J225" s="62"/>
      <c r="K225" s="62"/>
      <c r="L225" s="43" t="str">
        <f>IF($B225="","",MAX(0,$E225-MAX($E225-$I225,Parámetros!$B$5)))</f>
        <v/>
      </c>
      <c r="M225" s="43" t="str">
        <f>IF($B225="","",MIN($E225,Parámetros!$B$4))</f>
        <v/>
      </c>
      <c r="N225" s="43" t="str">
        <f t="shared" si="35"/>
        <v/>
      </c>
      <c r="O225" s="43" t="str">
        <f>IF($B225="","",MIN(($E225+$F225)/IF($D225="",1,$D225),Parámetros!$B$4))</f>
        <v/>
      </c>
      <c r="P225" s="43" t="str">
        <f t="shared" si="36"/>
        <v/>
      </c>
      <c r="Q225" s="43" t="str">
        <f t="shared" si="37"/>
        <v/>
      </c>
      <c r="R225" s="43" t="str">
        <f t="shared" si="30"/>
        <v/>
      </c>
      <c r="S225" s="44" t="str">
        <f>IF($B225="","",IFERROR(VLOOKUP($C225,F.931!$B:$R,9,0),8))</f>
        <v/>
      </c>
      <c r="T225" s="44" t="str">
        <f>IF($B225="","",IFERROR(VLOOKUP($C225,F.931!$B:$R,7,0),1))</f>
        <v/>
      </c>
      <c r="U225" s="44" t="str">
        <f>IF($B225="","",IFERROR(VLOOKUP($C225,F.931!$B:$AR,15,0),0))</f>
        <v/>
      </c>
      <c r="V225" s="44" t="str">
        <f>IF($B225="","",IFERROR(VLOOKUP($C225,F.931!$B:$R,3,0),1))</f>
        <v/>
      </c>
      <c r="W225" s="45" t="str">
        <f t="shared" si="31"/>
        <v/>
      </c>
      <c r="X225" s="46" t="str">
        <f>IF($B225="","",$W225*(X$2+$U225*0.015) *$O225*IF(COUNTIF(Parámetros!$J:$J, $S225)&gt;0,0,1)*IF($T225=2,0,1) +$J225*$W225)</f>
        <v/>
      </c>
      <c r="Y225" s="46" t="str">
        <f>IF($B225="","",$W225*Y$2*P225*IF(COUNTIF(Parámetros!$L:$L,$S225)&gt;0,0,1)*IF($T225=2,0,1) +$K225*$W225)</f>
        <v/>
      </c>
      <c r="Z225" s="46" t="str">
        <f>IF($B225="","",($M225*Z$2+IF($T225=2,0, $M225*Z$1+$X225/$W225*(1-$W225)))*IF(COUNTIF(Parámetros!$I:$I, $S225)&gt;0,0,1))</f>
        <v/>
      </c>
      <c r="AA225" s="46" t="str">
        <f>IF($B225="","",$R225*IF($T225=2,AA$1,AA$2) *IF(COUNTIF(Parámetros!$K:$K, $S225)&gt;0,0,1)+$Y225/$W225*(1-$W225))</f>
        <v/>
      </c>
      <c r="AB225" s="46" t="str">
        <f>IF($B225="","",$Q225*Parámetros!$B$3+Parámetros!$B$2)</f>
        <v/>
      </c>
      <c r="AC225" s="46" t="str">
        <f>IF($B225="","",Parámetros!$B$1*IF(OR($S225=27,$S225=102),0,1))</f>
        <v/>
      </c>
      <c r="AE225" s="43" t="str">
        <f>IF($B225="","",IF($C225="","No declarado",IFERROR(VLOOKUP($C225,F.931!$B:$BZ,$AE$1,0),"No declarado")))</f>
        <v/>
      </c>
      <c r="AF225" s="47" t="str">
        <f t="shared" si="32"/>
        <v/>
      </c>
      <c r="AG225" s="47" t="str">
        <f>IF($B225="","",IFERROR(O225-VLOOKUP(C225,F.931!B:BZ,SUMIFS(F.931!$1:$1,F.931!$3:$3,"Remuneración 4"),0),""))</f>
        <v/>
      </c>
      <c r="AH225" s="48" t="str">
        <f t="shared" si="33"/>
        <v/>
      </c>
      <c r="AI225" s="41" t="str">
        <f t="shared" si="34"/>
        <v/>
      </c>
    </row>
    <row r="226" spans="1:35" x14ac:dyDescent="0.2">
      <c r="A226" s="65"/>
      <c r="B226" s="64"/>
      <c r="C226" s="65"/>
      <c r="D226" s="88"/>
      <c r="E226" s="62"/>
      <c r="F226" s="62"/>
      <c r="G226" s="62"/>
      <c r="H226" s="62"/>
      <c r="I226" s="62"/>
      <c r="J226" s="62"/>
      <c r="K226" s="62"/>
      <c r="L226" s="43" t="str">
        <f>IF($B226="","",MAX(0,$E226-MAX($E226-$I226,Parámetros!$B$5)))</f>
        <v/>
      </c>
      <c r="M226" s="43" t="str">
        <f>IF($B226="","",MIN($E226,Parámetros!$B$4))</f>
        <v/>
      </c>
      <c r="N226" s="43" t="str">
        <f t="shared" si="35"/>
        <v/>
      </c>
      <c r="O226" s="43" t="str">
        <f>IF($B226="","",MIN(($E226+$F226)/IF($D226="",1,$D226),Parámetros!$B$4))</f>
        <v/>
      </c>
      <c r="P226" s="43" t="str">
        <f t="shared" si="36"/>
        <v/>
      </c>
      <c r="Q226" s="43" t="str">
        <f t="shared" si="37"/>
        <v/>
      </c>
      <c r="R226" s="43" t="str">
        <f t="shared" si="30"/>
        <v/>
      </c>
      <c r="S226" s="44" t="str">
        <f>IF($B226="","",IFERROR(VLOOKUP($C226,F.931!$B:$R,9,0),8))</f>
        <v/>
      </c>
      <c r="T226" s="44" t="str">
        <f>IF($B226="","",IFERROR(VLOOKUP($C226,F.931!$B:$R,7,0),1))</f>
        <v/>
      </c>
      <c r="U226" s="44" t="str">
        <f>IF($B226="","",IFERROR(VLOOKUP($C226,F.931!$B:$AR,15,0),0))</f>
        <v/>
      </c>
      <c r="V226" s="44" t="str">
        <f>IF($B226="","",IFERROR(VLOOKUP($C226,F.931!$B:$R,3,0),1))</f>
        <v/>
      </c>
      <c r="W226" s="45" t="str">
        <f t="shared" si="31"/>
        <v/>
      </c>
      <c r="X226" s="46" t="str">
        <f>IF($B226="","",$W226*(X$2+$U226*0.015) *$O226*IF(COUNTIF(Parámetros!$J:$J, $S226)&gt;0,0,1)*IF($T226=2,0,1) +$J226*$W226)</f>
        <v/>
      </c>
      <c r="Y226" s="46" t="str">
        <f>IF($B226="","",$W226*Y$2*P226*IF(COUNTIF(Parámetros!$L:$L,$S226)&gt;0,0,1)*IF($T226=2,0,1) +$K226*$W226)</f>
        <v/>
      </c>
      <c r="Z226" s="46" t="str">
        <f>IF($B226="","",($M226*Z$2+IF($T226=2,0, $M226*Z$1+$X226/$W226*(1-$W226)))*IF(COUNTIF(Parámetros!$I:$I, $S226)&gt;0,0,1))</f>
        <v/>
      </c>
      <c r="AA226" s="46" t="str">
        <f>IF($B226="","",$R226*IF($T226=2,AA$1,AA$2) *IF(COUNTIF(Parámetros!$K:$K, $S226)&gt;0,0,1)+$Y226/$W226*(1-$W226))</f>
        <v/>
      </c>
      <c r="AB226" s="46" t="str">
        <f>IF($B226="","",$Q226*Parámetros!$B$3+Parámetros!$B$2)</f>
        <v/>
      </c>
      <c r="AC226" s="46" t="str">
        <f>IF($B226="","",Parámetros!$B$1*IF(OR($S226=27,$S226=102),0,1))</f>
        <v/>
      </c>
      <c r="AE226" s="43" t="str">
        <f>IF($B226="","",IF($C226="","No declarado",IFERROR(VLOOKUP($C226,F.931!$B:$BZ,$AE$1,0),"No declarado")))</f>
        <v/>
      </c>
      <c r="AF226" s="47" t="str">
        <f t="shared" si="32"/>
        <v/>
      </c>
      <c r="AG226" s="47" t="str">
        <f>IF($B226="","",IFERROR(O226-VLOOKUP(C226,F.931!B:BZ,SUMIFS(F.931!$1:$1,F.931!$3:$3,"Remuneración 4"),0),""))</f>
        <v/>
      </c>
      <c r="AH226" s="48" t="str">
        <f t="shared" si="33"/>
        <v/>
      </c>
      <c r="AI226" s="41" t="str">
        <f t="shared" si="34"/>
        <v/>
      </c>
    </row>
    <row r="227" spans="1:35" x14ac:dyDescent="0.2">
      <c r="A227" s="65"/>
      <c r="B227" s="64"/>
      <c r="C227" s="65"/>
      <c r="D227" s="88"/>
      <c r="E227" s="62"/>
      <c r="F227" s="62"/>
      <c r="G227" s="62"/>
      <c r="H227" s="62"/>
      <c r="I227" s="62"/>
      <c r="J227" s="62"/>
      <c r="K227" s="62"/>
      <c r="L227" s="43" t="str">
        <f>IF($B227="","",MAX(0,$E227-MAX($E227-$I227,Parámetros!$B$5)))</f>
        <v/>
      </c>
      <c r="M227" s="43" t="str">
        <f>IF($B227="","",MIN($E227,Parámetros!$B$4))</f>
        <v/>
      </c>
      <c r="N227" s="43" t="str">
        <f t="shared" si="35"/>
        <v/>
      </c>
      <c r="O227" s="43" t="str">
        <f>IF($B227="","",MIN(($E227+$F227)/IF($D227="",1,$D227),Parámetros!$B$4))</f>
        <v/>
      </c>
      <c r="P227" s="43" t="str">
        <f t="shared" si="36"/>
        <v/>
      </c>
      <c r="Q227" s="43" t="str">
        <f t="shared" si="37"/>
        <v/>
      </c>
      <c r="R227" s="43" t="str">
        <f t="shared" si="30"/>
        <v/>
      </c>
      <c r="S227" s="44" t="str">
        <f>IF($B227="","",IFERROR(VLOOKUP($C227,F.931!$B:$R,9,0),8))</f>
        <v/>
      </c>
      <c r="T227" s="44" t="str">
        <f>IF($B227="","",IFERROR(VLOOKUP($C227,F.931!$B:$R,7,0),1))</f>
        <v/>
      </c>
      <c r="U227" s="44" t="str">
        <f>IF($B227="","",IFERROR(VLOOKUP($C227,F.931!$B:$AR,15,0),0))</f>
        <v/>
      </c>
      <c r="V227" s="44" t="str">
        <f>IF($B227="","",IFERROR(VLOOKUP($C227,F.931!$B:$R,3,0),1))</f>
        <v/>
      </c>
      <c r="W227" s="45" t="str">
        <f t="shared" si="31"/>
        <v/>
      </c>
      <c r="X227" s="46" t="str">
        <f>IF($B227="","",$W227*(X$2+$U227*0.015) *$O227*IF(COUNTIF(Parámetros!$J:$J, $S227)&gt;0,0,1)*IF($T227=2,0,1) +$J227*$W227)</f>
        <v/>
      </c>
      <c r="Y227" s="46" t="str">
        <f>IF($B227="","",$W227*Y$2*P227*IF(COUNTIF(Parámetros!$L:$L,$S227)&gt;0,0,1)*IF($T227=2,0,1) +$K227*$W227)</f>
        <v/>
      </c>
      <c r="Z227" s="46" t="str">
        <f>IF($B227="","",($M227*Z$2+IF($T227=2,0, $M227*Z$1+$X227/$W227*(1-$W227)))*IF(COUNTIF(Parámetros!$I:$I, $S227)&gt;0,0,1))</f>
        <v/>
      </c>
      <c r="AA227" s="46" t="str">
        <f>IF($B227="","",$R227*IF($T227=2,AA$1,AA$2) *IF(COUNTIF(Parámetros!$K:$K, $S227)&gt;0,0,1)+$Y227/$W227*(1-$W227))</f>
        <v/>
      </c>
      <c r="AB227" s="46" t="str">
        <f>IF($B227="","",$Q227*Parámetros!$B$3+Parámetros!$B$2)</f>
        <v/>
      </c>
      <c r="AC227" s="46" t="str">
        <f>IF($B227="","",Parámetros!$B$1*IF(OR($S227=27,$S227=102),0,1))</f>
        <v/>
      </c>
      <c r="AE227" s="43" t="str">
        <f>IF($B227="","",IF($C227="","No declarado",IFERROR(VLOOKUP($C227,F.931!$B:$BZ,$AE$1,0),"No declarado")))</f>
        <v/>
      </c>
      <c r="AF227" s="47" t="str">
        <f t="shared" si="32"/>
        <v/>
      </c>
      <c r="AG227" s="47" t="str">
        <f>IF($B227="","",IFERROR(O227-VLOOKUP(C227,F.931!B:BZ,SUMIFS(F.931!$1:$1,F.931!$3:$3,"Remuneración 4"),0),""))</f>
        <v/>
      </c>
      <c r="AH227" s="48" t="str">
        <f t="shared" si="33"/>
        <v/>
      </c>
      <c r="AI227" s="41" t="str">
        <f t="shared" si="34"/>
        <v/>
      </c>
    </row>
    <row r="228" spans="1:35" x14ac:dyDescent="0.2">
      <c r="A228" s="65"/>
      <c r="B228" s="64"/>
      <c r="C228" s="65"/>
      <c r="D228" s="88"/>
      <c r="E228" s="62"/>
      <c r="F228" s="62"/>
      <c r="G228" s="62"/>
      <c r="H228" s="62"/>
      <c r="I228" s="62"/>
      <c r="J228" s="62"/>
      <c r="K228" s="62"/>
      <c r="L228" s="43" t="str">
        <f>IF($B228="","",MAX(0,$E228-MAX($E228-$I228,Parámetros!$B$5)))</f>
        <v/>
      </c>
      <c r="M228" s="43" t="str">
        <f>IF($B228="","",MIN($E228,Parámetros!$B$4))</f>
        <v/>
      </c>
      <c r="N228" s="43" t="str">
        <f t="shared" si="35"/>
        <v/>
      </c>
      <c r="O228" s="43" t="str">
        <f>IF($B228="","",MIN(($E228+$F228)/IF($D228="",1,$D228),Parámetros!$B$4))</f>
        <v/>
      </c>
      <c r="P228" s="43" t="str">
        <f t="shared" si="36"/>
        <v/>
      </c>
      <c r="Q228" s="43" t="str">
        <f t="shared" si="37"/>
        <v/>
      </c>
      <c r="R228" s="43" t="str">
        <f t="shared" si="30"/>
        <v/>
      </c>
      <c r="S228" s="44" t="str">
        <f>IF($B228="","",IFERROR(VLOOKUP($C228,F.931!$B:$R,9,0),8))</f>
        <v/>
      </c>
      <c r="T228" s="44" t="str">
        <f>IF($B228="","",IFERROR(VLOOKUP($C228,F.931!$B:$R,7,0),1))</f>
        <v/>
      </c>
      <c r="U228" s="44" t="str">
        <f>IF($B228="","",IFERROR(VLOOKUP($C228,F.931!$B:$AR,15,0),0))</f>
        <v/>
      </c>
      <c r="V228" s="44" t="str">
        <f>IF($B228="","",IFERROR(VLOOKUP($C228,F.931!$B:$R,3,0),1))</f>
        <v/>
      </c>
      <c r="W228" s="45" t="str">
        <f t="shared" si="31"/>
        <v/>
      </c>
      <c r="X228" s="46" t="str">
        <f>IF($B228="","",$W228*(X$2+$U228*0.015) *$O228*IF(COUNTIF(Parámetros!$J:$J, $S228)&gt;0,0,1)*IF($T228=2,0,1) +$J228*$W228)</f>
        <v/>
      </c>
      <c r="Y228" s="46" t="str">
        <f>IF($B228="","",$W228*Y$2*P228*IF(COUNTIF(Parámetros!$L:$L,$S228)&gt;0,0,1)*IF($T228=2,0,1) +$K228*$W228)</f>
        <v/>
      </c>
      <c r="Z228" s="46" t="str">
        <f>IF($B228="","",($M228*Z$2+IF($T228=2,0, $M228*Z$1+$X228/$W228*(1-$W228)))*IF(COUNTIF(Parámetros!$I:$I, $S228)&gt;0,0,1))</f>
        <v/>
      </c>
      <c r="AA228" s="46" t="str">
        <f>IF($B228="","",$R228*IF($T228=2,AA$1,AA$2) *IF(COUNTIF(Parámetros!$K:$K, $S228)&gt;0,0,1)+$Y228/$W228*(1-$W228))</f>
        <v/>
      </c>
      <c r="AB228" s="46" t="str">
        <f>IF($B228="","",$Q228*Parámetros!$B$3+Parámetros!$B$2)</f>
        <v/>
      </c>
      <c r="AC228" s="46" t="str">
        <f>IF($B228="","",Parámetros!$B$1*IF(OR($S228=27,$S228=102),0,1))</f>
        <v/>
      </c>
      <c r="AE228" s="43" t="str">
        <f>IF($B228="","",IF($C228="","No declarado",IFERROR(VLOOKUP($C228,F.931!$B:$BZ,$AE$1,0),"No declarado")))</f>
        <v/>
      </c>
      <c r="AF228" s="47" t="str">
        <f t="shared" si="32"/>
        <v/>
      </c>
      <c r="AG228" s="47" t="str">
        <f>IF($B228="","",IFERROR(O228-VLOOKUP(C228,F.931!B:BZ,SUMIFS(F.931!$1:$1,F.931!$3:$3,"Remuneración 4"),0),""))</f>
        <v/>
      </c>
      <c r="AH228" s="48" t="str">
        <f t="shared" si="33"/>
        <v/>
      </c>
      <c r="AI228" s="41" t="str">
        <f t="shared" si="34"/>
        <v/>
      </c>
    </row>
    <row r="229" spans="1:35" x14ac:dyDescent="0.2">
      <c r="A229" s="65"/>
      <c r="B229" s="64"/>
      <c r="C229" s="65"/>
      <c r="D229" s="88"/>
      <c r="E229" s="62"/>
      <c r="F229" s="62"/>
      <c r="G229" s="62"/>
      <c r="H229" s="62"/>
      <c r="I229" s="62"/>
      <c r="J229" s="62"/>
      <c r="K229" s="62"/>
      <c r="L229" s="43" t="str">
        <f>IF($B229="","",MAX(0,$E229-MAX($E229-$I229,Parámetros!$B$5)))</f>
        <v/>
      </c>
      <c r="M229" s="43" t="str">
        <f>IF($B229="","",MIN($E229,Parámetros!$B$4))</f>
        <v/>
      </c>
      <c r="N229" s="43" t="str">
        <f t="shared" si="35"/>
        <v/>
      </c>
      <c r="O229" s="43" t="str">
        <f>IF($B229="","",MIN(($E229+$F229)/IF($D229="",1,$D229),Parámetros!$B$4))</f>
        <v/>
      </c>
      <c r="P229" s="43" t="str">
        <f t="shared" si="36"/>
        <v/>
      </c>
      <c r="Q229" s="43" t="str">
        <f t="shared" si="37"/>
        <v/>
      </c>
      <c r="R229" s="43" t="str">
        <f t="shared" ref="R229:R292" si="38">IF($B229="","",$N229-$L229)</f>
        <v/>
      </c>
      <c r="S229" s="44" t="str">
        <f>IF($B229="","",IFERROR(VLOOKUP($C229,F.931!$B:$R,9,0),8))</f>
        <v/>
      </c>
      <c r="T229" s="44" t="str">
        <f>IF($B229="","",IFERROR(VLOOKUP($C229,F.931!$B:$R,7,0),1))</f>
        <v/>
      </c>
      <c r="U229" s="44" t="str">
        <f>IF($B229="","",IFERROR(VLOOKUP($C229,F.931!$B:$AR,15,0),0))</f>
        <v/>
      </c>
      <c r="V229" s="44" t="str">
        <f>IF($B229="","",IFERROR(VLOOKUP($C229,F.931!$B:$R,3,0),1))</f>
        <v/>
      </c>
      <c r="W229" s="45" t="str">
        <f t="shared" si="31"/>
        <v/>
      </c>
      <c r="X229" s="46" t="str">
        <f>IF($B229="","",$W229*(X$2+$U229*0.015) *$O229*IF(COUNTIF(Parámetros!$J:$J, $S229)&gt;0,0,1)*IF($T229=2,0,1) +$J229*$W229)</f>
        <v/>
      </c>
      <c r="Y229" s="46" t="str">
        <f>IF($B229="","",$W229*Y$2*P229*IF(COUNTIF(Parámetros!$L:$L,$S229)&gt;0,0,1)*IF($T229=2,0,1) +$K229*$W229)</f>
        <v/>
      </c>
      <c r="Z229" s="46" t="str">
        <f>IF($B229="","",($M229*Z$2+IF($T229=2,0, $M229*Z$1+$X229/$W229*(1-$W229)))*IF(COUNTIF(Parámetros!$I:$I, $S229)&gt;0,0,1))</f>
        <v/>
      </c>
      <c r="AA229" s="46" t="str">
        <f>IF($B229="","",$R229*IF($T229=2,AA$1,AA$2) *IF(COUNTIF(Parámetros!$K:$K, $S229)&gt;0,0,1)+$Y229/$W229*(1-$W229))</f>
        <v/>
      </c>
      <c r="AB229" s="46" t="str">
        <f>IF($B229="","",$Q229*Parámetros!$B$3+Parámetros!$B$2)</f>
        <v/>
      </c>
      <c r="AC229" s="46" t="str">
        <f>IF($B229="","",Parámetros!$B$1*IF(OR($S229=27,$S229=102),0,1))</f>
        <v/>
      </c>
      <c r="AE229" s="43" t="str">
        <f>IF($B229="","",IF($C229="","No declarado",IFERROR(VLOOKUP($C229,F.931!$B:$BZ,$AE$1,0),"No declarado")))</f>
        <v/>
      </c>
      <c r="AF229" s="47" t="str">
        <f t="shared" si="32"/>
        <v/>
      </c>
      <c r="AG229" s="47" t="str">
        <f>IF($B229="","",IFERROR(O229-VLOOKUP(C229,F.931!B:BZ,SUMIFS(F.931!$1:$1,F.931!$3:$3,"Remuneración 4"),0),""))</f>
        <v/>
      </c>
      <c r="AH229" s="48" t="str">
        <f t="shared" si="33"/>
        <v/>
      </c>
      <c r="AI229" s="41" t="str">
        <f t="shared" si="34"/>
        <v/>
      </c>
    </row>
    <row r="230" spans="1:35" x14ac:dyDescent="0.2">
      <c r="A230" s="65"/>
      <c r="B230" s="64"/>
      <c r="C230" s="65"/>
      <c r="D230" s="88"/>
      <c r="E230" s="62"/>
      <c r="F230" s="62"/>
      <c r="G230" s="62"/>
      <c r="H230" s="62"/>
      <c r="I230" s="62"/>
      <c r="J230" s="62"/>
      <c r="K230" s="62"/>
      <c r="L230" s="43" t="str">
        <f>IF($B230="","",MAX(0,$E230-MAX($E230-$I230,Parámetros!$B$5)))</f>
        <v/>
      </c>
      <c r="M230" s="43" t="str">
        <f>IF($B230="","",MIN($E230,Parámetros!$B$4))</f>
        <v/>
      </c>
      <c r="N230" s="43" t="str">
        <f t="shared" si="35"/>
        <v/>
      </c>
      <c r="O230" s="43" t="str">
        <f>IF($B230="","",MIN(($E230+$F230)/IF($D230="",1,$D230),Parámetros!$B$4))</f>
        <v/>
      </c>
      <c r="P230" s="43" t="str">
        <f t="shared" si="36"/>
        <v/>
      </c>
      <c r="Q230" s="43" t="str">
        <f t="shared" si="37"/>
        <v/>
      </c>
      <c r="R230" s="43" t="str">
        <f t="shared" si="38"/>
        <v/>
      </c>
      <c r="S230" s="44" t="str">
        <f>IF($B230="","",IFERROR(VLOOKUP($C230,F.931!$B:$R,9,0),8))</f>
        <v/>
      </c>
      <c r="T230" s="44" t="str">
        <f>IF($B230="","",IFERROR(VLOOKUP($C230,F.931!$B:$R,7,0),1))</f>
        <v/>
      </c>
      <c r="U230" s="44" t="str">
        <f>IF($B230="","",IFERROR(VLOOKUP($C230,F.931!$B:$AR,15,0),0))</f>
        <v/>
      </c>
      <c r="V230" s="44" t="str">
        <f>IF($B230="","",IFERROR(VLOOKUP($C230,F.931!$B:$R,3,0),1))</f>
        <v/>
      </c>
      <c r="W230" s="45" t="str">
        <f t="shared" si="31"/>
        <v/>
      </c>
      <c r="X230" s="46" t="str">
        <f>IF($B230="","",$W230*(X$2+$U230*0.015) *$O230*IF(COUNTIF(Parámetros!$J:$J, $S230)&gt;0,0,1)*IF($T230=2,0,1) +$J230*$W230)</f>
        <v/>
      </c>
      <c r="Y230" s="46" t="str">
        <f>IF($B230="","",$W230*Y$2*P230*IF(COUNTIF(Parámetros!$L:$L,$S230)&gt;0,0,1)*IF($T230=2,0,1) +$K230*$W230)</f>
        <v/>
      </c>
      <c r="Z230" s="46" t="str">
        <f>IF($B230="","",($M230*Z$2+IF($T230=2,0, $M230*Z$1+$X230/$W230*(1-$W230)))*IF(COUNTIF(Parámetros!$I:$I, $S230)&gt;0,0,1))</f>
        <v/>
      </c>
      <c r="AA230" s="46" t="str">
        <f>IF($B230="","",$R230*IF($T230=2,AA$1,AA$2) *IF(COUNTIF(Parámetros!$K:$K, $S230)&gt;0,0,1)+$Y230/$W230*(1-$W230))</f>
        <v/>
      </c>
      <c r="AB230" s="46" t="str">
        <f>IF($B230="","",$Q230*Parámetros!$B$3+Parámetros!$B$2)</f>
        <v/>
      </c>
      <c r="AC230" s="46" t="str">
        <f>IF($B230="","",Parámetros!$B$1*IF(OR($S230=27,$S230=102),0,1))</f>
        <v/>
      </c>
      <c r="AE230" s="43" t="str">
        <f>IF($B230="","",IF($C230="","No declarado",IFERROR(VLOOKUP($C230,F.931!$B:$BZ,$AE$1,0),"No declarado")))</f>
        <v/>
      </c>
      <c r="AF230" s="47" t="str">
        <f t="shared" si="32"/>
        <v/>
      </c>
      <c r="AG230" s="47" t="str">
        <f>IF($B230="","",IFERROR(O230-VLOOKUP(C230,F.931!B:BZ,SUMIFS(F.931!$1:$1,F.931!$3:$3,"Remuneración 4"),0),""))</f>
        <v/>
      </c>
      <c r="AH230" s="48" t="str">
        <f t="shared" si="33"/>
        <v/>
      </c>
      <c r="AI230" s="41" t="str">
        <f t="shared" si="34"/>
        <v/>
      </c>
    </row>
    <row r="231" spans="1:35" x14ac:dyDescent="0.2">
      <c r="A231" s="65"/>
      <c r="B231" s="64"/>
      <c r="C231" s="65"/>
      <c r="D231" s="88"/>
      <c r="E231" s="62"/>
      <c r="F231" s="62"/>
      <c r="G231" s="62"/>
      <c r="H231" s="62"/>
      <c r="I231" s="62"/>
      <c r="J231" s="62"/>
      <c r="K231" s="62"/>
      <c r="L231" s="43" t="str">
        <f>IF($B231="","",MAX(0,$E231-MAX($E231-$I231,Parámetros!$B$5)))</f>
        <v/>
      </c>
      <c r="M231" s="43" t="str">
        <f>IF($B231="","",MIN($E231,Parámetros!$B$4))</f>
        <v/>
      </c>
      <c r="N231" s="43" t="str">
        <f t="shared" si="35"/>
        <v/>
      </c>
      <c r="O231" s="43" t="str">
        <f>IF($B231="","",MIN(($E231+$F231)/IF($D231="",1,$D231),Parámetros!$B$4))</f>
        <v/>
      </c>
      <c r="P231" s="43" t="str">
        <f t="shared" si="36"/>
        <v/>
      </c>
      <c r="Q231" s="43" t="str">
        <f t="shared" si="37"/>
        <v/>
      </c>
      <c r="R231" s="43" t="str">
        <f t="shared" si="38"/>
        <v/>
      </c>
      <c r="S231" s="44" t="str">
        <f>IF($B231="","",IFERROR(VLOOKUP($C231,F.931!$B:$R,9,0),8))</f>
        <v/>
      </c>
      <c r="T231" s="44" t="str">
        <f>IF($B231="","",IFERROR(VLOOKUP($C231,F.931!$B:$R,7,0),1))</f>
        <v/>
      </c>
      <c r="U231" s="44" t="str">
        <f>IF($B231="","",IFERROR(VLOOKUP($C231,F.931!$B:$AR,15,0),0))</f>
        <v/>
      </c>
      <c r="V231" s="44" t="str">
        <f>IF($B231="","",IFERROR(VLOOKUP($C231,F.931!$B:$R,3,0),1))</f>
        <v/>
      </c>
      <c r="W231" s="45" t="str">
        <f t="shared" si="31"/>
        <v/>
      </c>
      <c r="X231" s="46" t="str">
        <f>IF($B231="","",$W231*(X$2+$U231*0.015) *$O231*IF(COUNTIF(Parámetros!$J:$J, $S231)&gt;0,0,1)*IF($T231=2,0,1) +$J231*$W231)</f>
        <v/>
      </c>
      <c r="Y231" s="46" t="str">
        <f>IF($B231="","",$W231*Y$2*P231*IF(COUNTIF(Parámetros!$L:$L,$S231)&gt;0,0,1)*IF($T231=2,0,1) +$K231*$W231)</f>
        <v/>
      </c>
      <c r="Z231" s="46" t="str">
        <f>IF($B231="","",($M231*Z$2+IF($T231=2,0, $M231*Z$1+$X231/$W231*(1-$W231)))*IF(COUNTIF(Parámetros!$I:$I, $S231)&gt;0,0,1))</f>
        <v/>
      </c>
      <c r="AA231" s="46" t="str">
        <f>IF($B231="","",$R231*IF($T231=2,AA$1,AA$2) *IF(COUNTIF(Parámetros!$K:$K, $S231)&gt;0,0,1)+$Y231/$W231*(1-$W231))</f>
        <v/>
      </c>
      <c r="AB231" s="46" t="str">
        <f>IF($B231="","",$Q231*Parámetros!$B$3+Parámetros!$B$2)</f>
        <v/>
      </c>
      <c r="AC231" s="46" t="str">
        <f>IF($B231="","",Parámetros!$B$1*IF(OR($S231=27,$S231=102),0,1))</f>
        <v/>
      </c>
      <c r="AE231" s="43" t="str">
        <f>IF($B231="","",IF($C231="","No declarado",IFERROR(VLOOKUP($C231,F.931!$B:$BZ,$AE$1,0),"No declarado")))</f>
        <v/>
      </c>
      <c r="AF231" s="47" t="str">
        <f t="shared" si="32"/>
        <v/>
      </c>
      <c r="AG231" s="47" t="str">
        <f>IF($B231="","",IFERROR(O231-VLOOKUP(C231,F.931!B:BZ,SUMIFS(F.931!$1:$1,F.931!$3:$3,"Remuneración 4"),0),""))</f>
        <v/>
      </c>
      <c r="AH231" s="48" t="str">
        <f t="shared" si="33"/>
        <v/>
      </c>
      <c r="AI231" s="41" t="str">
        <f t="shared" si="34"/>
        <v/>
      </c>
    </row>
    <row r="232" spans="1:35" x14ac:dyDescent="0.2">
      <c r="A232" s="65"/>
      <c r="B232" s="64"/>
      <c r="C232" s="65"/>
      <c r="D232" s="88"/>
      <c r="E232" s="62"/>
      <c r="F232" s="62"/>
      <c r="G232" s="62"/>
      <c r="H232" s="62"/>
      <c r="I232" s="62"/>
      <c r="J232" s="62"/>
      <c r="K232" s="62"/>
      <c r="L232" s="43" t="str">
        <f>IF($B232="","",MAX(0,$E232-MAX($E232-$I232,Parámetros!$B$5)))</f>
        <v/>
      </c>
      <c r="M232" s="43" t="str">
        <f>IF($B232="","",MIN($E232,Parámetros!$B$4))</f>
        <v/>
      </c>
      <c r="N232" s="43" t="str">
        <f t="shared" si="35"/>
        <v/>
      </c>
      <c r="O232" s="43" t="str">
        <f>IF($B232="","",MIN(($E232+$F232)/IF($D232="",1,$D232),Parámetros!$B$4))</f>
        <v/>
      </c>
      <c r="P232" s="43" t="str">
        <f t="shared" si="36"/>
        <v/>
      </c>
      <c r="Q232" s="43" t="str">
        <f t="shared" si="37"/>
        <v/>
      </c>
      <c r="R232" s="43" t="str">
        <f t="shared" si="38"/>
        <v/>
      </c>
      <c r="S232" s="44" t="str">
        <f>IF($B232="","",IFERROR(VLOOKUP($C232,F.931!$B:$R,9,0),8))</f>
        <v/>
      </c>
      <c r="T232" s="44" t="str">
        <f>IF($B232="","",IFERROR(VLOOKUP($C232,F.931!$B:$R,7,0),1))</f>
        <v/>
      </c>
      <c r="U232" s="44" t="str">
        <f>IF($B232="","",IFERROR(VLOOKUP($C232,F.931!$B:$AR,15,0),0))</f>
        <v/>
      </c>
      <c r="V232" s="44" t="str">
        <f>IF($B232="","",IFERROR(VLOOKUP($C232,F.931!$B:$R,3,0),1))</f>
        <v/>
      </c>
      <c r="W232" s="45" t="str">
        <f t="shared" si="31"/>
        <v/>
      </c>
      <c r="X232" s="46" t="str">
        <f>IF($B232="","",$W232*(X$2+$U232*0.015) *$O232*IF(COUNTIF(Parámetros!$J:$J, $S232)&gt;0,0,1)*IF($T232=2,0,1) +$J232*$W232)</f>
        <v/>
      </c>
      <c r="Y232" s="46" t="str">
        <f>IF($B232="","",$W232*Y$2*P232*IF(COUNTIF(Parámetros!$L:$L,$S232)&gt;0,0,1)*IF($T232=2,0,1) +$K232*$W232)</f>
        <v/>
      </c>
      <c r="Z232" s="46" t="str">
        <f>IF($B232="","",($M232*Z$2+IF($T232=2,0, $M232*Z$1+$X232/$W232*(1-$W232)))*IF(COUNTIF(Parámetros!$I:$I, $S232)&gt;0,0,1))</f>
        <v/>
      </c>
      <c r="AA232" s="46" t="str">
        <f>IF($B232="","",$R232*IF($T232=2,AA$1,AA$2) *IF(COUNTIF(Parámetros!$K:$K, $S232)&gt;0,0,1)+$Y232/$W232*(1-$W232))</f>
        <v/>
      </c>
      <c r="AB232" s="46" t="str">
        <f>IF($B232="","",$Q232*Parámetros!$B$3+Parámetros!$B$2)</f>
        <v/>
      </c>
      <c r="AC232" s="46" t="str">
        <f>IF($B232="","",Parámetros!$B$1*IF(OR($S232=27,$S232=102),0,1))</f>
        <v/>
      </c>
      <c r="AE232" s="43" t="str">
        <f>IF($B232="","",IF($C232="","No declarado",IFERROR(VLOOKUP($C232,F.931!$B:$BZ,$AE$1,0),"No declarado")))</f>
        <v/>
      </c>
      <c r="AF232" s="47" t="str">
        <f t="shared" si="32"/>
        <v/>
      </c>
      <c r="AG232" s="47" t="str">
        <f>IF($B232="","",IFERROR(O232-VLOOKUP(C232,F.931!B:BZ,SUMIFS(F.931!$1:$1,F.931!$3:$3,"Remuneración 4"),0),""))</f>
        <v/>
      </c>
      <c r="AH232" s="48" t="str">
        <f t="shared" si="33"/>
        <v/>
      </c>
      <c r="AI232" s="41" t="str">
        <f t="shared" si="34"/>
        <v/>
      </c>
    </row>
    <row r="233" spans="1:35" x14ac:dyDescent="0.2">
      <c r="A233" s="65"/>
      <c r="B233" s="64"/>
      <c r="C233" s="65"/>
      <c r="D233" s="88"/>
      <c r="E233" s="62"/>
      <c r="F233" s="62"/>
      <c r="G233" s="62"/>
      <c r="H233" s="62"/>
      <c r="I233" s="62"/>
      <c r="J233" s="62"/>
      <c r="K233" s="62"/>
      <c r="L233" s="43" t="str">
        <f>IF($B233="","",MAX(0,$E233-MAX($E233-$I233,Parámetros!$B$5)))</f>
        <v/>
      </c>
      <c r="M233" s="43" t="str">
        <f>IF($B233="","",MIN($E233,Parámetros!$B$4))</f>
        <v/>
      </c>
      <c r="N233" s="43" t="str">
        <f t="shared" si="35"/>
        <v/>
      </c>
      <c r="O233" s="43" t="str">
        <f>IF($B233="","",MIN(($E233+$F233)/IF($D233="",1,$D233),Parámetros!$B$4))</f>
        <v/>
      </c>
      <c r="P233" s="43" t="str">
        <f t="shared" si="36"/>
        <v/>
      </c>
      <c r="Q233" s="43" t="str">
        <f t="shared" si="37"/>
        <v/>
      </c>
      <c r="R233" s="43" t="str">
        <f t="shared" si="38"/>
        <v/>
      </c>
      <c r="S233" s="44" t="str">
        <f>IF($B233="","",IFERROR(VLOOKUP($C233,F.931!$B:$R,9,0),8))</f>
        <v/>
      </c>
      <c r="T233" s="44" t="str">
        <f>IF($B233="","",IFERROR(VLOOKUP($C233,F.931!$B:$R,7,0),1))</f>
        <v/>
      </c>
      <c r="U233" s="44" t="str">
        <f>IF($B233="","",IFERROR(VLOOKUP($C233,F.931!$B:$AR,15,0),0))</f>
        <v/>
      </c>
      <c r="V233" s="44" t="str">
        <f>IF($B233="","",IFERROR(VLOOKUP($C233,F.931!$B:$R,3,0),1))</f>
        <v/>
      </c>
      <c r="W233" s="45" t="str">
        <f t="shared" si="31"/>
        <v/>
      </c>
      <c r="X233" s="46" t="str">
        <f>IF($B233="","",$W233*(X$2+$U233*0.015) *$O233*IF(COUNTIF(Parámetros!$J:$J, $S233)&gt;0,0,1)*IF($T233=2,0,1) +$J233*$W233)</f>
        <v/>
      </c>
      <c r="Y233" s="46" t="str">
        <f>IF($B233="","",$W233*Y$2*P233*IF(COUNTIF(Parámetros!$L:$L,$S233)&gt;0,0,1)*IF($T233=2,0,1) +$K233*$W233)</f>
        <v/>
      </c>
      <c r="Z233" s="46" t="str">
        <f>IF($B233="","",($M233*Z$2+IF($T233=2,0, $M233*Z$1+$X233/$W233*(1-$W233)))*IF(COUNTIF(Parámetros!$I:$I, $S233)&gt;0,0,1))</f>
        <v/>
      </c>
      <c r="AA233" s="46" t="str">
        <f>IF($B233="","",$R233*IF($T233=2,AA$1,AA$2) *IF(COUNTIF(Parámetros!$K:$K, $S233)&gt;0,0,1)+$Y233/$W233*(1-$W233))</f>
        <v/>
      </c>
      <c r="AB233" s="46" t="str">
        <f>IF($B233="","",$Q233*Parámetros!$B$3+Parámetros!$B$2)</f>
        <v/>
      </c>
      <c r="AC233" s="46" t="str">
        <f>IF($B233="","",Parámetros!$B$1*IF(OR($S233=27,$S233=102),0,1))</f>
        <v/>
      </c>
      <c r="AE233" s="43" t="str">
        <f>IF($B233="","",IF($C233="","No declarado",IFERROR(VLOOKUP($C233,F.931!$B:$BZ,$AE$1,0),"No declarado")))</f>
        <v/>
      </c>
      <c r="AF233" s="47" t="str">
        <f t="shared" si="32"/>
        <v/>
      </c>
      <c r="AG233" s="47" t="str">
        <f>IF($B233="","",IFERROR(O233-VLOOKUP(C233,F.931!B:BZ,SUMIFS(F.931!$1:$1,F.931!$3:$3,"Remuneración 4"),0),""))</f>
        <v/>
      </c>
      <c r="AH233" s="48" t="str">
        <f t="shared" si="33"/>
        <v/>
      </c>
      <c r="AI233" s="41" t="str">
        <f t="shared" si="34"/>
        <v/>
      </c>
    </row>
    <row r="234" spans="1:35" x14ac:dyDescent="0.2">
      <c r="A234" s="65"/>
      <c r="B234" s="64"/>
      <c r="C234" s="65"/>
      <c r="D234" s="88"/>
      <c r="E234" s="62"/>
      <c r="F234" s="62"/>
      <c r="G234" s="62"/>
      <c r="H234" s="62"/>
      <c r="I234" s="62"/>
      <c r="J234" s="62"/>
      <c r="K234" s="62"/>
      <c r="L234" s="43" t="str">
        <f>IF($B234="","",MAX(0,$E234-MAX($E234-$I234,Parámetros!$B$5)))</f>
        <v/>
      </c>
      <c r="M234" s="43" t="str">
        <f>IF($B234="","",MIN($E234,Parámetros!$B$4))</f>
        <v/>
      </c>
      <c r="N234" s="43" t="str">
        <f t="shared" si="35"/>
        <v/>
      </c>
      <c r="O234" s="43" t="str">
        <f>IF($B234="","",MIN(($E234+$F234)/IF($D234="",1,$D234),Parámetros!$B$4))</f>
        <v/>
      </c>
      <c r="P234" s="43" t="str">
        <f t="shared" si="36"/>
        <v/>
      </c>
      <c r="Q234" s="43" t="str">
        <f t="shared" si="37"/>
        <v/>
      </c>
      <c r="R234" s="43" t="str">
        <f t="shared" si="38"/>
        <v/>
      </c>
      <c r="S234" s="44" t="str">
        <f>IF($B234="","",IFERROR(VLOOKUP($C234,F.931!$B:$R,9,0),8))</f>
        <v/>
      </c>
      <c r="T234" s="44" t="str">
        <f>IF($B234="","",IFERROR(VLOOKUP($C234,F.931!$B:$R,7,0),1))</f>
        <v/>
      </c>
      <c r="U234" s="44" t="str">
        <f>IF($B234="","",IFERROR(VLOOKUP($C234,F.931!$B:$AR,15,0),0))</f>
        <v/>
      </c>
      <c r="V234" s="44" t="str">
        <f>IF($B234="","",IFERROR(VLOOKUP($C234,F.931!$B:$R,3,0),1))</f>
        <v/>
      </c>
      <c r="W234" s="45" t="str">
        <f t="shared" si="31"/>
        <v/>
      </c>
      <c r="X234" s="46" t="str">
        <f>IF($B234="","",$W234*(X$2+$U234*0.015) *$O234*IF(COUNTIF(Parámetros!$J:$J, $S234)&gt;0,0,1)*IF($T234=2,0,1) +$J234*$W234)</f>
        <v/>
      </c>
      <c r="Y234" s="46" t="str">
        <f>IF($B234="","",$W234*Y$2*P234*IF(COUNTIF(Parámetros!$L:$L,$S234)&gt;0,0,1)*IF($T234=2,0,1) +$K234*$W234)</f>
        <v/>
      </c>
      <c r="Z234" s="46" t="str">
        <f>IF($B234="","",($M234*Z$2+IF($T234=2,0, $M234*Z$1+$X234/$W234*(1-$W234)))*IF(COUNTIF(Parámetros!$I:$I, $S234)&gt;0,0,1))</f>
        <v/>
      </c>
      <c r="AA234" s="46" t="str">
        <f>IF($B234="","",$R234*IF($T234=2,AA$1,AA$2) *IF(COUNTIF(Parámetros!$K:$K, $S234)&gt;0,0,1)+$Y234/$W234*(1-$W234))</f>
        <v/>
      </c>
      <c r="AB234" s="46" t="str">
        <f>IF($B234="","",$Q234*Parámetros!$B$3+Parámetros!$B$2)</f>
        <v/>
      </c>
      <c r="AC234" s="46" t="str">
        <f>IF($B234="","",Parámetros!$B$1*IF(OR($S234=27,$S234=102),0,1))</f>
        <v/>
      </c>
      <c r="AE234" s="43" t="str">
        <f>IF($B234="","",IF($C234="","No declarado",IFERROR(VLOOKUP($C234,F.931!$B:$BZ,$AE$1,0),"No declarado")))</f>
        <v/>
      </c>
      <c r="AF234" s="47" t="str">
        <f t="shared" si="32"/>
        <v/>
      </c>
      <c r="AG234" s="47" t="str">
        <f>IF($B234="","",IFERROR(O234-VLOOKUP(C234,F.931!B:BZ,SUMIFS(F.931!$1:$1,F.931!$3:$3,"Remuneración 4"),0),""))</f>
        <v/>
      </c>
      <c r="AH234" s="48" t="str">
        <f t="shared" si="33"/>
        <v/>
      </c>
      <c r="AI234" s="41" t="str">
        <f t="shared" si="34"/>
        <v/>
      </c>
    </row>
    <row r="235" spans="1:35" x14ac:dyDescent="0.2">
      <c r="A235" s="65"/>
      <c r="B235" s="64"/>
      <c r="C235" s="65"/>
      <c r="D235" s="88"/>
      <c r="E235" s="62"/>
      <c r="F235" s="62"/>
      <c r="G235" s="62"/>
      <c r="H235" s="62"/>
      <c r="I235" s="62"/>
      <c r="J235" s="62"/>
      <c r="K235" s="62"/>
      <c r="L235" s="43" t="str">
        <f>IF($B235="","",MAX(0,$E235-MAX($E235-$I235,Parámetros!$B$5)))</f>
        <v/>
      </c>
      <c r="M235" s="43" t="str">
        <f>IF($B235="","",MIN($E235,Parámetros!$B$4))</f>
        <v/>
      </c>
      <c r="N235" s="43" t="str">
        <f t="shared" si="35"/>
        <v/>
      </c>
      <c r="O235" s="43" t="str">
        <f>IF($B235="","",MIN(($E235+$F235)/IF($D235="",1,$D235),Parámetros!$B$4))</f>
        <v/>
      </c>
      <c r="P235" s="43" t="str">
        <f t="shared" si="36"/>
        <v/>
      </c>
      <c r="Q235" s="43" t="str">
        <f t="shared" si="37"/>
        <v/>
      </c>
      <c r="R235" s="43" t="str">
        <f t="shared" si="38"/>
        <v/>
      </c>
      <c r="S235" s="44" t="str">
        <f>IF($B235="","",IFERROR(VLOOKUP($C235,F.931!$B:$R,9,0),8))</f>
        <v/>
      </c>
      <c r="T235" s="44" t="str">
        <f>IF($B235="","",IFERROR(VLOOKUP($C235,F.931!$B:$R,7,0),1))</f>
        <v/>
      </c>
      <c r="U235" s="44" t="str">
        <f>IF($B235="","",IFERROR(VLOOKUP($C235,F.931!$B:$AR,15,0),0))</f>
        <v/>
      </c>
      <c r="V235" s="44" t="str">
        <f>IF($B235="","",IFERROR(VLOOKUP($C235,F.931!$B:$R,3,0),1))</f>
        <v/>
      </c>
      <c r="W235" s="45" t="str">
        <f t="shared" si="31"/>
        <v/>
      </c>
      <c r="X235" s="46" t="str">
        <f>IF($B235="","",$W235*(X$2+$U235*0.015) *$O235*IF(COUNTIF(Parámetros!$J:$J, $S235)&gt;0,0,1)*IF($T235=2,0,1) +$J235*$W235)</f>
        <v/>
      </c>
      <c r="Y235" s="46" t="str">
        <f>IF($B235="","",$W235*Y$2*P235*IF(COUNTIF(Parámetros!$L:$L,$S235)&gt;0,0,1)*IF($T235=2,0,1) +$K235*$W235)</f>
        <v/>
      </c>
      <c r="Z235" s="46" t="str">
        <f>IF($B235="","",($M235*Z$2+IF($T235=2,0, $M235*Z$1+$X235/$W235*(1-$W235)))*IF(COUNTIF(Parámetros!$I:$I, $S235)&gt;0,0,1))</f>
        <v/>
      </c>
      <c r="AA235" s="46" t="str">
        <f>IF($B235="","",$R235*IF($T235=2,AA$1,AA$2) *IF(COUNTIF(Parámetros!$K:$K, $S235)&gt;0,0,1)+$Y235/$W235*(1-$W235))</f>
        <v/>
      </c>
      <c r="AB235" s="46" t="str">
        <f>IF($B235="","",$Q235*Parámetros!$B$3+Parámetros!$B$2)</f>
        <v/>
      </c>
      <c r="AC235" s="46" t="str">
        <f>IF($B235="","",Parámetros!$B$1*IF(OR($S235=27,$S235=102),0,1))</f>
        <v/>
      </c>
      <c r="AE235" s="43" t="str">
        <f>IF($B235="","",IF($C235="","No declarado",IFERROR(VLOOKUP($C235,F.931!$B:$BZ,$AE$1,0),"No declarado")))</f>
        <v/>
      </c>
      <c r="AF235" s="47" t="str">
        <f t="shared" si="32"/>
        <v/>
      </c>
      <c r="AG235" s="47" t="str">
        <f>IF($B235="","",IFERROR(O235-VLOOKUP(C235,F.931!B:BZ,SUMIFS(F.931!$1:$1,F.931!$3:$3,"Remuneración 4"),0),""))</f>
        <v/>
      </c>
      <c r="AH235" s="48" t="str">
        <f t="shared" si="33"/>
        <v/>
      </c>
      <c r="AI235" s="41" t="str">
        <f t="shared" si="34"/>
        <v/>
      </c>
    </row>
    <row r="236" spans="1:35" x14ac:dyDescent="0.2">
      <c r="A236" s="65"/>
      <c r="B236" s="64"/>
      <c r="C236" s="65"/>
      <c r="D236" s="88"/>
      <c r="E236" s="62"/>
      <c r="F236" s="62"/>
      <c r="G236" s="62"/>
      <c r="H236" s="62"/>
      <c r="I236" s="62"/>
      <c r="J236" s="62"/>
      <c r="K236" s="62"/>
      <c r="L236" s="43" t="str">
        <f>IF($B236="","",MAX(0,$E236-MAX($E236-$I236,Parámetros!$B$5)))</f>
        <v/>
      </c>
      <c r="M236" s="43" t="str">
        <f>IF($B236="","",MIN($E236,Parámetros!$B$4))</f>
        <v/>
      </c>
      <c r="N236" s="43" t="str">
        <f t="shared" si="35"/>
        <v/>
      </c>
      <c r="O236" s="43" t="str">
        <f>IF($B236="","",MIN(($E236+$F236)/IF($D236="",1,$D236),Parámetros!$B$4))</f>
        <v/>
      </c>
      <c r="P236" s="43" t="str">
        <f t="shared" si="36"/>
        <v/>
      </c>
      <c r="Q236" s="43" t="str">
        <f t="shared" si="37"/>
        <v/>
      </c>
      <c r="R236" s="43" t="str">
        <f t="shared" si="38"/>
        <v/>
      </c>
      <c r="S236" s="44" t="str">
        <f>IF($B236="","",IFERROR(VLOOKUP($C236,F.931!$B:$R,9,0),8))</f>
        <v/>
      </c>
      <c r="T236" s="44" t="str">
        <f>IF($B236="","",IFERROR(VLOOKUP($C236,F.931!$B:$R,7,0),1))</f>
        <v/>
      </c>
      <c r="U236" s="44" t="str">
        <f>IF($B236="","",IFERROR(VLOOKUP($C236,F.931!$B:$AR,15,0),0))</f>
        <v/>
      </c>
      <c r="V236" s="44" t="str">
        <f>IF($B236="","",IFERROR(VLOOKUP($C236,F.931!$B:$R,3,0),1))</f>
        <v/>
      </c>
      <c r="W236" s="45" t="str">
        <f t="shared" si="31"/>
        <v/>
      </c>
      <c r="X236" s="46" t="str">
        <f>IF($B236="","",$W236*(X$2+$U236*0.015) *$O236*IF(COUNTIF(Parámetros!$J:$J, $S236)&gt;0,0,1)*IF($T236=2,0,1) +$J236*$W236)</f>
        <v/>
      </c>
      <c r="Y236" s="46" t="str">
        <f>IF($B236="","",$W236*Y$2*P236*IF(COUNTIF(Parámetros!$L:$L,$S236)&gt;0,0,1)*IF($T236=2,0,1) +$K236*$W236)</f>
        <v/>
      </c>
      <c r="Z236" s="46" t="str">
        <f>IF($B236="","",($M236*Z$2+IF($T236=2,0, $M236*Z$1+$X236/$W236*(1-$W236)))*IF(COUNTIF(Parámetros!$I:$I, $S236)&gt;0,0,1))</f>
        <v/>
      </c>
      <c r="AA236" s="46" t="str">
        <f>IF($B236="","",$R236*IF($T236=2,AA$1,AA$2) *IF(COUNTIF(Parámetros!$K:$K, $S236)&gt;0,0,1)+$Y236/$W236*(1-$W236))</f>
        <v/>
      </c>
      <c r="AB236" s="46" t="str">
        <f>IF($B236="","",$Q236*Parámetros!$B$3+Parámetros!$B$2)</f>
        <v/>
      </c>
      <c r="AC236" s="46" t="str">
        <f>IF($B236="","",Parámetros!$B$1*IF(OR($S236=27,$S236=102),0,1))</f>
        <v/>
      </c>
      <c r="AE236" s="43" t="str">
        <f>IF($B236="","",IF($C236="","No declarado",IFERROR(VLOOKUP($C236,F.931!$B:$BZ,$AE$1,0),"No declarado")))</f>
        <v/>
      </c>
      <c r="AF236" s="47" t="str">
        <f t="shared" si="32"/>
        <v/>
      </c>
      <c r="AG236" s="47" t="str">
        <f>IF($B236="","",IFERROR(O236-VLOOKUP(C236,F.931!B:BZ,SUMIFS(F.931!$1:$1,F.931!$3:$3,"Remuneración 4"),0),""))</f>
        <v/>
      </c>
      <c r="AH236" s="48" t="str">
        <f t="shared" si="33"/>
        <v/>
      </c>
      <c r="AI236" s="41" t="str">
        <f t="shared" si="34"/>
        <v/>
      </c>
    </row>
    <row r="237" spans="1:35" x14ac:dyDescent="0.2">
      <c r="A237" s="65"/>
      <c r="B237" s="64"/>
      <c r="C237" s="65"/>
      <c r="D237" s="88"/>
      <c r="E237" s="62"/>
      <c r="F237" s="62"/>
      <c r="G237" s="62"/>
      <c r="H237" s="62"/>
      <c r="I237" s="62"/>
      <c r="J237" s="62"/>
      <c r="K237" s="62"/>
      <c r="L237" s="43" t="str">
        <f>IF($B237="","",MAX(0,$E237-MAX($E237-$I237,Parámetros!$B$5)))</f>
        <v/>
      </c>
      <c r="M237" s="43" t="str">
        <f>IF($B237="","",MIN($E237,Parámetros!$B$4))</f>
        <v/>
      </c>
      <c r="N237" s="43" t="str">
        <f t="shared" si="35"/>
        <v/>
      </c>
      <c r="O237" s="43" t="str">
        <f>IF($B237="","",MIN(($E237+$F237)/IF($D237="",1,$D237),Parámetros!$B$4))</f>
        <v/>
      </c>
      <c r="P237" s="43" t="str">
        <f t="shared" si="36"/>
        <v/>
      </c>
      <c r="Q237" s="43" t="str">
        <f t="shared" si="37"/>
        <v/>
      </c>
      <c r="R237" s="43" t="str">
        <f t="shared" si="38"/>
        <v/>
      </c>
      <c r="S237" s="44" t="str">
        <f>IF($B237="","",IFERROR(VLOOKUP($C237,F.931!$B:$R,9,0),8))</f>
        <v/>
      </c>
      <c r="T237" s="44" t="str">
        <f>IF($B237="","",IFERROR(VLOOKUP($C237,F.931!$B:$R,7,0),1))</f>
        <v/>
      </c>
      <c r="U237" s="44" t="str">
        <f>IF($B237="","",IFERROR(VLOOKUP($C237,F.931!$B:$AR,15,0),0))</f>
        <v/>
      </c>
      <c r="V237" s="44" t="str">
        <f>IF($B237="","",IFERROR(VLOOKUP($C237,F.931!$B:$R,3,0),1))</f>
        <v/>
      </c>
      <c r="W237" s="45" t="str">
        <f t="shared" si="31"/>
        <v/>
      </c>
      <c r="X237" s="46" t="str">
        <f>IF($B237="","",$W237*(X$2+$U237*0.015) *$O237*IF(COUNTIF(Parámetros!$J:$J, $S237)&gt;0,0,1)*IF($T237=2,0,1) +$J237*$W237)</f>
        <v/>
      </c>
      <c r="Y237" s="46" t="str">
        <f>IF($B237="","",$W237*Y$2*P237*IF(COUNTIF(Parámetros!$L:$L,$S237)&gt;0,0,1)*IF($T237=2,0,1) +$K237*$W237)</f>
        <v/>
      </c>
      <c r="Z237" s="46" t="str">
        <f>IF($B237="","",($M237*Z$2+IF($T237=2,0, $M237*Z$1+$X237/$W237*(1-$W237)))*IF(COUNTIF(Parámetros!$I:$I, $S237)&gt;0,0,1))</f>
        <v/>
      </c>
      <c r="AA237" s="46" t="str">
        <f>IF($B237="","",$R237*IF($T237=2,AA$1,AA$2) *IF(COUNTIF(Parámetros!$K:$K, $S237)&gt;0,0,1)+$Y237/$W237*(1-$W237))</f>
        <v/>
      </c>
      <c r="AB237" s="46" t="str">
        <f>IF($B237="","",$Q237*Parámetros!$B$3+Parámetros!$B$2)</f>
        <v/>
      </c>
      <c r="AC237" s="46" t="str">
        <f>IF($B237="","",Parámetros!$B$1*IF(OR($S237=27,$S237=102),0,1))</f>
        <v/>
      </c>
      <c r="AE237" s="43" t="str">
        <f>IF($B237="","",IF($C237="","No declarado",IFERROR(VLOOKUP($C237,F.931!$B:$BZ,$AE$1,0),"No declarado")))</f>
        <v/>
      </c>
      <c r="AF237" s="47" t="str">
        <f t="shared" si="32"/>
        <v/>
      </c>
      <c r="AG237" s="47" t="str">
        <f>IF($B237="","",IFERROR(O237-VLOOKUP(C237,F.931!B:BZ,SUMIFS(F.931!$1:$1,F.931!$3:$3,"Remuneración 4"),0),""))</f>
        <v/>
      </c>
      <c r="AH237" s="48" t="str">
        <f t="shared" si="33"/>
        <v/>
      </c>
      <c r="AI237" s="41" t="str">
        <f t="shared" si="34"/>
        <v/>
      </c>
    </row>
    <row r="238" spans="1:35" x14ac:dyDescent="0.2">
      <c r="A238" s="65"/>
      <c r="B238" s="64"/>
      <c r="C238" s="65"/>
      <c r="D238" s="88"/>
      <c r="E238" s="62"/>
      <c r="F238" s="62"/>
      <c r="G238" s="62"/>
      <c r="H238" s="62"/>
      <c r="I238" s="62"/>
      <c r="J238" s="62"/>
      <c r="K238" s="62"/>
      <c r="L238" s="43" t="str">
        <f>IF($B238="","",MAX(0,$E238-MAX($E238-$I238,Parámetros!$B$5)))</f>
        <v/>
      </c>
      <c r="M238" s="43" t="str">
        <f>IF($B238="","",MIN($E238,Parámetros!$B$4))</f>
        <v/>
      </c>
      <c r="N238" s="43" t="str">
        <f t="shared" si="35"/>
        <v/>
      </c>
      <c r="O238" s="43" t="str">
        <f>IF($B238="","",MIN(($E238+$F238)/IF($D238="",1,$D238),Parámetros!$B$4))</f>
        <v/>
      </c>
      <c r="P238" s="43" t="str">
        <f t="shared" si="36"/>
        <v/>
      </c>
      <c r="Q238" s="43" t="str">
        <f t="shared" si="37"/>
        <v/>
      </c>
      <c r="R238" s="43" t="str">
        <f t="shared" si="38"/>
        <v/>
      </c>
      <c r="S238" s="44" t="str">
        <f>IF($B238="","",IFERROR(VLOOKUP($C238,F.931!$B:$R,9,0),8))</f>
        <v/>
      </c>
      <c r="T238" s="44" t="str">
        <f>IF($B238="","",IFERROR(VLOOKUP($C238,F.931!$B:$R,7,0),1))</f>
        <v/>
      </c>
      <c r="U238" s="44" t="str">
        <f>IF($B238="","",IFERROR(VLOOKUP($C238,F.931!$B:$AR,15,0),0))</f>
        <v/>
      </c>
      <c r="V238" s="44" t="str">
        <f>IF($B238="","",IFERROR(VLOOKUP($C238,F.931!$B:$R,3,0),1))</f>
        <v/>
      </c>
      <c r="W238" s="45" t="str">
        <f t="shared" ref="W238:W301" si="39">IF($B238="","",1-(IF($O238&gt;$X$1,0.15,0.1)+IF(LEFT(TEXT(V238,"000000"),1)="4",0.05,0)))</f>
        <v/>
      </c>
      <c r="X238" s="46" t="str">
        <f>IF($B238="","",$W238*(X$2+$U238*0.015) *$O238*IF(COUNTIF(Parámetros!$J:$J, $S238)&gt;0,0,1)*IF($T238=2,0,1) +$J238*$W238)</f>
        <v/>
      </c>
      <c r="Y238" s="46" t="str">
        <f>IF($B238="","",$W238*Y$2*P238*IF(COUNTIF(Parámetros!$L:$L,$S238)&gt;0,0,1)*IF($T238=2,0,1) +$K238*$W238)</f>
        <v/>
      </c>
      <c r="Z238" s="46" t="str">
        <f>IF($B238="","",($M238*Z$2+IF($T238=2,0, $M238*Z$1+$X238/$W238*(1-$W238)))*IF(COUNTIF(Parámetros!$I:$I, $S238)&gt;0,0,1))</f>
        <v/>
      </c>
      <c r="AA238" s="46" t="str">
        <f>IF($B238="","",$R238*IF($T238=2,AA$1,AA$2) *IF(COUNTIF(Parámetros!$K:$K, $S238)&gt;0,0,1)+$Y238/$W238*(1-$W238))</f>
        <v/>
      </c>
      <c r="AB238" s="46" t="str">
        <f>IF($B238="","",$Q238*Parámetros!$B$3+Parámetros!$B$2)</f>
        <v/>
      </c>
      <c r="AC238" s="46" t="str">
        <f>IF($B238="","",Parámetros!$B$1*IF(OR($S238=27,$S238=102),0,1))</f>
        <v/>
      </c>
      <c r="AE238" s="43" t="str">
        <f>IF($B238="","",IF($C238="","No declarado",IFERROR(VLOOKUP($C238,F.931!$B:$BZ,$AE$1,0),"No declarado")))</f>
        <v/>
      </c>
      <c r="AF238" s="47" t="str">
        <f t="shared" ref="AF238:AF301" si="40">IF($B238="","",IFERROR(AE238-SUM(E238:H238),""))</f>
        <v/>
      </c>
      <c r="AG238" s="47" t="str">
        <f>IF($B238="","",IFERROR(O238-VLOOKUP(C238,F.931!B:BZ,SUMIFS(F.931!$1:$1,F.931!$3:$3,"Remuneración 4"),0),""))</f>
        <v/>
      </c>
      <c r="AH238" s="48" t="str">
        <f t="shared" ref="AH238:AH301" si="41">IF($B238="","",SUM(Y238:Y238,AA238:AC238))</f>
        <v/>
      </c>
      <c r="AI238" s="41" t="str">
        <f t="shared" ref="AI238:AI301" si="42">IF($B238="","",SUM(E238:H238)+AH238)</f>
        <v/>
      </c>
    </row>
    <row r="239" spans="1:35" x14ac:dyDescent="0.2">
      <c r="A239" s="65"/>
      <c r="B239" s="64"/>
      <c r="C239" s="65"/>
      <c r="D239" s="88"/>
      <c r="E239" s="62"/>
      <c r="F239" s="62"/>
      <c r="G239" s="62"/>
      <c r="H239" s="62"/>
      <c r="I239" s="62"/>
      <c r="J239" s="62"/>
      <c r="K239" s="62"/>
      <c r="L239" s="43" t="str">
        <f>IF($B239="","",MAX(0,$E239-MAX($E239-$I239,Parámetros!$B$5)))</f>
        <v/>
      </c>
      <c r="M239" s="43" t="str">
        <f>IF($B239="","",MIN($E239,Parámetros!$B$4))</f>
        <v/>
      </c>
      <c r="N239" s="43" t="str">
        <f t="shared" si="35"/>
        <v/>
      </c>
      <c r="O239" s="43" t="str">
        <f>IF($B239="","",MIN(($E239+$F239)/IF($D239="",1,$D239),Parámetros!$B$4))</f>
        <v/>
      </c>
      <c r="P239" s="43" t="str">
        <f t="shared" si="36"/>
        <v/>
      </c>
      <c r="Q239" s="43" t="str">
        <f t="shared" si="37"/>
        <v/>
      </c>
      <c r="R239" s="43" t="str">
        <f t="shared" si="38"/>
        <v/>
      </c>
      <c r="S239" s="44" t="str">
        <f>IF($B239="","",IFERROR(VLOOKUP($C239,F.931!$B:$R,9,0),8))</f>
        <v/>
      </c>
      <c r="T239" s="44" t="str">
        <f>IF($B239="","",IFERROR(VLOOKUP($C239,F.931!$B:$R,7,0),1))</f>
        <v/>
      </c>
      <c r="U239" s="44" t="str">
        <f>IF($B239="","",IFERROR(VLOOKUP($C239,F.931!$B:$AR,15,0),0))</f>
        <v/>
      </c>
      <c r="V239" s="44" t="str">
        <f>IF($B239="","",IFERROR(VLOOKUP($C239,F.931!$B:$R,3,0),1))</f>
        <v/>
      </c>
      <c r="W239" s="45" t="str">
        <f t="shared" si="39"/>
        <v/>
      </c>
      <c r="X239" s="46" t="str">
        <f>IF($B239="","",$W239*(X$2+$U239*0.015) *$O239*IF(COUNTIF(Parámetros!$J:$J, $S239)&gt;0,0,1)*IF($T239=2,0,1) +$J239*$W239)</f>
        <v/>
      </c>
      <c r="Y239" s="46" t="str">
        <f>IF($B239="","",$W239*Y$2*P239*IF(COUNTIF(Parámetros!$L:$L,$S239)&gt;0,0,1)*IF($T239=2,0,1) +$K239*$W239)</f>
        <v/>
      </c>
      <c r="Z239" s="46" t="str">
        <f>IF($B239="","",($M239*Z$2+IF($T239=2,0, $M239*Z$1+$X239/$W239*(1-$W239)))*IF(COUNTIF(Parámetros!$I:$I, $S239)&gt;0,0,1))</f>
        <v/>
      </c>
      <c r="AA239" s="46" t="str">
        <f>IF($B239="","",$R239*IF($T239=2,AA$1,AA$2) *IF(COUNTIF(Parámetros!$K:$K, $S239)&gt;0,0,1)+$Y239/$W239*(1-$W239))</f>
        <v/>
      </c>
      <c r="AB239" s="46" t="str">
        <f>IF($B239="","",$Q239*Parámetros!$B$3+Parámetros!$B$2)</f>
        <v/>
      </c>
      <c r="AC239" s="46" t="str">
        <f>IF($B239="","",Parámetros!$B$1*IF(OR($S239=27,$S239=102),0,1))</f>
        <v/>
      </c>
      <c r="AE239" s="43" t="str">
        <f>IF($B239="","",IF($C239="","No declarado",IFERROR(VLOOKUP($C239,F.931!$B:$BZ,$AE$1,0),"No declarado")))</f>
        <v/>
      </c>
      <c r="AF239" s="47" t="str">
        <f t="shared" si="40"/>
        <v/>
      </c>
      <c r="AG239" s="47" t="str">
        <f>IF($B239="","",IFERROR(O239-VLOOKUP(C239,F.931!B:BZ,SUMIFS(F.931!$1:$1,F.931!$3:$3,"Remuneración 4"),0),""))</f>
        <v/>
      </c>
      <c r="AH239" s="48" t="str">
        <f t="shared" si="41"/>
        <v/>
      </c>
      <c r="AI239" s="41" t="str">
        <f t="shared" si="42"/>
        <v/>
      </c>
    </row>
    <row r="240" spans="1:35" x14ac:dyDescent="0.2">
      <c r="A240" s="65"/>
      <c r="B240" s="64"/>
      <c r="C240" s="65"/>
      <c r="D240" s="88"/>
      <c r="E240" s="62"/>
      <c r="F240" s="62"/>
      <c r="G240" s="62"/>
      <c r="H240" s="62"/>
      <c r="I240" s="62"/>
      <c r="J240" s="62"/>
      <c r="K240" s="62"/>
      <c r="L240" s="43" t="str">
        <f>IF($B240="","",MAX(0,$E240-MAX($E240-$I240,Parámetros!$B$5)))</f>
        <v/>
      </c>
      <c r="M240" s="43" t="str">
        <f>IF($B240="","",MIN($E240,Parámetros!$B$4))</f>
        <v/>
      </c>
      <c r="N240" s="43" t="str">
        <f t="shared" si="35"/>
        <v/>
      </c>
      <c r="O240" s="43" t="str">
        <f>IF($B240="","",MIN(($E240+$F240)/IF($D240="",1,$D240),Parámetros!$B$4))</f>
        <v/>
      </c>
      <c r="P240" s="43" t="str">
        <f t="shared" si="36"/>
        <v/>
      </c>
      <c r="Q240" s="43" t="str">
        <f t="shared" si="37"/>
        <v/>
      </c>
      <c r="R240" s="43" t="str">
        <f t="shared" si="38"/>
        <v/>
      </c>
      <c r="S240" s="44" t="str">
        <f>IF($B240="","",IFERROR(VLOOKUP($C240,F.931!$B:$R,9,0),8))</f>
        <v/>
      </c>
      <c r="T240" s="44" t="str">
        <f>IF($B240="","",IFERROR(VLOOKUP($C240,F.931!$B:$R,7,0),1))</f>
        <v/>
      </c>
      <c r="U240" s="44" t="str">
        <f>IF($B240="","",IFERROR(VLOOKUP($C240,F.931!$B:$AR,15,0),0))</f>
        <v/>
      </c>
      <c r="V240" s="44" t="str">
        <f>IF($B240="","",IFERROR(VLOOKUP($C240,F.931!$B:$R,3,0),1))</f>
        <v/>
      </c>
      <c r="W240" s="45" t="str">
        <f t="shared" si="39"/>
        <v/>
      </c>
      <c r="X240" s="46" t="str">
        <f>IF($B240="","",$W240*(X$2+$U240*0.015) *$O240*IF(COUNTIF(Parámetros!$J:$J, $S240)&gt;0,0,1)*IF($T240=2,0,1) +$J240*$W240)</f>
        <v/>
      </c>
      <c r="Y240" s="46" t="str">
        <f>IF($B240="","",$W240*Y$2*P240*IF(COUNTIF(Parámetros!$L:$L,$S240)&gt;0,0,1)*IF($T240=2,0,1) +$K240*$W240)</f>
        <v/>
      </c>
      <c r="Z240" s="46" t="str">
        <f>IF($B240="","",($M240*Z$2+IF($T240=2,0, $M240*Z$1+$X240/$W240*(1-$W240)))*IF(COUNTIF(Parámetros!$I:$I, $S240)&gt;0,0,1))</f>
        <v/>
      </c>
      <c r="AA240" s="46" t="str">
        <f>IF($B240="","",$R240*IF($T240=2,AA$1,AA$2) *IF(COUNTIF(Parámetros!$K:$K, $S240)&gt;0,0,1)+$Y240/$W240*(1-$W240))</f>
        <v/>
      </c>
      <c r="AB240" s="46" t="str">
        <f>IF($B240="","",$Q240*Parámetros!$B$3+Parámetros!$B$2)</f>
        <v/>
      </c>
      <c r="AC240" s="46" t="str">
        <f>IF($B240="","",Parámetros!$B$1*IF(OR($S240=27,$S240=102),0,1))</f>
        <v/>
      </c>
      <c r="AE240" s="43" t="str">
        <f>IF($B240="","",IF($C240="","No declarado",IFERROR(VLOOKUP($C240,F.931!$B:$BZ,$AE$1,0),"No declarado")))</f>
        <v/>
      </c>
      <c r="AF240" s="47" t="str">
        <f t="shared" si="40"/>
        <v/>
      </c>
      <c r="AG240" s="47" t="str">
        <f>IF($B240="","",IFERROR(O240-VLOOKUP(C240,F.931!B:BZ,SUMIFS(F.931!$1:$1,F.931!$3:$3,"Remuneración 4"),0),""))</f>
        <v/>
      </c>
      <c r="AH240" s="48" t="str">
        <f t="shared" si="41"/>
        <v/>
      </c>
      <c r="AI240" s="41" t="str">
        <f t="shared" si="42"/>
        <v/>
      </c>
    </row>
    <row r="241" spans="1:35" x14ac:dyDescent="0.2">
      <c r="A241" s="65"/>
      <c r="B241" s="64"/>
      <c r="C241" s="65"/>
      <c r="D241" s="88"/>
      <c r="E241" s="62"/>
      <c r="F241" s="62"/>
      <c r="G241" s="62"/>
      <c r="H241" s="62"/>
      <c r="I241" s="62"/>
      <c r="J241" s="62"/>
      <c r="K241" s="62"/>
      <c r="L241" s="43" t="str">
        <f>IF($B241="","",MAX(0,$E241-MAX($E241-$I241,Parámetros!$B$5)))</f>
        <v/>
      </c>
      <c r="M241" s="43" t="str">
        <f>IF($B241="","",MIN($E241,Parámetros!$B$4))</f>
        <v/>
      </c>
      <c r="N241" s="43" t="str">
        <f t="shared" si="35"/>
        <v/>
      </c>
      <c r="O241" s="43" t="str">
        <f>IF($B241="","",MIN(($E241+$F241)/IF($D241="",1,$D241),Parámetros!$B$4))</f>
        <v/>
      </c>
      <c r="P241" s="43" t="str">
        <f t="shared" si="36"/>
        <v/>
      </c>
      <c r="Q241" s="43" t="str">
        <f t="shared" si="37"/>
        <v/>
      </c>
      <c r="R241" s="43" t="str">
        <f t="shared" si="38"/>
        <v/>
      </c>
      <c r="S241" s="44" t="str">
        <f>IF($B241="","",IFERROR(VLOOKUP($C241,F.931!$B:$R,9,0),8))</f>
        <v/>
      </c>
      <c r="T241" s="44" t="str">
        <f>IF($B241="","",IFERROR(VLOOKUP($C241,F.931!$B:$R,7,0),1))</f>
        <v/>
      </c>
      <c r="U241" s="44" t="str">
        <f>IF($B241="","",IFERROR(VLOOKUP($C241,F.931!$B:$AR,15,0),0))</f>
        <v/>
      </c>
      <c r="V241" s="44" t="str">
        <f>IF($B241="","",IFERROR(VLOOKUP($C241,F.931!$B:$R,3,0),1))</f>
        <v/>
      </c>
      <c r="W241" s="45" t="str">
        <f t="shared" si="39"/>
        <v/>
      </c>
      <c r="X241" s="46" t="str">
        <f>IF($B241="","",$W241*(X$2+$U241*0.015) *$O241*IF(COUNTIF(Parámetros!$J:$J, $S241)&gt;0,0,1)*IF($T241=2,0,1) +$J241*$W241)</f>
        <v/>
      </c>
      <c r="Y241" s="46" t="str">
        <f>IF($B241="","",$W241*Y$2*P241*IF(COUNTIF(Parámetros!$L:$L,$S241)&gt;0,0,1)*IF($T241=2,0,1) +$K241*$W241)</f>
        <v/>
      </c>
      <c r="Z241" s="46" t="str">
        <f>IF($B241="","",($M241*Z$2+IF($T241=2,0, $M241*Z$1+$X241/$W241*(1-$W241)))*IF(COUNTIF(Parámetros!$I:$I, $S241)&gt;0,0,1))</f>
        <v/>
      </c>
      <c r="AA241" s="46" t="str">
        <f>IF($B241="","",$R241*IF($T241=2,AA$1,AA$2) *IF(COUNTIF(Parámetros!$K:$K, $S241)&gt;0,0,1)+$Y241/$W241*(1-$W241))</f>
        <v/>
      </c>
      <c r="AB241" s="46" t="str">
        <f>IF($B241="","",$Q241*Parámetros!$B$3+Parámetros!$B$2)</f>
        <v/>
      </c>
      <c r="AC241" s="46" t="str">
        <f>IF($B241="","",Parámetros!$B$1*IF(OR($S241=27,$S241=102),0,1))</f>
        <v/>
      </c>
      <c r="AE241" s="43" t="str">
        <f>IF($B241="","",IF($C241="","No declarado",IFERROR(VLOOKUP($C241,F.931!$B:$BZ,$AE$1,0),"No declarado")))</f>
        <v/>
      </c>
      <c r="AF241" s="47" t="str">
        <f t="shared" si="40"/>
        <v/>
      </c>
      <c r="AG241" s="47" t="str">
        <f>IF($B241="","",IFERROR(O241-VLOOKUP(C241,F.931!B:BZ,SUMIFS(F.931!$1:$1,F.931!$3:$3,"Remuneración 4"),0),""))</f>
        <v/>
      </c>
      <c r="AH241" s="48" t="str">
        <f t="shared" si="41"/>
        <v/>
      </c>
      <c r="AI241" s="41" t="str">
        <f t="shared" si="42"/>
        <v/>
      </c>
    </row>
    <row r="242" spans="1:35" x14ac:dyDescent="0.2">
      <c r="A242" s="65"/>
      <c r="B242" s="64"/>
      <c r="C242" s="65"/>
      <c r="D242" s="88"/>
      <c r="E242" s="62"/>
      <c r="F242" s="62"/>
      <c r="G242" s="62"/>
      <c r="H242" s="62"/>
      <c r="I242" s="62"/>
      <c r="J242" s="62"/>
      <c r="K242" s="62"/>
      <c r="L242" s="43" t="str">
        <f>IF($B242="","",MAX(0,$E242-MAX($E242-$I242,Parámetros!$B$5)))</f>
        <v/>
      </c>
      <c r="M242" s="43" t="str">
        <f>IF($B242="","",MIN($E242,Parámetros!$B$4))</f>
        <v/>
      </c>
      <c r="N242" s="43" t="str">
        <f t="shared" si="35"/>
        <v/>
      </c>
      <c r="O242" s="43" t="str">
        <f>IF($B242="","",MIN(($E242+$F242)/IF($D242="",1,$D242),Parámetros!$B$4))</f>
        <v/>
      </c>
      <c r="P242" s="43" t="str">
        <f t="shared" si="36"/>
        <v/>
      </c>
      <c r="Q242" s="43" t="str">
        <f t="shared" si="37"/>
        <v/>
      </c>
      <c r="R242" s="43" t="str">
        <f t="shared" si="38"/>
        <v/>
      </c>
      <c r="S242" s="44" t="str">
        <f>IF($B242="","",IFERROR(VLOOKUP($C242,F.931!$B:$R,9,0),8))</f>
        <v/>
      </c>
      <c r="T242" s="44" t="str">
        <f>IF($B242="","",IFERROR(VLOOKUP($C242,F.931!$B:$R,7,0),1))</f>
        <v/>
      </c>
      <c r="U242" s="44" t="str">
        <f>IF($B242="","",IFERROR(VLOOKUP($C242,F.931!$B:$AR,15,0),0))</f>
        <v/>
      </c>
      <c r="V242" s="44" t="str">
        <f>IF($B242="","",IFERROR(VLOOKUP($C242,F.931!$B:$R,3,0),1))</f>
        <v/>
      </c>
      <c r="W242" s="45" t="str">
        <f t="shared" si="39"/>
        <v/>
      </c>
      <c r="X242" s="46" t="str">
        <f>IF($B242="","",$W242*(X$2+$U242*0.015) *$O242*IF(COUNTIF(Parámetros!$J:$J, $S242)&gt;0,0,1)*IF($T242=2,0,1) +$J242*$W242)</f>
        <v/>
      </c>
      <c r="Y242" s="46" t="str">
        <f>IF($B242="","",$W242*Y$2*P242*IF(COUNTIF(Parámetros!$L:$L,$S242)&gt;0,0,1)*IF($T242=2,0,1) +$K242*$W242)</f>
        <v/>
      </c>
      <c r="Z242" s="46" t="str">
        <f>IF($B242="","",($M242*Z$2+IF($T242=2,0, $M242*Z$1+$X242/$W242*(1-$W242)))*IF(COUNTIF(Parámetros!$I:$I, $S242)&gt;0,0,1))</f>
        <v/>
      </c>
      <c r="AA242" s="46" t="str">
        <f>IF($B242="","",$R242*IF($T242=2,AA$1,AA$2) *IF(COUNTIF(Parámetros!$K:$K, $S242)&gt;0,0,1)+$Y242/$W242*(1-$W242))</f>
        <v/>
      </c>
      <c r="AB242" s="46" t="str">
        <f>IF($B242="","",$Q242*Parámetros!$B$3+Parámetros!$B$2)</f>
        <v/>
      </c>
      <c r="AC242" s="46" t="str">
        <f>IF($B242="","",Parámetros!$B$1*IF(OR($S242=27,$S242=102),0,1))</f>
        <v/>
      </c>
      <c r="AE242" s="43" t="str">
        <f>IF($B242="","",IF($C242="","No declarado",IFERROR(VLOOKUP($C242,F.931!$B:$BZ,$AE$1,0),"No declarado")))</f>
        <v/>
      </c>
      <c r="AF242" s="47" t="str">
        <f t="shared" si="40"/>
        <v/>
      </c>
      <c r="AG242" s="47" t="str">
        <f>IF($B242="","",IFERROR(O242-VLOOKUP(C242,F.931!B:BZ,SUMIFS(F.931!$1:$1,F.931!$3:$3,"Remuneración 4"),0),""))</f>
        <v/>
      </c>
      <c r="AH242" s="48" t="str">
        <f t="shared" si="41"/>
        <v/>
      </c>
      <c r="AI242" s="41" t="str">
        <f t="shared" si="42"/>
        <v/>
      </c>
    </row>
    <row r="243" spans="1:35" x14ac:dyDescent="0.2">
      <c r="A243" s="65"/>
      <c r="B243" s="64"/>
      <c r="C243" s="65"/>
      <c r="D243" s="88"/>
      <c r="E243" s="62"/>
      <c r="F243" s="62"/>
      <c r="G243" s="62"/>
      <c r="H243" s="62"/>
      <c r="I243" s="62"/>
      <c r="J243" s="62"/>
      <c r="K243" s="62"/>
      <c r="L243" s="43" t="str">
        <f>IF($B243="","",MAX(0,$E243-MAX($E243-$I243,Parámetros!$B$5)))</f>
        <v/>
      </c>
      <c r="M243" s="43" t="str">
        <f>IF($B243="","",MIN($E243,Parámetros!$B$4))</f>
        <v/>
      </c>
      <c r="N243" s="43" t="str">
        <f t="shared" si="35"/>
        <v/>
      </c>
      <c r="O243" s="43" t="str">
        <f>IF($B243="","",MIN(($E243+$F243)/IF($D243="",1,$D243),Parámetros!$B$4))</f>
        <v/>
      </c>
      <c r="P243" s="43" t="str">
        <f t="shared" si="36"/>
        <v/>
      </c>
      <c r="Q243" s="43" t="str">
        <f t="shared" si="37"/>
        <v/>
      </c>
      <c r="R243" s="43" t="str">
        <f t="shared" si="38"/>
        <v/>
      </c>
      <c r="S243" s="44" t="str">
        <f>IF($B243="","",IFERROR(VLOOKUP($C243,F.931!$B:$R,9,0),8))</f>
        <v/>
      </c>
      <c r="T243" s="44" t="str">
        <f>IF($B243="","",IFERROR(VLOOKUP($C243,F.931!$B:$R,7,0),1))</f>
        <v/>
      </c>
      <c r="U243" s="44" t="str">
        <f>IF($B243="","",IFERROR(VLOOKUP($C243,F.931!$B:$AR,15,0),0))</f>
        <v/>
      </c>
      <c r="V243" s="44" t="str">
        <f>IF($B243="","",IFERROR(VLOOKUP($C243,F.931!$B:$R,3,0),1))</f>
        <v/>
      </c>
      <c r="W243" s="45" t="str">
        <f t="shared" si="39"/>
        <v/>
      </c>
      <c r="X243" s="46" t="str">
        <f>IF($B243="","",$W243*(X$2+$U243*0.015) *$O243*IF(COUNTIF(Parámetros!$J:$J, $S243)&gt;0,0,1)*IF($T243=2,0,1) +$J243*$W243)</f>
        <v/>
      </c>
      <c r="Y243" s="46" t="str">
        <f>IF($B243="","",$W243*Y$2*P243*IF(COUNTIF(Parámetros!$L:$L,$S243)&gt;0,0,1)*IF($T243=2,0,1) +$K243*$W243)</f>
        <v/>
      </c>
      <c r="Z243" s="46" t="str">
        <f>IF($B243="","",($M243*Z$2+IF($T243=2,0, $M243*Z$1+$X243/$W243*(1-$W243)))*IF(COUNTIF(Parámetros!$I:$I, $S243)&gt;0,0,1))</f>
        <v/>
      </c>
      <c r="AA243" s="46" t="str">
        <f>IF($B243="","",$R243*IF($T243=2,AA$1,AA$2) *IF(COUNTIF(Parámetros!$K:$K, $S243)&gt;0,0,1)+$Y243/$W243*(1-$W243))</f>
        <v/>
      </c>
      <c r="AB243" s="46" t="str">
        <f>IF($B243="","",$Q243*Parámetros!$B$3+Parámetros!$B$2)</f>
        <v/>
      </c>
      <c r="AC243" s="46" t="str">
        <f>IF($B243="","",Parámetros!$B$1*IF(OR($S243=27,$S243=102),0,1))</f>
        <v/>
      </c>
      <c r="AE243" s="43" t="str">
        <f>IF($B243="","",IF($C243="","No declarado",IFERROR(VLOOKUP($C243,F.931!$B:$BZ,$AE$1,0),"No declarado")))</f>
        <v/>
      </c>
      <c r="AF243" s="47" t="str">
        <f t="shared" si="40"/>
        <v/>
      </c>
      <c r="AG243" s="47" t="str">
        <f>IF($B243="","",IFERROR(O243-VLOOKUP(C243,F.931!B:BZ,SUMIFS(F.931!$1:$1,F.931!$3:$3,"Remuneración 4"),0),""))</f>
        <v/>
      </c>
      <c r="AH243" s="48" t="str">
        <f t="shared" si="41"/>
        <v/>
      </c>
      <c r="AI243" s="41" t="str">
        <f t="shared" si="42"/>
        <v/>
      </c>
    </row>
    <row r="244" spans="1:35" x14ac:dyDescent="0.2">
      <c r="A244" s="65"/>
      <c r="B244" s="64"/>
      <c r="C244" s="65"/>
      <c r="D244" s="88"/>
      <c r="E244" s="62"/>
      <c r="F244" s="62"/>
      <c r="G244" s="62"/>
      <c r="H244" s="62"/>
      <c r="I244" s="62"/>
      <c r="J244" s="62"/>
      <c r="K244" s="62"/>
      <c r="L244" s="43" t="str">
        <f>IF($B244="","",MAX(0,$E244-MAX($E244-$I244,Parámetros!$B$5)))</f>
        <v/>
      </c>
      <c r="M244" s="43" t="str">
        <f>IF($B244="","",MIN($E244,Parámetros!$B$4))</f>
        <v/>
      </c>
      <c r="N244" s="43" t="str">
        <f t="shared" si="35"/>
        <v/>
      </c>
      <c r="O244" s="43" t="str">
        <f>IF($B244="","",MIN(($E244+$F244)/IF($D244="",1,$D244),Parámetros!$B$4))</f>
        <v/>
      </c>
      <c r="P244" s="43" t="str">
        <f t="shared" si="36"/>
        <v/>
      </c>
      <c r="Q244" s="43" t="str">
        <f t="shared" si="37"/>
        <v/>
      </c>
      <c r="R244" s="43" t="str">
        <f t="shared" si="38"/>
        <v/>
      </c>
      <c r="S244" s="44" t="str">
        <f>IF($B244="","",IFERROR(VLOOKUP($C244,F.931!$B:$R,9,0),8))</f>
        <v/>
      </c>
      <c r="T244" s="44" t="str">
        <f>IF($B244="","",IFERROR(VLOOKUP($C244,F.931!$B:$R,7,0),1))</f>
        <v/>
      </c>
      <c r="U244" s="44" t="str">
        <f>IF($B244="","",IFERROR(VLOOKUP($C244,F.931!$B:$AR,15,0),0))</f>
        <v/>
      </c>
      <c r="V244" s="44" t="str">
        <f>IF($B244="","",IFERROR(VLOOKUP($C244,F.931!$B:$R,3,0),1))</f>
        <v/>
      </c>
      <c r="W244" s="45" t="str">
        <f t="shared" si="39"/>
        <v/>
      </c>
      <c r="X244" s="46" t="str">
        <f>IF($B244="","",$W244*(X$2+$U244*0.015) *$O244*IF(COUNTIF(Parámetros!$J:$J, $S244)&gt;0,0,1)*IF($T244=2,0,1) +$J244*$W244)</f>
        <v/>
      </c>
      <c r="Y244" s="46" t="str">
        <f>IF($B244="","",$W244*Y$2*P244*IF(COUNTIF(Parámetros!$L:$L,$S244)&gt;0,0,1)*IF($T244=2,0,1) +$K244*$W244)</f>
        <v/>
      </c>
      <c r="Z244" s="46" t="str">
        <f>IF($B244="","",($M244*Z$2+IF($T244=2,0, $M244*Z$1+$X244/$W244*(1-$W244)))*IF(COUNTIF(Parámetros!$I:$I, $S244)&gt;0,0,1))</f>
        <v/>
      </c>
      <c r="AA244" s="46" t="str">
        <f>IF($B244="","",$R244*IF($T244=2,AA$1,AA$2) *IF(COUNTIF(Parámetros!$K:$K, $S244)&gt;0,0,1)+$Y244/$W244*(1-$W244))</f>
        <v/>
      </c>
      <c r="AB244" s="46" t="str">
        <f>IF($B244="","",$Q244*Parámetros!$B$3+Parámetros!$B$2)</f>
        <v/>
      </c>
      <c r="AC244" s="46" t="str">
        <f>IF($B244="","",Parámetros!$B$1*IF(OR($S244=27,$S244=102),0,1))</f>
        <v/>
      </c>
      <c r="AE244" s="43" t="str">
        <f>IF($B244="","",IF($C244="","No declarado",IFERROR(VLOOKUP($C244,F.931!$B:$BZ,$AE$1,0),"No declarado")))</f>
        <v/>
      </c>
      <c r="AF244" s="47" t="str">
        <f t="shared" si="40"/>
        <v/>
      </c>
      <c r="AG244" s="47" t="str">
        <f>IF($B244="","",IFERROR(O244-VLOOKUP(C244,F.931!B:BZ,SUMIFS(F.931!$1:$1,F.931!$3:$3,"Remuneración 4"),0),""))</f>
        <v/>
      </c>
      <c r="AH244" s="48" t="str">
        <f t="shared" si="41"/>
        <v/>
      </c>
      <c r="AI244" s="41" t="str">
        <f t="shared" si="42"/>
        <v/>
      </c>
    </row>
    <row r="245" spans="1:35" x14ac:dyDescent="0.2">
      <c r="A245" s="65"/>
      <c r="B245" s="64"/>
      <c r="C245" s="65"/>
      <c r="D245" s="88"/>
      <c r="E245" s="62"/>
      <c r="F245" s="62"/>
      <c r="G245" s="62"/>
      <c r="H245" s="62"/>
      <c r="I245" s="62"/>
      <c r="J245" s="62"/>
      <c r="K245" s="62"/>
      <c r="L245" s="43" t="str">
        <f>IF($B245="","",MAX(0,$E245-MAX($E245-$I245,Parámetros!$B$5)))</f>
        <v/>
      </c>
      <c r="M245" s="43" t="str">
        <f>IF($B245="","",MIN($E245,Parámetros!$B$4))</f>
        <v/>
      </c>
      <c r="N245" s="43" t="str">
        <f t="shared" si="35"/>
        <v/>
      </c>
      <c r="O245" s="43" t="str">
        <f>IF($B245="","",MIN(($E245+$F245)/IF($D245="",1,$D245),Parámetros!$B$4))</f>
        <v/>
      </c>
      <c r="P245" s="43" t="str">
        <f t="shared" si="36"/>
        <v/>
      </c>
      <c r="Q245" s="43" t="str">
        <f t="shared" si="37"/>
        <v/>
      </c>
      <c r="R245" s="43" t="str">
        <f t="shared" si="38"/>
        <v/>
      </c>
      <c r="S245" s="44" t="str">
        <f>IF($B245="","",IFERROR(VLOOKUP($C245,F.931!$B:$R,9,0),8))</f>
        <v/>
      </c>
      <c r="T245" s="44" t="str">
        <f>IF($B245="","",IFERROR(VLOOKUP($C245,F.931!$B:$R,7,0),1))</f>
        <v/>
      </c>
      <c r="U245" s="44" t="str">
        <f>IF($B245="","",IFERROR(VLOOKUP($C245,F.931!$B:$AR,15,0),0))</f>
        <v/>
      </c>
      <c r="V245" s="44" t="str">
        <f>IF($B245="","",IFERROR(VLOOKUP($C245,F.931!$B:$R,3,0),1))</f>
        <v/>
      </c>
      <c r="W245" s="45" t="str">
        <f t="shared" si="39"/>
        <v/>
      </c>
      <c r="X245" s="46" t="str">
        <f>IF($B245="","",$W245*(X$2+$U245*0.015) *$O245*IF(COUNTIF(Parámetros!$J:$J, $S245)&gt;0,0,1)*IF($T245=2,0,1) +$J245*$W245)</f>
        <v/>
      </c>
      <c r="Y245" s="46" t="str">
        <f>IF($B245="","",$W245*Y$2*P245*IF(COUNTIF(Parámetros!$L:$L,$S245)&gt;0,0,1)*IF($T245=2,0,1) +$K245*$W245)</f>
        <v/>
      </c>
      <c r="Z245" s="46" t="str">
        <f>IF($B245="","",($M245*Z$2+IF($T245=2,0, $M245*Z$1+$X245/$W245*(1-$W245)))*IF(COUNTIF(Parámetros!$I:$I, $S245)&gt;0,0,1))</f>
        <v/>
      </c>
      <c r="AA245" s="46" t="str">
        <f>IF($B245="","",$R245*IF($T245=2,AA$1,AA$2) *IF(COUNTIF(Parámetros!$K:$K, $S245)&gt;0,0,1)+$Y245/$W245*(1-$W245))</f>
        <v/>
      </c>
      <c r="AB245" s="46" t="str">
        <f>IF($B245="","",$Q245*Parámetros!$B$3+Parámetros!$B$2)</f>
        <v/>
      </c>
      <c r="AC245" s="46" t="str">
        <f>IF($B245="","",Parámetros!$B$1*IF(OR($S245=27,$S245=102),0,1))</f>
        <v/>
      </c>
      <c r="AE245" s="43" t="str">
        <f>IF($B245="","",IF($C245="","No declarado",IFERROR(VLOOKUP($C245,F.931!$B:$BZ,$AE$1,0),"No declarado")))</f>
        <v/>
      </c>
      <c r="AF245" s="47" t="str">
        <f t="shared" si="40"/>
        <v/>
      </c>
      <c r="AG245" s="47" t="str">
        <f>IF($B245="","",IFERROR(O245-VLOOKUP(C245,F.931!B:BZ,SUMIFS(F.931!$1:$1,F.931!$3:$3,"Remuneración 4"),0),""))</f>
        <v/>
      </c>
      <c r="AH245" s="48" t="str">
        <f t="shared" si="41"/>
        <v/>
      </c>
      <c r="AI245" s="41" t="str">
        <f t="shared" si="42"/>
        <v/>
      </c>
    </row>
    <row r="246" spans="1:35" x14ac:dyDescent="0.2">
      <c r="A246" s="65"/>
      <c r="B246" s="64"/>
      <c r="C246" s="65"/>
      <c r="D246" s="88"/>
      <c r="E246" s="62"/>
      <c r="F246" s="62"/>
      <c r="G246" s="62"/>
      <c r="H246" s="62"/>
      <c r="I246" s="62"/>
      <c r="J246" s="62"/>
      <c r="K246" s="62"/>
      <c r="L246" s="43" t="str">
        <f>IF($B246="","",MAX(0,$E246-MAX($E246-$I246,Parámetros!$B$5)))</f>
        <v/>
      </c>
      <c r="M246" s="43" t="str">
        <f>IF($B246="","",MIN($E246,Parámetros!$B$4))</f>
        <v/>
      </c>
      <c r="N246" s="43" t="str">
        <f t="shared" si="35"/>
        <v/>
      </c>
      <c r="O246" s="43" t="str">
        <f>IF($B246="","",MIN(($E246+$F246)/IF($D246="",1,$D246),Parámetros!$B$4))</f>
        <v/>
      </c>
      <c r="P246" s="43" t="str">
        <f t="shared" si="36"/>
        <v/>
      </c>
      <c r="Q246" s="43" t="str">
        <f t="shared" si="37"/>
        <v/>
      </c>
      <c r="R246" s="43" t="str">
        <f t="shared" si="38"/>
        <v/>
      </c>
      <c r="S246" s="44" t="str">
        <f>IF($B246="","",IFERROR(VLOOKUP($C246,F.931!$B:$R,9,0),8))</f>
        <v/>
      </c>
      <c r="T246" s="44" t="str">
        <f>IF($B246="","",IFERROR(VLOOKUP($C246,F.931!$B:$R,7,0),1))</f>
        <v/>
      </c>
      <c r="U246" s="44" t="str">
        <f>IF($B246="","",IFERROR(VLOOKUP($C246,F.931!$B:$AR,15,0),0))</f>
        <v/>
      </c>
      <c r="V246" s="44" t="str">
        <f>IF($B246="","",IFERROR(VLOOKUP($C246,F.931!$B:$R,3,0),1))</f>
        <v/>
      </c>
      <c r="W246" s="45" t="str">
        <f t="shared" si="39"/>
        <v/>
      </c>
      <c r="X246" s="46" t="str">
        <f>IF($B246="","",$W246*(X$2+$U246*0.015) *$O246*IF(COUNTIF(Parámetros!$J:$J, $S246)&gt;0,0,1)*IF($T246=2,0,1) +$J246*$W246)</f>
        <v/>
      </c>
      <c r="Y246" s="46" t="str">
        <f>IF($B246="","",$W246*Y$2*P246*IF(COUNTIF(Parámetros!$L:$L,$S246)&gt;0,0,1)*IF($T246=2,0,1) +$K246*$W246)</f>
        <v/>
      </c>
      <c r="Z246" s="46" t="str">
        <f>IF($B246="","",($M246*Z$2+IF($T246=2,0, $M246*Z$1+$X246/$W246*(1-$W246)))*IF(COUNTIF(Parámetros!$I:$I, $S246)&gt;0,0,1))</f>
        <v/>
      </c>
      <c r="AA246" s="46" t="str">
        <f>IF($B246="","",$R246*IF($T246=2,AA$1,AA$2) *IF(COUNTIF(Parámetros!$K:$K, $S246)&gt;0,0,1)+$Y246/$W246*(1-$W246))</f>
        <v/>
      </c>
      <c r="AB246" s="46" t="str">
        <f>IF($B246="","",$Q246*Parámetros!$B$3+Parámetros!$B$2)</f>
        <v/>
      </c>
      <c r="AC246" s="46" t="str">
        <f>IF($B246="","",Parámetros!$B$1*IF(OR($S246=27,$S246=102),0,1))</f>
        <v/>
      </c>
      <c r="AE246" s="43" t="str">
        <f>IF($B246="","",IF($C246="","No declarado",IFERROR(VLOOKUP($C246,F.931!$B:$BZ,$AE$1,0),"No declarado")))</f>
        <v/>
      </c>
      <c r="AF246" s="47" t="str">
        <f t="shared" si="40"/>
        <v/>
      </c>
      <c r="AG246" s="47" t="str">
        <f>IF($B246="","",IFERROR(O246-VLOOKUP(C246,F.931!B:BZ,SUMIFS(F.931!$1:$1,F.931!$3:$3,"Remuneración 4"),0),""))</f>
        <v/>
      </c>
      <c r="AH246" s="48" t="str">
        <f t="shared" si="41"/>
        <v/>
      </c>
      <c r="AI246" s="41" t="str">
        <f t="shared" si="42"/>
        <v/>
      </c>
    </row>
    <row r="247" spans="1:35" x14ac:dyDescent="0.2">
      <c r="A247" s="65"/>
      <c r="B247" s="64"/>
      <c r="C247" s="65"/>
      <c r="D247" s="88"/>
      <c r="E247" s="62"/>
      <c r="F247" s="62"/>
      <c r="G247" s="62"/>
      <c r="H247" s="62"/>
      <c r="I247" s="62"/>
      <c r="J247" s="62"/>
      <c r="K247" s="62"/>
      <c r="L247" s="43" t="str">
        <f>IF($B247="","",MAX(0,$E247-MAX($E247-$I247,Parámetros!$B$5)))</f>
        <v/>
      </c>
      <c r="M247" s="43" t="str">
        <f>IF($B247="","",MIN($E247,Parámetros!$B$4))</f>
        <v/>
      </c>
      <c r="N247" s="43" t="str">
        <f t="shared" si="35"/>
        <v/>
      </c>
      <c r="O247" s="43" t="str">
        <f>IF($B247="","",MIN(($E247+$F247)/IF($D247="",1,$D247),Parámetros!$B$4))</f>
        <v/>
      </c>
      <c r="P247" s="43" t="str">
        <f t="shared" si="36"/>
        <v/>
      </c>
      <c r="Q247" s="43" t="str">
        <f t="shared" si="37"/>
        <v/>
      </c>
      <c r="R247" s="43" t="str">
        <f t="shared" si="38"/>
        <v/>
      </c>
      <c r="S247" s="44" t="str">
        <f>IF($B247="","",IFERROR(VLOOKUP($C247,F.931!$B:$R,9,0),8))</f>
        <v/>
      </c>
      <c r="T247" s="44" t="str">
        <f>IF($B247="","",IFERROR(VLOOKUP($C247,F.931!$B:$R,7,0),1))</f>
        <v/>
      </c>
      <c r="U247" s="44" t="str">
        <f>IF($B247="","",IFERROR(VLOOKUP($C247,F.931!$B:$AR,15,0),0))</f>
        <v/>
      </c>
      <c r="V247" s="44" t="str">
        <f>IF($B247="","",IFERROR(VLOOKUP($C247,F.931!$B:$R,3,0),1))</f>
        <v/>
      </c>
      <c r="W247" s="45" t="str">
        <f t="shared" si="39"/>
        <v/>
      </c>
      <c r="X247" s="46" t="str">
        <f>IF($B247="","",$W247*(X$2+$U247*0.015) *$O247*IF(COUNTIF(Parámetros!$J:$J, $S247)&gt;0,0,1)*IF($T247=2,0,1) +$J247*$W247)</f>
        <v/>
      </c>
      <c r="Y247" s="46" t="str">
        <f>IF($B247="","",$W247*Y$2*P247*IF(COUNTIF(Parámetros!$L:$L,$S247)&gt;0,0,1)*IF($T247=2,0,1) +$K247*$W247)</f>
        <v/>
      </c>
      <c r="Z247" s="46" t="str">
        <f>IF($B247="","",($M247*Z$2+IF($T247=2,0, $M247*Z$1+$X247/$W247*(1-$W247)))*IF(COUNTIF(Parámetros!$I:$I, $S247)&gt;0,0,1))</f>
        <v/>
      </c>
      <c r="AA247" s="46" t="str">
        <f>IF($B247="","",$R247*IF($T247=2,AA$1,AA$2) *IF(COUNTIF(Parámetros!$K:$K, $S247)&gt;0,0,1)+$Y247/$W247*(1-$W247))</f>
        <v/>
      </c>
      <c r="AB247" s="46" t="str">
        <f>IF($B247="","",$Q247*Parámetros!$B$3+Parámetros!$B$2)</f>
        <v/>
      </c>
      <c r="AC247" s="46" t="str">
        <f>IF($B247="","",Parámetros!$B$1*IF(OR($S247=27,$S247=102),0,1))</f>
        <v/>
      </c>
      <c r="AE247" s="43" t="str">
        <f>IF($B247="","",IF($C247="","No declarado",IFERROR(VLOOKUP($C247,F.931!$B:$BZ,$AE$1,0),"No declarado")))</f>
        <v/>
      </c>
      <c r="AF247" s="47" t="str">
        <f t="shared" si="40"/>
        <v/>
      </c>
      <c r="AG247" s="47" t="str">
        <f>IF($B247="","",IFERROR(O247-VLOOKUP(C247,F.931!B:BZ,SUMIFS(F.931!$1:$1,F.931!$3:$3,"Remuneración 4"),0),""))</f>
        <v/>
      </c>
      <c r="AH247" s="48" t="str">
        <f t="shared" si="41"/>
        <v/>
      </c>
      <c r="AI247" s="41" t="str">
        <f t="shared" si="42"/>
        <v/>
      </c>
    </row>
    <row r="248" spans="1:35" x14ac:dyDescent="0.2">
      <c r="A248" s="65"/>
      <c r="B248" s="64"/>
      <c r="C248" s="65"/>
      <c r="D248" s="88"/>
      <c r="E248" s="62"/>
      <c r="F248" s="62"/>
      <c r="G248" s="62"/>
      <c r="H248" s="62"/>
      <c r="I248" s="62"/>
      <c r="J248" s="62"/>
      <c r="K248" s="62"/>
      <c r="L248" s="43" t="str">
        <f>IF($B248="","",MAX(0,$E248-MAX($E248-$I248,Parámetros!$B$5)))</f>
        <v/>
      </c>
      <c r="M248" s="43" t="str">
        <f>IF($B248="","",MIN($E248,Parámetros!$B$4))</f>
        <v/>
      </c>
      <c r="N248" s="43" t="str">
        <f t="shared" si="35"/>
        <v/>
      </c>
      <c r="O248" s="43" t="str">
        <f>IF($B248="","",MIN(($E248+$F248)/IF($D248="",1,$D248),Parámetros!$B$4))</f>
        <v/>
      </c>
      <c r="P248" s="43" t="str">
        <f t="shared" si="36"/>
        <v/>
      </c>
      <c r="Q248" s="43" t="str">
        <f t="shared" si="37"/>
        <v/>
      </c>
      <c r="R248" s="43" t="str">
        <f t="shared" si="38"/>
        <v/>
      </c>
      <c r="S248" s="44" t="str">
        <f>IF($B248="","",IFERROR(VLOOKUP($C248,F.931!$B:$R,9,0),8))</f>
        <v/>
      </c>
      <c r="T248" s="44" t="str">
        <f>IF($B248="","",IFERROR(VLOOKUP($C248,F.931!$B:$R,7,0),1))</f>
        <v/>
      </c>
      <c r="U248" s="44" t="str">
        <f>IF($B248="","",IFERROR(VLOOKUP($C248,F.931!$B:$AR,15,0),0))</f>
        <v/>
      </c>
      <c r="V248" s="44" t="str">
        <f>IF($B248="","",IFERROR(VLOOKUP($C248,F.931!$B:$R,3,0),1))</f>
        <v/>
      </c>
      <c r="W248" s="45" t="str">
        <f t="shared" si="39"/>
        <v/>
      </c>
      <c r="X248" s="46" t="str">
        <f>IF($B248="","",$W248*(X$2+$U248*0.015) *$O248*IF(COUNTIF(Parámetros!$J:$J, $S248)&gt;0,0,1)*IF($T248=2,0,1) +$J248*$W248)</f>
        <v/>
      </c>
      <c r="Y248" s="46" t="str">
        <f>IF($B248="","",$W248*Y$2*P248*IF(COUNTIF(Parámetros!$L:$L,$S248)&gt;0,0,1)*IF($T248=2,0,1) +$K248*$W248)</f>
        <v/>
      </c>
      <c r="Z248" s="46" t="str">
        <f>IF($B248="","",($M248*Z$2+IF($T248=2,0, $M248*Z$1+$X248/$W248*(1-$W248)))*IF(COUNTIF(Parámetros!$I:$I, $S248)&gt;0,0,1))</f>
        <v/>
      </c>
      <c r="AA248" s="46" t="str">
        <f>IF($B248="","",$R248*IF($T248=2,AA$1,AA$2) *IF(COUNTIF(Parámetros!$K:$K, $S248)&gt;0,0,1)+$Y248/$W248*(1-$W248))</f>
        <v/>
      </c>
      <c r="AB248" s="46" t="str">
        <f>IF($B248="","",$Q248*Parámetros!$B$3+Parámetros!$B$2)</f>
        <v/>
      </c>
      <c r="AC248" s="46" t="str">
        <f>IF($B248="","",Parámetros!$B$1*IF(OR($S248=27,$S248=102),0,1))</f>
        <v/>
      </c>
      <c r="AE248" s="43" t="str">
        <f>IF($B248="","",IF($C248="","No declarado",IFERROR(VLOOKUP($C248,F.931!$B:$BZ,$AE$1,0),"No declarado")))</f>
        <v/>
      </c>
      <c r="AF248" s="47" t="str">
        <f t="shared" si="40"/>
        <v/>
      </c>
      <c r="AG248" s="47" t="str">
        <f>IF($B248="","",IFERROR(O248-VLOOKUP(C248,F.931!B:BZ,SUMIFS(F.931!$1:$1,F.931!$3:$3,"Remuneración 4"),0),""))</f>
        <v/>
      </c>
      <c r="AH248" s="48" t="str">
        <f t="shared" si="41"/>
        <v/>
      </c>
      <c r="AI248" s="41" t="str">
        <f t="shared" si="42"/>
        <v/>
      </c>
    </row>
    <row r="249" spans="1:35" x14ac:dyDescent="0.2">
      <c r="A249" s="65"/>
      <c r="B249" s="64"/>
      <c r="C249" s="65"/>
      <c r="D249" s="88"/>
      <c r="E249" s="62"/>
      <c r="F249" s="62"/>
      <c r="G249" s="62"/>
      <c r="H249" s="62"/>
      <c r="I249" s="62"/>
      <c r="J249" s="62"/>
      <c r="K249" s="62"/>
      <c r="L249" s="43" t="str">
        <f>IF($B249="","",MAX(0,$E249-MAX($E249-$I249,Parámetros!$B$5)))</f>
        <v/>
      </c>
      <c r="M249" s="43" t="str">
        <f>IF($B249="","",MIN($E249,Parámetros!$B$4))</f>
        <v/>
      </c>
      <c r="N249" s="43" t="str">
        <f t="shared" si="35"/>
        <v/>
      </c>
      <c r="O249" s="43" t="str">
        <f>IF($B249="","",MIN(($E249+$F249)/IF($D249="",1,$D249),Parámetros!$B$4))</f>
        <v/>
      </c>
      <c r="P249" s="43" t="str">
        <f t="shared" si="36"/>
        <v/>
      </c>
      <c r="Q249" s="43" t="str">
        <f t="shared" si="37"/>
        <v/>
      </c>
      <c r="R249" s="43" t="str">
        <f t="shared" si="38"/>
        <v/>
      </c>
      <c r="S249" s="44" t="str">
        <f>IF($B249="","",IFERROR(VLOOKUP($C249,F.931!$B:$R,9,0),8))</f>
        <v/>
      </c>
      <c r="T249" s="44" t="str">
        <f>IF($B249="","",IFERROR(VLOOKUP($C249,F.931!$B:$R,7,0),1))</f>
        <v/>
      </c>
      <c r="U249" s="44" t="str">
        <f>IF($B249="","",IFERROR(VLOOKUP($C249,F.931!$B:$AR,15,0),0))</f>
        <v/>
      </c>
      <c r="V249" s="44" t="str">
        <f>IF($B249="","",IFERROR(VLOOKUP($C249,F.931!$B:$R,3,0),1))</f>
        <v/>
      </c>
      <c r="W249" s="45" t="str">
        <f t="shared" si="39"/>
        <v/>
      </c>
      <c r="X249" s="46" t="str">
        <f>IF($B249="","",$W249*(X$2+$U249*0.015) *$O249*IF(COUNTIF(Parámetros!$J:$J, $S249)&gt;0,0,1)*IF($T249=2,0,1) +$J249*$W249)</f>
        <v/>
      </c>
      <c r="Y249" s="46" t="str">
        <f>IF($B249="","",$W249*Y$2*P249*IF(COUNTIF(Parámetros!$L:$L,$S249)&gt;0,0,1)*IF($T249=2,0,1) +$K249*$W249)</f>
        <v/>
      </c>
      <c r="Z249" s="46" t="str">
        <f>IF($B249="","",($M249*Z$2+IF($T249=2,0, $M249*Z$1+$X249/$W249*(1-$W249)))*IF(COUNTIF(Parámetros!$I:$I, $S249)&gt;0,0,1))</f>
        <v/>
      </c>
      <c r="AA249" s="46" t="str">
        <f>IF($B249="","",$R249*IF($T249=2,AA$1,AA$2) *IF(COUNTIF(Parámetros!$K:$K, $S249)&gt;0,0,1)+$Y249/$W249*(1-$W249))</f>
        <v/>
      </c>
      <c r="AB249" s="46" t="str">
        <f>IF($B249="","",$Q249*Parámetros!$B$3+Parámetros!$B$2)</f>
        <v/>
      </c>
      <c r="AC249" s="46" t="str">
        <f>IF($B249="","",Parámetros!$B$1*IF(OR($S249=27,$S249=102),0,1))</f>
        <v/>
      </c>
      <c r="AE249" s="43" t="str">
        <f>IF($B249="","",IF($C249="","No declarado",IFERROR(VLOOKUP($C249,F.931!$B:$BZ,$AE$1,0),"No declarado")))</f>
        <v/>
      </c>
      <c r="AF249" s="47" t="str">
        <f t="shared" si="40"/>
        <v/>
      </c>
      <c r="AG249" s="47" t="str">
        <f>IF($B249="","",IFERROR(O249-VLOOKUP(C249,F.931!B:BZ,SUMIFS(F.931!$1:$1,F.931!$3:$3,"Remuneración 4"),0),""))</f>
        <v/>
      </c>
      <c r="AH249" s="48" t="str">
        <f t="shared" si="41"/>
        <v/>
      </c>
      <c r="AI249" s="41" t="str">
        <f t="shared" si="42"/>
        <v/>
      </c>
    </row>
    <row r="250" spans="1:35" x14ac:dyDescent="0.2">
      <c r="A250" s="65"/>
      <c r="B250" s="64"/>
      <c r="C250" s="65"/>
      <c r="D250" s="88"/>
      <c r="E250" s="62"/>
      <c r="F250" s="62"/>
      <c r="G250" s="62"/>
      <c r="H250" s="62"/>
      <c r="I250" s="62"/>
      <c r="J250" s="62"/>
      <c r="K250" s="62"/>
      <c r="L250" s="43" t="str">
        <f>IF($B250="","",MAX(0,$E250-MAX($E250-$I250,Parámetros!$B$5)))</f>
        <v/>
      </c>
      <c r="M250" s="43" t="str">
        <f>IF($B250="","",MIN($E250,Parámetros!$B$4))</f>
        <v/>
      </c>
      <c r="N250" s="43" t="str">
        <f t="shared" si="35"/>
        <v/>
      </c>
      <c r="O250" s="43" t="str">
        <f>IF($B250="","",MIN(($E250+$F250)/IF($D250="",1,$D250),Parámetros!$B$4))</f>
        <v/>
      </c>
      <c r="P250" s="43" t="str">
        <f t="shared" si="36"/>
        <v/>
      </c>
      <c r="Q250" s="43" t="str">
        <f t="shared" si="37"/>
        <v/>
      </c>
      <c r="R250" s="43" t="str">
        <f t="shared" si="38"/>
        <v/>
      </c>
      <c r="S250" s="44" t="str">
        <f>IF($B250="","",IFERROR(VLOOKUP($C250,F.931!$B:$R,9,0),8))</f>
        <v/>
      </c>
      <c r="T250" s="44" t="str">
        <f>IF($B250="","",IFERROR(VLOOKUP($C250,F.931!$B:$R,7,0),1))</f>
        <v/>
      </c>
      <c r="U250" s="44" t="str">
        <f>IF($B250="","",IFERROR(VLOOKUP($C250,F.931!$B:$AR,15,0),0))</f>
        <v/>
      </c>
      <c r="V250" s="44" t="str">
        <f>IF($B250="","",IFERROR(VLOOKUP($C250,F.931!$B:$R,3,0),1))</f>
        <v/>
      </c>
      <c r="W250" s="45" t="str">
        <f t="shared" si="39"/>
        <v/>
      </c>
      <c r="X250" s="46" t="str">
        <f>IF($B250="","",$W250*(X$2+$U250*0.015) *$O250*IF(COUNTIF(Parámetros!$J:$J, $S250)&gt;0,0,1)*IF($T250=2,0,1) +$J250*$W250)</f>
        <v/>
      </c>
      <c r="Y250" s="46" t="str">
        <f>IF($B250="","",$W250*Y$2*P250*IF(COUNTIF(Parámetros!$L:$L,$S250)&gt;0,0,1)*IF($T250=2,0,1) +$K250*$W250)</f>
        <v/>
      </c>
      <c r="Z250" s="46" t="str">
        <f>IF($B250="","",($M250*Z$2+IF($T250=2,0, $M250*Z$1+$X250/$W250*(1-$W250)))*IF(COUNTIF(Parámetros!$I:$I, $S250)&gt;0,0,1))</f>
        <v/>
      </c>
      <c r="AA250" s="46" t="str">
        <f>IF($B250="","",$R250*IF($T250=2,AA$1,AA$2) *IF(COUNTIF(Parámetros!$K:$K, $S250)&gt;0,0,1)+$Y250/$W250*(1-$W250))</f>
        <v/>
      </c>
      <c r="AB250" s="46" t="str">
        <f>IF($B250="","",$Q250*Parámetros!$B$3+Parámetros!$B$2)</f>
        <v/>
      </c>
      <c r="AC250" s="46" t="str">
        <f>IF($B250="","",Parámetros!$B$1*IF(OR($S250=27,$S250=102),0,1))</f>
        <v/>
      </c>
      <c r="AE250" s="43" t="str">
        <f>IF($B250="","",IF($C250="","No declarado",IFERROR(VLOOKUP($C250,F.931!$B:$BZ,$AE$1,0),"No declarado")))</f>
        <v/>
      </c>
      <c r="AF250" s="47" t="str">
        <f t="shared" si="40"/>
        <v/>
      </c>
      <c r="AG250" s="47" t="str">
        <f>IF($B250="","",IFERROR(O250-VLOOKUP(C250,F.931!B:BZ,SUMIFS(F.931!$1:$1,F.931!$3:$3,"Remuneración 4"),0),""))</f>
        <v/>
      </c>
      <c r="AH250" s="48" t="str">
        <f t="shared" si="41"/>
        <v/>
      </c>
      <c r="AI250" s="41" t="str">
        <f t="shared" si="42"/>
        <v/>
      </c>
    </row>
    <row r="251" spans="1:35" x14ac:dyDescent="0.2">
      <c r="A251" s="65"/>
      <c r="B251" s="64"/>
      <c r="C251" s="65"/>
      <c r="D251" s="88"/>
      <c r="E251" s="62"/>
      <c r="F251" s="62"/>
      <c r="G251" s="62"/>
      <c r="H251" s="62"/>
      <c r="I251" s="62"/>
      <c r="J251" s="62"/>
      <c r="K251" s="62"/>
      <c r="L251" s="43" t="str">
        <f>IF($B251="","",MAX(0,$E251-MAX($E251-$I251,Parámetros!$B$5)))</f>
        <v/>
      </c>
      <c r="M251" s="43" t="str">
        <f>IF($B251="","",MIN($E251,Parámetros!$B$4))</f>
        <v/>
      </c>
      <c r="N251" s="43" t="str">
        <f t="shared" si="35"/>
        <v/>
      </c>
      <c r="O251" s="43" t="str">
        <f>IF($B251="","",MIN(($E251+$F251)/IF($D251="",1,$D251),Parámetros!$B$4))</f>
        <v/>
      </c>
      <c r="P251" s="43" t="str">
        <f t="shared" si="36"/>
        <v/>
      </c>
      <c r="Q251" s="43" t="str">
        <f t="shared" si="37"/>
        <v/>
      </c>
      <c r="R251" s="43" t="str">
        <f t="shared" si="38"/>
        <v/>
      </c>
      <c r="S251" s="44" t="str">
        <f>IF($B251="","",IFERROR(VLOOKUP($C251,F.931!$B:$R,9,0),8))</f>
        <v/>
      </c>
      <c r="T251" s="44" t="str">
        <f>IF($B251="","",IFERROR(VLOOKUP($C251,F.931!$B:$R,7,0),1))</f>
        <v/>
      </c>
      <c r="U251" s="44" t="str">
        <f>IF($B251="","",IFERROR(VLOOKUP($C251,F.931!$B:$AR,15,0),0))</f>
        <v/>
      </c>
      <c r="V251" s="44" t="str">
        <f>IF($B251="","",IFERROR(VLOOKUP($C251,F.931!$B:$R,3,0),1))</f>
        <v/>
      </c>
      <c r="W251" s="45" t="str">
        <f t="shared" si="39"/>
        <v/>
      </c>
      <c r="X251" s="46" t="str">
        <f>IF($B251="","",$W251*(X$2+$U251*0.015) *$O251*IF(COUNTIF(Parámetros!$J:$J, $S251)&gt;0,0,1)*IF($T251=2,0,1) +$J251*$W251)</f>
        <v/>
      </c>
      <c r="Y251" s="46" t="str">
        <f>IF($B251="","",$W251*Y$2*P251*IF(COUNTIF(Parámetros!$L:$L,$S251)&gt;0,0,1)*IF($T251=2,0,1) +$K251*$W251)</f>
        <v/>
      </c>
      <c r="Z251" s="46" t="str">
        <f>IF($B251="","",($M251*Z$2+IF($T251=2,0, $M251*Z$1+$X251/$W251*(1-$W251)))*IF(COUNTIF(Parámetros!$I:$I, $S251)&gt;0,0,1))</f>
        <v/>
      </c>
      <c r="AA251" s="46" t="str">
        <f>IF($B251="","",$R251*IF($T251=2,AA$1,AA$2) *IF(COUNTIF(Parámetros!$K:$K, $S251)&gt;0,0,1)+$Y251/$W251*(1-$W251))</f>
        <v/>
      </c>
      <c r="AB251" s="46" t="str">
        <f>IF($B251="","",$Q251*Parámetros!$B$3+Parámetros!$B$2)</f>
        <v/>
      </c>
      <c r="AC251" s="46" t="str">
        <f>IF($B251="","",Parámetros!$B$1*IF(OR($S251=27,$S251=102),0,1))</f>
        <v/>
      </c>
      <c r="AE251" s="43" t="str">
        <f>IF($B251="","",IF($C251="","No declarado",IFERROR(VLOOKUP($C251,F.931!$B:$BZ,$AE$1,0),"No declarado")))</f>
        <v/>
      </c>
      <c r="AF251" s="47" t="str">
        <f t="shared" si="40"/>
        <v/>
      </c>
      <c r="AG251" s="47" t="str">
        <f>IF($B251="","",IFERROR(O251-VLOOKUP(C251,F.931!B:BZ,SUMIFS(F.931!$1:$1,F.931!$3:$3,"Remuneración 4"),0),""))</f>
        <v/>
      </c>
      <c r="AH251" s="48" t="str">
        <f t="shared" si="41"/>
        <v/>
      </c>
      <c r="AI251" s="41" t="str">
        <f t="shared" si="42"/>
        <v/>
      </c>
    </row>
    <row r="252" spans="1:35" x14ac:dyDescent="0.2">
      <c r="A252" s="65"/>
      <c r="B252" s="64"/>
      <c r="C252" s="65"/>
      <c r="D252" s="88"/>
      <c r="E252" s="62"/>
      <c r="F252" s="62"/>
      <c r="G252" s="62"/>
      <c r="H252" s="62"/>
      <c r="I252" s="62"/>
      <c r="J252" s="62"/>
      <c r="K252" s="62"/>
      <c r="L252" s="43" t="str">
        <f>IF($B252="","",MAX(0,$E252-MAX($E252-$I252,Parámetros!$B$5)))</f>
        <v/>
      </c>
      <c r="M252" s="43" t="str">
        <f>IF($B252="","",MIN($E252,Parámetros!$B$4))</f>
        <v/>
      </c>
      <c r="N252" s="43" t="str">
        <f t="shared" si="35"/>
        <v/>
      </c>
      <c r="O252" s="43" t="str">
        <f>IF($B252="","",MIN(($E252+$F252)/IF($D252="",1,$D252),Parámetros!$B$4))</f>
        <v/>
      </c>
      <c r="P252" s="43" t="str">
        <f t="shared" si="36"/>
        <v/>
      </c>
      <c r="Q252" s="43" t="str">
        <f t="shared" si="37"/>
        <v/>
      </c>
      <c r="R252" s="43" t="str">
        <f t="shared" si="38"/>
        <v/>
      </c>
      <c r="S252" s="44" t="str">
        <f>IF($B252="","",IFERROR(VLOOKUP($C252,F.931!$B:$R,9,0),8))</f>
        <v/>
      </c>
      <c r="T252" s="44" t="str">
        <f>IF($B252="","",IFERROR(VLOOKUP($C252,F.931!$B:$R,7,0),1))</f>
        <v/>
      </c>
      <c r="U252" s="44" t="str">
        <f>IF($B252="","",IFERROR(VLOOKUP($C252,F.931!$B:$AR,15,0),0))</f>
        <v/>
      </c>
      <c r="V252" s="44" t="str">
        <f>IF($B252="","",IFERROR(VLOOKUP($C252,F.931!$B:$R,3,0),1))</f>
        <v/>
      </c>
      <c r="W252" s="45" t="str">
        <f t="shared" si="39"/>
        <v/>
      </c>
      <c r="X252" s="46" t="str">
        <f>IF($B252="","",$W252*(X$2+$U252*0.015) *$O252*IF(COUNTIF(Parámetros!$J:$J, $S252)&gt;0,0,1)*IF($T252=2,0,1) +$J252*$W252)</f>
        <v/>
      </c>
      <c r="Y252" s="46" t="str">
        <f>IF($B252="","",$W252*Y$2*P252*IF(COUNTIF(Parámetros!$L:$L,$S252)&gt;0,0,1)*IF($T252=2,0,1) +$K252*$W252)</f>
        <v/>
      </c>
      <c r="Z252" s="46" t="str">
        <f>IF($B252="","",($M252*Z$2+IF($T252=2,0, $M252*Z$1+$X252/$W252*(1-$W252)))*IF(COUNTIF(Parámetros!$I:$I, $S252)&gt;0,0,1))</f>
        <v/>
      </c>
      <c r="AA252" s="46" t="str">
        <f>IF($B252="","",$R252*IF($T252=2,AA$1,AA$2) *IF(COUNTIF(Parámetros!$K:$K, $S252)&gt;0,0,1)+$Y252/$W252*(1-$W252))</f>
        <v/>
      </c>
      <c r="AB252" s="46" t="str">
        <f>IF($B252="","",$Q252*Parámetros!$B$3+Parámetros!$B$2)</f>
        <v/>
      </c>
      <c r="AC252" s="46" t="str">
        <f>IF($B252="","",Parámetros!$B$1*IF(OR($S252=27,$S252=102),0,1))</f>
        <v/>
      </c>
      <c r="AE252" s="43" t="str">
        <f>IF($B252="","",IF($C252="","No declarado",IFERROR(VLOOKUP($C252,F.931!$B:$BZ,$AE$1,0),"No declarado")))</f>
        <v/>
      </c>
      <c r="AF252" s="47" t="str">
        <f t="shared" si="40"/>
        <v/>
      </c>
      <c r="AG252" s="47" t="str">
        <f>IF($B252="","",IFERROR(O252-VLOOKUP(C252,F.931!B:BZ,SUMIFS(F.931!$1:$1,F.931!$3:$3,"Remuneración 4"),0),""))</f>
        <v/>
      </c>
      <c r="AH252" s="48" t="str">
        <f t="shared" si="41"/>
        <v/>
      </c>
      <c r="AI252" s="41" t="str">
        <f t="shared" si="42"/>
        <v/>
      </c>
    </row>
    <row r="253" spans="1:35" x14ac:dyDescent="0.2">
      <c r="A253" s="65"/>
      <c r="B253" s="64"/>
      <c r="C253" s="65"/>
      <c r="D253" s="88"/>
      <c r="E253" s="62"/>
      <c r="F253" s="62"/>
      <c r="G253" s="62"/>
      <c r="H253" s="62"/>
      <c r="I253" s="62"/>
      <c r="J253" s="62"/>
      <c r="K253" s="62"/>
      <c r="L253" s="43" t="str">
        <f>IF($B253="","",MAX(0,$E253-MAX($E253-$I253,Parámetros!$B$5)))</f>
        <v/>
      </c>
      <c r="M253" s="43" t="str">
        <f>IF($B253="","",MIN($E253,Parámetros!$B$4))</f>
        <v/>
      </c>
      <c r="N253" s="43" t="str">
        <f t="shared" si="35"/>
        <v/>
      </c>
      <c r="O253" s="43" t="str">
        <f>IF($B253="","",MIN(($E253+$F253)/IF($D253="",1,$D253),Parámetros!$B$4))</f>
        <v/>
      </c>
      <c r="P253" s="43" t="str">
        <f t="shared" si="36"/>
        <v/>
      </c>
      <c r="Q253" s="43" t="str">
        <f t="shared" si="37"/>
        <v/>
      </c>
      <c r="R253" s="43" t="str">
        <f t="shared" si="38"/>
        <v/>
      </c>
      <c r="S253" s="44" t="str">
        <f>IF($B253="","",IFERROR(VLOOKUP($C253,F.931!$B:$R,9,0),8))</f>
        <v/>
      </c>
      <c r="T253" s="44" t="str">
        <f>IF($B253="","",IFERROR(VLOOKUP($C253,F.931!$B:$R,7,0),1))</f>
        <v/>
      </c>
      <c r="U253" s="44" t="str">
        <f>IF($B253="","",IFERROR(VLOOKUP($C253,F.931!$B:$AR,15,0),0))</f>
        <v/>
      </c>
      <c r="V253" s="44" t="str">
        <f>IF($B253="","",IFERROR(VLOOKUP($C253,F.931!$B:$R,3,0),1))</f>
        <v/>
      </c>
      <c r="W253" s="45" t="str">
        <f t="shared" si="39"/>
        <v/>
      </c>
      <c r="X253" s="46" t="str">
        <f>IF($B253="","",$W253*(X$2+$U253*0.015) *$O253*IF(COUNTIF(Parámetros!$J:$J, $S253)&gt;0,0,1)*IF($T253=2,0,1) +$J253*$W253)</f>
        <v/>
      </c>
      <c r="Y253" s="46" t="str">
        <f>IF($B253="","",$W253*Y$2*P253*IF(COUNTIF(Parámetros!$L:$L,$S253)&gt;0,0,1)*IF($T253=2,0,1) +$K253*$W253)</f>
        <v/>
      </c>
      <c r="Z253" s="46" t="str">
        <f>IF($B253="","",($M253*Z$2+IF($T253=2,0, $M253*Z$1+$X253/$W253*(1-$W253)))*IF(COUNTIF(Parámetros!$I:$I, $S253)&gt;0,0,1))</f>
        <v/>
      </c>
      <c r="AA253" s="46" t="str">
        <f>IF($B253="","",$R253*IF($T253=2,AA$1,AA$2) *IF(COUNTIF(Parámetros!$K:$K, $S253)&gt;0,0,1)+$Y253/$W253*(1-$W253))</f>
        <v/>
      </c>
      <c r="AB253" s="46" t="str">
        <f>IF($B253="","",$Q253*Parámetros!$B$3+Parámetros!$B$2)</f>
        <v/>
      </c>
      <c r="AC253" s="46" t="str">
        <f>IF($B253="","",Parámetros!$B$1*IF(OR($S253=27,$S253=102),0,1))</f>
        <v/>
      </c>
      <c r="AE253" s="43" t="str">
        <f>IF($B253="","",IF($C253="","No declarado",IFERROR(VLOOKUP($C253,F.931!$B:$BZ,$AE$1,0),"No declarado")))</f>
        <v/>
      </c>
      <c r="AF253" s="47" t="str">
        <f t="shared" si="40"/>
        <v/>
      </c>
      <c r="AG253" s="47" t="str">
        <f>IF($B253="","",IFERROR(O253-VLOOKUP(C253,F.931!B:BZ,SUMIFS(F.931!$1:$1,F.931!$3:$3,"Remuneración 4"),0),""))</f>
        <v/>
      </c>
      <c r="AH253" s="48" t="str">
        <f t="shared" si="41"/>
        <v/>
      </c>
      <c r="AI253" s="41" t="str">
        <f t="shared" si="42"/>
        <v/>
      </c>
    </row>
    <row r="254" spans="1:35" x14ac:dyDescent="0.2">
      <c r="A254" s="65"/>
      <c r="B254" s="64"/>
      <c r="C254" s="65"/>
      <c r="D254" s="88"/>
      <c r="E254" s="62"/>
      <c r="F254" s="62"/>
      <c r="G254" s="62"/>
      <c r="H254" s="62"/>
      <c r="I254" s="62"/>
      <c r="J254" s="62"/>
      <c r="K254" s="62"/>
      <c r="L254" s="43" t="str">
        <f>IF($B254="","",MAX(0,$E254-MAX($E254-$I254,Parámetros!$B$5)))</f>
        <v/>
      </c>
      <c r="M254" s="43" t="str">
        <f>IF($B254="","",MIN($E254,Parámetros!$B$4))</f>
        <v/>
      </c>
      <c r="N254" s="43" t="str">
        <f t="shared" si="35"/>
        <v/>
      </c>
      <c r="O254" s="43" t="str">
        <f>IF($B254="","",MIN(($E254+$F254)/IF($D254="",1,$D254),Parámetros!$B$4))</f>
        <v/>
      </c>
      <c r="P254" s="43" t="str">
        <f t="shared" si="36"/>
        <v/>
      </c>
      <c r="Q254" s="43" t="str">
        <f t="shared" si="37"/>
        <v/>
      </c>
      <c r="R254" s="43" t="str">
        <f t="shared" si="38"/>
        <v/>
      </c>
      <c r="S254" s="44" t="str">
        <f>IF($B254="","",IFERROR(VLOOKUP($C254,F.931!$B:$R,9,0),8))</f>
        <v/>
      </c>
      <c r="T254" s="44" t="str">
        <f>IF($B254="","",IFERROR(VLOOKUP($C254,F.931!$B:$R,7,0),1))</f>
        <v/>
      </c>
      <c r="U254" s="44" t="str">
        <f>IF($B254="","",IFERROR(VLOOKUP($C254,F.931!$B:$AR,15,0),0))</f>
        <v/>
      </c>
      <c r="V254" s="44" t="str">
        <f>IF($B254="","",IFERROR(VLOOKUP($C254,F.931!$B:$R,3,0),1))</f>
        <v/>
      </c>
      <c r="W254" s="45" t="str">
        <f t="shared" si="39"/>
        <v/>
      </c>
      <c r="X254" s="46" t="str">
        <f>IF($B254="","",$W254*(X$2+$U254*0.015) *$O254*IF(COUNTIF(Parámetros!$J:$J, $S254)&gt;0,0,1)*IF($T254=2,0,1) +$J254*$W254)</f>
        <v/>
      </c>
      <c r="Y254" s="46" t="str">
        <f>IF($B254="","",$W254*Y$2*P254*IF(COUNTIF(Parámetros!$L:$L,$S254)&gt;0,0,1)*IF($T254=2,0,1) +$K254*$W254)</f>
        <v/>
      </c>
      <c r="Z254" s="46" t="str">
        <f>IF($B254="","",($M254*Z$2+IF($T254=2,0, $M254*Z$1+$X254/$W254*(1-$W254)))*IF(COUNTIF(Parámetros!$I:$I, $S254)&gt;0,0,1))</f>
        <v/>
      </c>
      <c r="AA254" s="46" t="str">
        <f>IF($B254="","",$R254*IF($T254=2,AA$1,AA$2) *IF(COUNTIF(Parámetros!$K:$K, $S254)&gt;0,0,1)+$Y254/$W254*(1-$W254))</f>
        <v/>
      </c>
      <c r="AB254" s="46" t="str">
        <f>IF($B254="","",$Q254*Parámetros!$B$3+Parámetros!$B$2)</f>
        <v/>
      </c>
      <c r="AC254" s="46" t="str">
        <f>IF($B254="","",Parámetros!$B$1*IF(OR($S254=27,$S254=102),0,1))</f>
        <v/>
      </c>
      <c r="AE254" s="43" t="str">
        <f>IF($B254="","",IF($C254="","No declarado",IFERROR(VLOOKUP($C254,F.931!$B:$BZ,$AE$1,0),"No declarado")))</f>
        <v/>
      </c>
      <c r="AF254" s="47" t="str">
        <f t="shared" si="40"/>
        <v/>
      </c>
      <c r="AG254" s="47" t="str">
        <f>IF($B254="","",IFERROR(O254-VLOOKUP(C254,F.931!B:BZ,SUMIFS(F.931!$1:$1,F.931!$3:$3,"Remuneración 4"),0),""))</f>
        <v/>
      </c>
      <c r="AH254" s="48" t="str">
        <f t="shared" si="41"/>
        <v/>
      </c>
      <c r="AI254" s="41" t="str">
        <f t="shared" si="42"/>
        <v/>
      </c>
    </row>
    <row r="255" spans="1:35" x14ac:dyDescent="0.2">
      <c r="A255" s="65"/>
      <c r="B255" s="64"/>
      <c r="C255" s="65"/>
      <c r="D255" s="88"/>
      <c r="E255" s="62"/>
      <c r="F255" s="62"/>
      <c r="G255" s="62"/>
      <c r="H255" s="62"/>
      <c r="I255" s="62"/>
      <c r="J255" s="62"/>
      <c r="K255" s="62"/>
      <c r="L255" s="43" t="str">
        <f>IF($B255="","",MAX(0,$E255-MAX($E255-$I255,Parámetros!$B$5)))</f>
        <v/>
      </c>
      <c r="M255" s="43" t="str">
        <f>IF($B255="","",MIN($E255,Parámetros!$B$4))</f>
        <v/>
      </c>
      <c r="N255" s="43" t="str">
        <f t="shared" si="35"/>
        <v/>
      </c>
      <c r="O255" s="43" t="str">
        <f>IF($B255="","",MIN(($E255+$F255)/IF($D255="",1,$D255),Parámetros!$B$4))</f>
        <v/>
      </c>
      <c r="P255" s="43" t="str">
        <f t="shared" si="36"/>
        <v/>
      </c>
      <c r="Q255" s="43" t="str">
        <f t="shared" si="37"/>
        <v/>
      </c>
      <c r="R255" s="43" t="str">
        <f t="shared" si="38"/>
        <v/>
      </c>
      <c r="S255" s="44" t="str">
        <f>IF($B255="","",IFERROR(VLOOKUP($C255,F.931!$B:$R,9,0),8))</f>
        <v/>
      </c>
      <c r="T255" s="44" t="str">
        <f>IF($B255="","",IFERROR(VLOOKUP($C255,F.931!$B:$R,7,0),1))</f>
        <v/>
      </c>
      <c r="U255" s="44" t="str">
        <f>IF($B255="","",IFERROR(VLOOKUP($C255,F.931!$B:$AR,15,0),0))</f>
        <v/>
      </c>
      <c r="V255" s="44" t="str">
        <f>IF($B255="","",IFERROR(VLOOKUP($C255,F.931!$B:$R,3,0),1))</f>
        <v/>
      </c>
      <c r="W255" s="45" t="str">
        <f t="shared" si="39"/>
        <v/>
      </c>
      <c r="X255" s="46" t="str">
        <f>IF($B255="","",$W255*(X$2+$U255*0.015) *$O255*IF(COUNTIF(Parámetros!$J:$J, $S255)&gt;0,0,1)*IF($T255=2,0,1) +$J255*$W255)</f>
        <v/>
      </c>
      <c r="Y255" s="46" t="str">
        <f>IF($B255="","",$W255*Y$2*P255*IF(COUNTIF(Parámetros!$L:$L,$S255)&gt;0,0,1)*IF($T255=2,0,1) +$K255*$W255)</f>
        <v/>
      </c>
      <c r="Z255" s="46" t="str">
        <f>IF($B255="","",($M255*Z$2+IF($T255=2,0, $M255*Z$1+$X255/$W255*(1-$W255)))*IF(COUNTIF(Parámetros!$I:$I, $S255)&gt;0,0,1))</f>
        <v/>
      </c>
      <c r="AA255" s="46" t="str">
        <f>IF($B255="","",$R255*IF($T255=2,AA$1,AA$2) *IF(COUNTIF(Parámetros!$K:$K, $S255)&gt;0,0,1)+$Y255/$W255*(1-$W255))</f>
        <v/>
      </c>
      <c r="AB255" s="46" t="str">
        <f>IF($B255="","",$Q255*Parámetros!$B$3+Parámetros!$B$2)</f>
        <v/>
      </c>
      <c r="AC255" s="46" t="str">
        <f>IF($B255="","",Parámetros!$B$1*IF(OR($S255=27,$S255=102),0,1))</f>
        <v/>
      </c>
      <c r="AE255" s="43" t="str">
        <f>IF($B255="","",IF($C255="","No declarado",IFERROR(VLOOKUP($C255,F.931!$B:$BZ,$AE$1,0),"No declarado")))</f>
        <v/>
      </c>
      <c r="AF255" s="47" t="str">
        <f t="shared" si="40"/>
        <v/>
      </c>
      <c r="AG255" s="47" t="str">
        <f>IF($B255="","",IFERROR(O255-VLOOKUP(C255,F.931!B:BZ,SUMIFS(F.931!$1:$1,F.931!$3:$3,"Remuneración 4"),0),""))</f>
        <v/>
      </c>
      <c r="AH255" s="48" t="str">
        <f t="shared" si="41"/>
        <v/>
      </c>
      <c r="AI255" s="41" t="str">
        <f t="shared" si="42"/>
        <v/>
      </c>
    </row>
    <row r="256" spans="1:35" x14ac:dyDescent="0.2">
      <c r="A256" s="65"/>
      <c r="B256" s="64"/>
      <c r="C256" s="65"/>
      <c r="D256" s="88"/>
      <c r="E256" s="62"/>
      <c r="F256" s="62"/>
      <c r="G256" s="62"/>
      <c r="H256" s="62"/>
      <c r="I256" s="62"/>
      <c r="J256" s="62"/>
      <c r="K256" s="62"/>
      <c r="L256" s="43" t="str">
        <f>IF($B256="","",MAX(0,$E256-MAX($E256-$I256,Parámetros!$B$5)))</f>
        <v/>
      </c>
      <c r="M256" s="43" t="str">
        <f>IF($B256="","",MIN($E256,Parámetros!$B$4))</f>
        <v/>
      </c>
      <c r="N256" s="43" t="str">
        <f t="shared" si="35"/>
        <v/>
      </c>
      <c r="O256" s="43" t="str">
        <f>IF($B256="","",MIN(($E256+$F256)/IF($D256="",1,$D256),Parámetros!$B$4))</f>
        <v/>
      </c>
      <c r="P256" s="43" t="str">
        <f t="shared" si="36"/>
        <v/>
      </c>
      <c r="Q256" s="43" t="str">
        <f t="shared" si="37"/>
        <v/>
      </c>
      <c r="R256" s="43" t="str">
        <f t="shared" si="38"/>
        <v/>
      </c>
      <c r="S256" s="44" t="str">
        <f>IF($B256="","",IFERROR(VLOOKUP($C256,F.931!$B:$R,9,0),8))</f>
        <v/>
      </c>
      <c r="T256" s="44" t="str">
        <f>IF($B256="","",IFERROR(VLOOKUP($C256,F.931!$B:$R,7,0),1))</f>
        <v/>
      </c>
      <c r="U256" s="44" t="str">
        <f>IF($B256="","",IFERROR(VLOOKUP($C256,F.931!$B:$AR,15,0),0))</f>
        <v/>
      </c>
      <c r="V256" s="44" t="str">
        <f>IF($B256="","",IFERROR(VLOOKUP($C256,F.931!$B:$R,3,0),1))</f>
        <v/>
      </c>
      <c r="W256" s="45" t="str">
        <f t="shared" si="39"/>
        <v/>
      </c>
      <c r="X256" s="46" t="str">
        <f>IF($B256="","",$W256*(X$2+$U256*0.015) *$O256*IF(COUNTIF(Parámetros!$J:$J, $S256)&gt;0,0,1)*IF($T256=2,0,1) +$J256*$W256)</f>
        <v/>
      </c>
      <c r="Y256" s="46" t="str">
        <f>IF($B256="","",$W256*Y$2*P256*IF(COUNTIF(Parámetros!$L:$L,$S256)&gt;0,0,1)*IF($T256=2,0,1) +$K256*$W256)</f>
        <v/>
      </c>
      <c r="Z256" s="46" t="str">
        <f>IF($B256="","",($M256*Z$2+IF($T256=2,0, $M256*Z$1+$X256/$W256*(1-$W256)))*IF(COUNTIF(Parámetros!$I:$I, $S256)&gt;0,0,1))</f>
        <v/>
      </c>
      <c r="AA256" s="46" t="str">
        <f>IF($B256="","",$R256*IF($T256=2,AA$1,AA$2) *IF(COUNTIF(Parámetros!$K:$K, $S256)&gt;0,0,1)+$Y256/$W256*(1-$W256))</f>
        <v/>
      </c>
      <c r="AB256" s="46" t="str">
        <f>IF($B256="","",$Q256*Parámetros!$B$3+Parámetros!$B$2)</f>
        <v/>
      </c>
      <c r="AC256" s="46" t="str">
        <f>IF($B256="","",Parámetros!$B$1*IF(OR($S256=27,$S256=102),0,1))</f>
        <v/>
      </c>
      <c r="AE256" s="43" t="str">
        <f>IF($B256="","",IF($C256="","No declarado",IFERROR(VLOOKUP($C256,F.931!$B:$BZ,$AE$1,0),"No declarado")))</f>
        <v/>
      </c>
      <c r="AF256" s="47" t="str">
        <f t="shared" si="40"/>
        <v/>
      </c>
      <c r="AG256" s="47" t="str">
        <f>IF($B256="","",IFERROR(O256-VLOOKUP(C256,F.931!B:BZ,SUMIFS(F.931!$1:$1,F.931!$3:$3,"Remuneración 4"),0),""))</f>
        <v/>
      </c>
      <c r="AH256" s="48" t="str">
        <f t="shared" si="41"/>
        <v/>
      </c>
      <c r="AI256" s="41" t="str">
        <f t="shared" si="42"/>
        <v/>
      </c>
    </row>
    <row r="257" spans="1:35" x14ac:dyDescent="0.2">
      <c r="A257" s="65"/>
      <c r="B257" s="64"/>
      <c r="C257" s="65"/>
      <c r="D257" s="88"/>
      <c r="E257" s="62"/>
      <c r="F257" s="62"/>
      <c r="G257" s="62"/>
      <c r="H257" s="62"/>
      <c r="I257" s="62"/>
      <c r="J257" s="62"/>
      <c r="K257" s="62"/>
      <c r="L257" s="43" t="str">
        <f>IF($B257="","",MAX(0,$E257-MAX($E257-$I257,Parámetros!$B$5)))</f>
        <v/>
      </c>
      <c r="M257" s="43" t="str">
        <f>IF($B257="","",MIN($E257,Parámetros!$B$4))</f>
        <v/>
      </c>
      <c r="N257" s="43" t="str">
        <f t="shared" si="35"/>
        <v/>
      </c>
      <c r="O257" s="43" t="str">
        <f>IF($B257="","",MIN(($E257+$F257)/IF($D257="",1,$D257),Parámetros!$B$4))</f>
        <v/>
      </c>
      <c r="P257" s="43" t="str">
        <f t="shared" si="36"/>
        <v/>
      </c>
      <c r="Q257" s="43" t="str">
        <f t="shared" si="37"/>
        <v/>
      </c>
      <c r="R257" s="43" t="str">
        <f t="shared" si="38"/>
        <v/>
      </c>
      <c r="S257" s="44" t="str">
        <f>IF($B257="","",IFERROR(VLOOKUP($C257,F.931!$B:$R,9,0),8))</f>
        <v/>
      </c>
      <c r="T257" s="44" t="str">
        <f>IF($B257="","",IFERROR(VLOOKUP($C257,F.931!$B:$R,7,0),1))</f>
        <v/>
      </c>
      <c r="U257" s="44" t="str">
        <f>IF($B257="","",IFERROR(VLOOKUP($C257,F.931!$B:$AR,15,0),0))</f>
        <v/>
      </c>
      <c r="V257" s="44" t="str">
        <f>IF($B257="","",IFERROR(VLOOKUP($C257,F.931!$B:$R,3,0),1))</f>
        <v/>
      </c>
      <c r="W257" s="45" t="str">
        <f t="shared" si="39"/>
        <v/>
      </c>
      <c r="X257" s="46" t="str">
        <f>IF($B257="","",$W257*(X$2+$U257*0.015) *$O257*IF(COUNTIF(Parámetros!$J:$J, $S257)&gt;0,0,1)*IF($T257=2,0,1) +$J257*$W257)</f>
        <v/>
      </c>
      <c r="Y257" s="46" t="str">
        <f>IF($B257="","",$W257*Y$2*P257*IF(COUNTIF(Parámetros!$L:$L,$S257)&gt;0,0,1)*IF($T257=2,0,1) +$K257*$W257)</f>
        <v/>
      </c>
      <c r="Z257" s="46" t="str">
        <f>IF($B257="","",($M257*Z$2+IF($T257=2,0, $M257*Z$1+$X257/$W257*(1-$W257)))*IF(COUNTIF(Parámetros!$I:$I, $S257)&gt;0,0,1))</f>
        <v/>
      </c>
      <c r="AA257" s="46" t="str">
        <f>IF($B257="","",$R257*IF($T257=2,AA$1,AA$2) *IF(COUNTIF(Parámetros!$K:$K, $S257)&gt;0,0,1)+$Y257/$W257*(1-$W257))</f>
        <v/>
      </c>
      <c r="AB257" s="46" t="str">
        <f>IF($B257="","",$Q257*Parámetros!$B$3+Parámetros!$B$2)</f>
        <v/>
      </c>
      <c r="AC257" s="46" t="str">
        <f>IF($B257="","",Parámetros!$B$1*IF(OR($S257=27,$S257=102),0,1))</f>
        <v/>
      </c>
      <c r="AE257" s="43" t="str">
        <f>IF($B257="","",IF($C257="","No declarado",IFERROR(VLOOKUP($C257,F.931!$B:$BZ,$AE$1,0),"No declarado")))</f>
        <v/>
      </c>
      <c r="AF257" s="47" t="str">
        <f t="shared" si="40"/>
        <v/>
      </c>
      <c r="AG257" s="47" t="str">
        <f>IF($B257="","",IFERROR(O257-VLOOKUP(C257,F.931!B:BZ,SUMIFS(F.931!$1:$1,F.931!$3:$3,"Remuneración 4"),0),""))</f>
        <v/>
      </c>
      <c r="AH257" s="48" t="str">
        <f t="shared" si="41"/>
        <v/>
      </c>
      <c r="AI257" s="41" t="str">
        <f t="shared" si="42"/>
        <v/>
      </c>
    </row>
    <row r="258" spans="1:35" x14ac:dyDescent="0.2">
      <c r="A258" s="65"/>
      <c r="B258" s="64"/>
      <c r="C258" s="65"/>
      <c r="D258" s="88"/>
      <c r="E258" s="62"/>
      <c r="F258" s="62"/>
      <c r="G258" s="62"/>
      <c r="H258" s="62"/>
      <c r="I258" s="62"/>
      <c r="J258" s="62"/>
      <c r="K258" s="62"/>
      <c r="L258" s="43" t="str">
        <f>IF($B258="","",MAX(0,$E258-MAX($E258-$I258,Parámetros!$B$5)))</f>
        <v/>
      </c>
      <c r="M258" s="43" t="str">
        <f>IF($B258="","",MIN($E258,Parámetros!$B$4))</f>
        <v/>
      </c>
      <c r="N258" s="43" t="str">
        <f t="shared" si="35"/>
        <v/>
      </c>
      <c r="O258" s="43" t="str">
        <f>IF($B258="","",MIN(($E258+$F258)/IF($D258="",1,$D258),Parámetros!$B$4))</f>
        <v/>
      </c>
      <c r="P258" s="43" t="str">
        <f t="shared" si="36"/>
        <v/>
      </c>
      <c r="Q258" s="43" t="str">
        <f t="shared" si="37"/>
        <v/>
      </c>
      <c r="R258" s="43" t="str">
        <f t="shared" si="38"/>
        <v/>
      </c>
      <c r="S258" s="44" t="str">
        <f>IF($B258="","",IFERROR(VLOOKUP($C258,F.931!$B:$R,9,0),8))</f>
        <v/>
      </c>
      <c r="T258" s="44" t="str">
        <f>IF($B258="","",IFERROR(VLOOKUP($C258,F.931!$B:$R,7,0),1))</f>
        <v/>
      </c>
      <c r="U258" s="44" t="str">
        <f>IF($B258="","",IFERROR(VLOOKUP($C258,F.931!$B:$AR,15,0),0))</f>
        <v/>
      </c>
      <c r="V258" s="44" t="str">
        <f>IF($B258="","",IFERROR(VLOOKUP($C258,F.931!$B:$R,3,0),1))</f>
        <v/>
      </c>
      <c r="W258" s="45" t="str">
        <f t="shared" si="39"/>
        <v/>
      </c>
      <c r="X258" s="46" t="str">
        <f>IF($B258="","",$W258*(X$2+$U258*0.015) *$O258*IF(COUNTIF(Parámetros!$J:$J, $S258)&gt;0,0,1)*IF($T258=2,0,1) +$J258*$W258)</f>
        <v/>
      </c>
      <c r="Y258" s="46" t="str">
        <f>IF($B258="","",$W258*Y$2*P258*IF(COUNTIF(Parámetros!$L:$L,$S258)&gt;0,0,1)*IF($T258=2,0,1) +$K258*$W258)</f>
        <v/>
      </c>
      <c r="Z258" s="46" t="str">
        <f>IF($B258="","",($M258*Z$2+IF($T258=2,0, $M258*Z$1+$X258/$W258*(1-$W258)))*IF(COUNTIF(Parámetros!$I:$I, $S258)&gt;0,0,1))</f>
        <v/>
      </c>
      <c r="AA258" s="46" t="str">
        <f>IF($B258="","",$R258*IF($T258=2,AA$1,AA$2) *IF(COUNTIF(Parámetros!$K:$K, $S258)&gt;0,0,1)+$Y258/$W258*(1-$W258))</f>
        <v/>
      </c>
      <c r="AB258" s="46" t="str">
        <f>IF($B258="","",$Q258*Parámetros!$B$3+Parámetros!$B$2)</f>
        <v/>
      </c>
      <c r="AC258" s="46" t="str">
        <f>IF($B258="","",Parámetros!$B$1*IF(OR($S258=27,$S258=102),0,1))</f>
        <v/>
      </c>
      <c r="AE258" s="43" t="str">
        <f>IF($B258="","",IF($C258="","No declarado",IFERROR(VLOOKUP($C258,F.931!$B:$BZ,$AE$1,0),"No declarado")))</f>
        <v/>
      </c>
      <c r="AF258" s="47" t="str">
        <f t="shared" si="40"/>
        <v/>
      </c>
      <c r="AG258" s="47" t="str">
        <f>IF($B258="","",IFERROR(O258-VLOOKUP(C258,F.931!B:BZ,SUMIFS(F.931!$1:$1,F.931!$3:$3,"Remuneración 4"),0),""))</f>
        <v/>
      </c>
      <c r="AH258" s="48" t="str">
        <f t="shared" si="41"/>
        <v/>
      </c>
      <c r="AI258" s="41" t="str">
        <f t="shared" si="42"/>
        <v/>
      </c>
    </row>
    <row r="259" spans="1:35" x14ac:dyDescent="0.2">
      <c r="A259" s="65"/>
      <c r="B259" s="64"/>
      <c r="C259" s="65"/>
      <c r="D259" s="88"/>
      <c r="E259" s="62"/>
      <c r="F259" s="62"/>
      <c r="G259" s="62"/>
      <c r="H259" s="62"/>
      <c r="I259" s="62"/>
      <c r="J259" s="62"/>
      <c r="K259" s="62"/>
      <c r="L259" s="43" t="str">
        <f>IF($B259="","",MAX(0,$E259-MAX($E259-$I259,Parámetros!$B$5)))</f>
        <v/>
      </c>
      <c r="M259" s="43" t="str">
        <f>IF($B259="","",MIN($E259,Parámetros!$B$4))</f>
        <v/>
      </c>
      <c r="N259" s="43" t="str">
        <f t="shared" si="35"/>
        <v/>
      </c>
      <c r="O259" s="43" t="str">
        <f>IF($B259="","",MIN(($E259+$F259)/IF($D259="",1,$D259),Parámetros!$B$4))</f>
        <v/>
      </c>
      <c r="P259" s="43" t="str">
        <f t="shared" si="36"/>
        <v/>
      </c>
      <c r="Q259" s="43" t="str">
        <f t="shared" si="37"/>
        <v/>
      </c>
      <c r="R259" s="43" t="str">
        <f t="shared" si="38"/>
        <v/>
      </c>
      <c r="S259" s="44" t="str">
        <f>IF($B259="","",IFERROR(VLOOKUP($C259,F.931!$B:$R,9,0),8))</f>
        <v/>
      </c>
      <c r="T259" s="44" t="str">
        <f>IF($B259="","",IFERROR(VLOOKUP($C259,F.931!$B:$R,7,0),1))</f>
        <v/>
      </c>
      <c r="U259" s="44" t="str">
        <f>IF($B259="","",IFERROR(VLOOKUP($C259,F.931!$B:$AR,15,0),0))</f>
        <v/>
      </c>
      <c r="V259" s="44" t="str">
        <f>IF($B259="","",IFERROR(VLOOKUP($C259,F.931!$B:$R,3,0),1))</f>
        <v/>
      </c>
      <c r="W259" s="45" t="str">
        <f t="shared" si="39"/>
        <v/>
      </c>
      <c r="X259" s="46" t="str">
        <f>IF($B259="","",$W259*(X$2+$U259*0.015) *$O259*IF(COUNTIF(Parámetros!$J:$J, $S259)&gt;0,0,1)*IF($T259=2,0,1) +$J259*$W259)</f>
        <v/>
      </c>
      <c r="Y259" s="46" t="str">
        <f>IF($B259="","",$W259*Y$2*P259*IF(COUNTIF(Parámetros!$L:$L,$S259)&gt;0,0,1)*IF($T259=2,0,1) +$K259*$W259)</f>
        <v/>
      </c>
      <c r="Z259" s="46" t="str">
        <f>IF($B259="","",($M259*Z$2+IF($T259=2,0, $M259*Z$1+$X259/$W259*(1-$W259)))*IF(COUNTIF(Parámetros!$I:$I, $S259)&gt;0,0,1))</f>
        <v/>
      </c>
      <c r="AA259" s="46" t="str">
        <f>IF($B259="","",$R259*IF($T259=2,AA$1,AA$2) *IF(COUNTIF(Parámetros!$K:$K, $S259)&gt;0,0,1)+$Y259/$W259*(1-$W259))</f>
        <v/>
      </c>
      <c r="AB259" s="46" t="str">
        <f>IF($B259="","",$Q259*Parámetros!$B$3+Parámetros!$B$2)</f>
        <v/>
      </c>
      <c r="AC259" s="46" t="str">
        <f>IF($B259="","",Parámetros!$B$1*IF(OR($S259=27,$S259=102),0,1))</f>
        <v/>
      </c>
      <c r="AE259" s="43" t="str">
        <f>IF($B259="","",IF($C259="","No declarado",IFERROR(VLOOKUP($C259,F.931!$B:$BZ,$AE$1,0),"No declarado")))</f>
        <v/>
      </c>
      <c r="AF259" s="47" t="str">
        <f t="shared" si="40"/>
        <v/>
      </c>
      <c r="AG259" s="47" t="str">
        <f>IF($B259="","",IFERROR(O259-VLOOKUP(C259,F.931!B:BZ,SUMIFS(F.931!$1:$1,F.931!$3:$3,"Remuneración 4"),0),""))</f>
        <v/>
      </c>
      <c r="AH259" s="48" t="str">
        <f t="shared" si="41"/>
        <v/>
      </c>
      <c r="AI259" s="41" t="str">
        <f t="shared" si="42"/>
        <v/>
      </c>
    </row>
    <row r="260" spans="1:35" x14ac:dyDescent="0.2">
      <c r="A260" s="65"/>
      <c r="B260" s="64"/>
      <c r="C260" s="65"/>
      <c r="D260" s="88"/>
      <c r="E260" s="62"/>
      <c r="F260" s="62"/>
      <c r="G260" s="62"/>
      <c r="H260" s="62"/>
      <c r="I260" s="62"/>
      <c r="J260" s="62"/>
      <c r="K260" s="62"/>
      <c r="L260" s="43" t="str">
        <f>IF($B260="","",MAX(0,$E260-MAX($E260-$I260,Parámetros!$B$5)))</f>
        <v/>
      </c>
      <c r="M260" s="43" t="str">
        <f>IF($B260="","",MIN($E260,Parámetros!$B$4))</f>
        <v/>
      </c>
      <c r="N260" s="43" t="str">
        <f t="shared" si="35"/>
        <v/>
      </c>
      <c r="O260" s="43" t="str">
        <f>IF($B260="","",MIN(($E260+$F260)/IF($D260="",1,$D260),Parámetros!$B$4))</f>
        <v/>
      </c>
      <c r="P260" s="43" t="str">
        <f t="shared" si="36"/>
        <v/>
      </c>
      <c r="Q260" s="43" t="str">
        <f t="shared" si="37"/>
        <v/>
      </c>
      <c r="R260" s="43" t="str">
        <f t="shared" si="38"/>
        <v/>
      </c>
      <c r="S260" s="44" t="str">
        <f>IF($B260="","",IFERROR(VLOOKUP($C260,F.931!$B:$R,9,0),8))</f>
        <v/>
      </c>
      <c r="T260" s="44" t="str">
        <f>IF($B260="","",IFERROR(VLOOKUP($C260,F.931!$B:$R,7,0),1))</f>
        <v/>
      </c>
      <c r="U260" s="44" t="str">
        <f>IF($B260="","",IFERROR(VLOOKUP($C260,F.931!$B:$AR,15,0),0))</f>
        <v/>
      </c>
      <c r="V260" s="44" t="str">
        <f>IF($B260="","",IFERROR(VLOOKUP($C260,F.931!$B:$R,3,0),1))</f>
        <v/>
      </c>
      <c r="W260" s="45" t="str">
        <f t="shared" si="39"/>
        <v/>
      </c>
      <c r="X260" s="46" t="str">
        <f>IF($B260="","",$W260*(X$2+$U260*0.015) *$O260*IF(COUNTIF(Parámetros!$J:$J, $S260)&gt;0,0,1)*IF($T260=2,0,1) +$J260*$W260)</f>
        <v/>
      </c>
      <c r="Y260" s="46" t="str">
        <f>IF($B260="","",$W260*Y$2*P260*IF(COUNTIF(Parámetros!$L:$L,$S260)&gt;0,0,1)*IF($T260=2,0,1) +$K260*$W260)</f>
        <v/>
      </c>
      <c r="Z260" s="46" t="str">
        <f>IF($B260="","",($M260*Z$2+IF($T260=2,0, $M260*Z$1+$X260/$W260*(1-$W260)))*IF(COUNTIF(Parámetros!$I:$I, $S260)&gt;0,0,1))</f>
        <v/>
      </c>
      <c r="AA260" s="46" t="str">
        <f>IF($B260="","",$R260*IF($T260=2,AA$1,AA$2) *IF(COUNTIF(Parámetros!$K:$K, $S260)&gt;0,0,1)+$Y260/$W260*(1-$W260))</f>
        <v/>
      </c>
      <c r="AB260" s="46" t="str">
        <f>IF($B260="","",$Q260*Parámetros!$B$3+Parámetros!$B$2)</f>
        <v/>
      </c>
      <c r="AC260" s="46" t="str">
        <f>IF($B260="","",Parámetros!$B$1*IF(OR($S260=27,$S260=102),0,1))</f>
        <v/>
      </c>
      <c r="AE260" s="43" t="str">
        <f>IF($B260="","",IF($C260="","No declarado",IFERROR(VLOOKUP($C260,F.931!$B:$BZ,$AE$1,0),"No declarado")))</f>
        <v/>
      </c>
      <c r="AF260" s="47" t="str">
        <f t="shared" si="40"/>
        <v/>
      </c>
      <c r="AG260" s="47" t="str">
        <f>IF($B260="","",IFERROR(O260-VLOOKUP(C260,F.931!B:BZ,SUMIFS(F.931!$1:$1,F.931!$3:$3,"Remuneración 4"),0),""))</f>
        <v/>
      </c>
      <c r="AH260" s="48" t="str">
        <f t="shared" si="41"/>
        <v/>
      </c>
      <c r="AI260" s="41" t="str">
        <f t="shared" si="42"/>
        <v/>
      </c>
    </row>
    <row r="261" spans="1:35" x14ac:dyDescent="0.2">
      <c r="A261" s="65"/>
      <c r="B261" s="64"/>
      <c r="C261" s="65"/>
      <c r="D261" s="88"/>
      <c r="E261" s="62"/>
      <c r="F261" s="62"/>
      <c r="G261" s="62"/>
      <c r="H261" s="62"/>
      <c r="I261" s="62"/>
      <c r="J261" s="62"/>
      <c r="K261" s="62"/>
      <c r="L261" s="43" t="str">
        <f>IF($B261="","",MAX(0,$E261-MAX($E261-$I261,Parámetros!$B$5)))</f>
        <v/>
      </c>
      <c r="M261" s="43" t="str">
        <f>IF($B261="","",MIN($E261,Parámetros!$B$4))</f>
        <v/>
      </c>
      <c r="N261" s="43" t="str">
        <f t="shared" si="35"/>
        <v/>
      </c>
      <c r="O261" s="43" t="str">
        <f>IF($B261="","",MIN(($E261+$F261)/IF($D261="",1,$D261),Parámetros!$B$4))</f>
        <v/>
      </c>
      <c r="P261" s="43" t="str">
        <f t="shared" si="36"/>
        <v/>
      </c>
      <c r="Q261" s="43" t="str">
        <f t="shared" si="37"/>
        <v/>
      </c>
      <c r="R261" s="43" t="str">
        <f t="shared" si="38"/>
        <v/>
      </c>
      <c r="S261" s="44" t="str">
        <f>IF($B261="","",IFERROR(VLOOKUP($C261,F.931!$B:$R,9,0),8))</f>
        <v/>
      </c>
      <c r="T261" s="44" t="str">
        <f>IF($B261="","",IFERROR(VLOOKUP($C261,F.931!$B:$R,7,0),1))</f>
        <v/>
      </c>
      <c r="U261" s="44" t="str">
        <f>IF($B261="","",IFERROR(VLOOKUP($C261,F.931!$B:$AR,15,0),0))</f>
        <v/>
      </c>
      <c r="V261" s="44" t="str">
        <f>IF($B261="","",IFERROR(VLOOKUP($C261,F.931!$B:$R,3,0),1))</f>
        <v/>
      </c>
      <c r="W261" s="45" t="str">
        <f t="shared" si="39"/>
        <v/>
      </c>
      <c r="X261" s="46" t="str">
        <f>IF($B261="","",$W261*(X$2+$U261*0.015) *$O261*IF(COUNTIF(Parámetros!$J:$J, $S261)&gt;0,0,1)*IF($T261=2,0,1) +$J261*$W261)</f>
        <v/>
      </c>
      <c r="Y261" s="46" t="str">
        <f>IF($B261="","",$W261*Y$2*P261*IF(COUNTIF(Parámetros!$L:$L,$S261)&gt;0,0,1)*IF($T261=2,0,1) +$K261*$W261)</f>
        <v/>
      </c>
      <c r="Z261" s="46" t="str">
        <f>IF($B261="","",($M261*Z$2+IF($T261=2,0, $M261*Z$1+$X261/$W261*(1-$W261)))*IF(COUNTIF(Parámetros!$I:$I, $S261)&gt;0,0,1))</f>
        <v/>
      </c>
      <c r="AA261" s="46" t="str">
        <f>IF($B261="","",$R261*IF($T261=2,AA$1,AA$2) *IF(COUNTIF(Parámetros!$K:$K, $S261)&gt;0,0,1)+$Y261/$W261*(1-$W261))</f>
        <v/>
      </c>
      <c r="AB261" s="46" t="str">
        <f>IF($B261="","",$Q261*Parámetros!$B$3+Parámetros!$B$2)</f>
        <v/>
      </c>
      <c r="AC261" s="46" t="str">
        <f>IF($B261="","",Parámetros!$B$1*IF(OR($S261=27,$S261=102),0,1))</f>
        <v/>
      </c>
      <c r="AE261" s="43" t="str">
        <f>IF($B261="","",IF($C261="","No declarado",IFERROR(VLOOKUP($C261,F.931!$B:$BZ,$AE$1,0),"No declarado")))</f>
        <v/>
      </c>
      <c r="AF261" s="47" t="str">
        <f t="shared" si="40"/>
        <v/>
      </c>
      <c r="AG261" s="47" t="str">
        <f>IF($B261="","",IFERROR(O261-VLOOKUP(C261,F.931!B:BZ,SUMIFS(F.931!$1:$1,F.931!$3:$3,"Remuneración 4"),0),""))</f>
        <v/>
      </c>
      <c r="AH261" s="48" t="str">
        <f t="shared" si="41"/>
        <v/>
      </c>
      <c r="AI261" s="41" t="str">
        <f t="shared" si="42"/>
        <v/>
      </c>
    </row>
    <row r="262" spans="1:35" x14ac:dyDescent="0.2">
      <c r="A262" s="65"/>
      <c r="B262" s="64"/>
      <c r="C262" s="65"/>
      <c r="D262" s="88"/>
      <c r="E262" s="62"/>
      <c r="F262" s="62"/>
      <c r="G262" s="62"/>
      <c r="H262" s="62"/>
      <c r="I262" s="62"/>
      <c r="J262" s="62"/>
      <c r="K262" s="62"/>
      <c r="L262" s="43" t="str">
        <f>IF($B262="","",MAX(0,$E262-MAX($E262-$I262,Parámetros!$B$5)))</f>
        <v/>
      </c>
      <c r="M262" s="43" t="str">
        <f>IF($B262="","",MIN($E262,Parámetros!$B$4))</f>
        <v/>
      </c>
      <c r="N262" s="43" t="str">
        <f t="shared" ref="N262:N325" si="43">IF($B262="","",$E262)</f>
        <v/>
      </c>
      <c r="O262" s="43" t="str">
        <f>IF($B262="","",MIN(($E262+$F262)/IF($D262="",1,$D262),Parámetros!$B$4))</f>
        <v/>
      </c>
      <c r="P262" s="43" t="str">
        <f t="shared" ref="P262:P325" si="44">IF($B262="","",SUM($E262:$F262)/IF($D262="",1,$D262))</f>
        <v/>
      </c>
      <c r="Q262" s="43" t="str">
        <f t="shared" ref="Q262:Q325" si="45">IF($B262="","",SUM($E262:$G262))</f>
        <v/>
      </c>
      <c r="R262" s="43" t="str">
        <f t="shared" si="38"/>
        <v/>
      </c>
      <c r="S262" s="44" t="str">
        <f>IF($B262="","",IFERROR(VLOOKUP($C262,F.931!$B:$R,9,0),8))</f>
        <v/>
      </c>
      <c r="T262" s="44" t="str">
        <f>IF($B262="","",IFERROR(VLOOKUP($C262,F.931!$B:$R,7,0),1))</f>
        <v/>
      </c>
      <c r="U262" s="44" t="str">
        <f>IF($B262="","",IFERROR(VLOOKUP($C262,F.931!$B:$AR,15,0),0))</f>
        <v/>
      </c>
      <c r="V262" s="44" t="str">
        <f>IF($B262="","",IFERROR(VLOOKUP($C262,F.931!$B:$R,3,0),1))</f>
        <v/>
      </c>
      <c r="W262" s="45" t="str">
        <f t="shared" si="39"/>
        <v/>
      </c>
      <c r="X262" s="46" t="str">
        <f>IF($B262="","",$W262*(X$2+$U262*0.015) *$O262*IF(COUNTIF(Parámetros!$J:$J, $S262)&gt;0,0,1)*IF($T262=2,0,1) +$J262*$W262)</f>
        <v/>
      </c>
      <c r="Y262" s="46" t="str">
        <f>IF($B262="","",$W262*Y$2*P262*IF(COUNTIF(Parámetros!$L:$L,$S262)&gt;0,0,1)*IF($T262=2,0,1) +$K262*$W262)</f>
        <v/>
      </c>
      <c r="Z262" s="46" t="str">
        <f>IF($B262="","",($M262*Z$2+IF($T262=2,0, $M262*Z$1+$X262/$W262*(1-$W262)))*IF(COUNTIF(Parámetros!$I:$I, $S262)&gt;0,0,1))</f>
        <v/>
      </c>
      <c r="AA262" s="46" t="str">
        <f>IF($B262="","",$R262*IF($T262=2,AA$1,AA$2) *IF(COUNTIF(Parámetros!$K:$K, $S262)&gt;0,0,1)+$Y262/$W262*(1-$W262))</f>
        <v/>
      </c>
      <c r="AB262" s="46" t="str">
        <f>IF($B262="","",$Q262*Parámetros!$B$3+Parámetros!$B$2)</f>
        <v/>
      </c>
      <c r="AC262" s="46" t="str">
        <f>IF($B262="","",Parámetros!$B$1*IF(OR($S262=27,$S262=102),0,1))</f>
        <v/>
      </c>
      <c r="AE262" s="43" t="str">
        <f>IF($B262="","",IF($C262="","No declarado",IFERROR(VLOOKUP($C262,F.931!$B:$BZ,$AE$1,0),"No declarado")))</f>
        <v/>
      </c>
      <c r="AF262" s="47" t="str">
        <f t="shared" si="40"/>
        <v/>
      </c>
      <c r="AG262" s="47" t="str">
        <f>IF($B262="","",IFERROR(O262-VLOOKUP(C262,F.931!B:BZ,SUMIFS(F.931!$1:$1,F.931!$3:$3,"Remuneración 4"),0),""))</f>
        <v/>
      </c>
      <c r="AH262" s="48" t="str">
        <f t="shared" si="41"/>
        <v/>
      </c>
      <c r="AI262" s="41" t="str">
        <f t="shared" si="42"/>
        <v/>
      </c>
    </row>
    <row r="263" spans="1:35" x14ac:dyDescent="0.2">
      <c r="A263" s="65"/>
      <c r="B263" s="64"/>
      <c r="C263" s="65"/>
      <c r="D263" s="88"/>
      <c r="E263" s="62"/>
      <c r="F263" s="62"/>
      <c r="G263" s="62"/>
      <c r="H263" s="62"/>
      <c r="I263" s="62"/>
      <c r="J263" s="62"/>
      <c r="K263" s="62"/>
      <c r="L263" s="43" t="str">
        <f>IF($B263="","",MAX(0,$E263-MAX($E263-$I263,Parámetros!$B$5)))</f>
        <v/>
      </c>
      <c r="M263" s="43" t="str">
        <f>IF($B263="","",MIN($E263,Parámetros!$B$4))</f>
        <v/>
      </c>
      <c r="N263" s="43" t="str">
        <f t="shared" si="43"/>
        <v/>
      </c>
      <c r="O263" s="43" t="str">
        <f>IF($B263="","",MIN(($E263+$F263)/IF($D263="",1,$D263),Parámetros!$B$4))</f>
        <v/>
      </c>
      <c r="P263" s="43" t="str">
        <f t="shared" si="44"/>
        <v/>
      </c>
      <c r="Q263" s="43" t="str">
        <f t="shared" si="45"/>
        <v/>
      </c>
      <c r="R263" s="43" t="str">
        <f t="shared" si="38"/>
        <v/>
      </c>
      <c r="S263" s="44" t="str">
        <f>IF($B263="","",IFERROR(VLOOKUP($C263,F.931!$B:$R,9,0),8))</f>
        <v/>
      </c>
      <c r="T263" s="44" t="str">
        <f>IF($B263="","",IFERROR(VLOOKUP($C263,F.931!$B:$R,7,0),1))</f>
        <v/>
      </c>
      <c r="U263" s="44" t="str">
        <f>IF($B263="","",IFERROR(VLOOKUP($C263,F.931!$B:$AR,15,0),0))</f>
        <v/>
      </c>
      <c r="V263" s="44" t="str">
        <f>IF($B263="","",IFERROR(VLOOKUP($C263,F.931!$B:$R,3,0),1))</f>
        <v/>
      </c>
      <c r="W263" s="45" t="str">
        <f t="shared" si="39"/>
        <v/>
      </c>
      <c r="X263" s="46" t="str">
        <f>IF($B263="","",$W263*(X$2+$U263*0.015) *$O263*IF(COUNTIF(Parámetros!$J:$J, $S263)&gt;0,0,1)*IF($T263=2,0,1) +$J263*$W263)</f>
        <v/>
      </c>
      <c r="Y263" s="46" t="str">
        <f>IF($B263="","",$W263*Y$2*P263*IF(COUNTIF(Parámetros!$L:$L,$S263)&gt;0,0,1)*IF($T263=2,0,1) +$K263*$W263)</f>
        <v/>
      </c>
      <c r="Z263" s="46" t="str">
        <f>IF($B263="","",($M263*Z$2+IF($T263=2,0, $M263*Z$1+$X263/$W263*(1-$W263)))*IF(COUNTIF(Parámetros!$I:$I, $S263)&gt;0,0,1))</f>
        <v/>
      </c>
      <c r="AA263" s="46" t="str">
        <f>IF($B263="","",$R263*IF($T263=2,AA$1,AA$2) *IF(COUNTIF(Parámetros!$K:$K, $S263)&gt;0,0,1)+$Y263/$W263*(1-$W263))</f>
        <v/>
      </c>
      <c r="AB263" s="46" t="str">
        <f>IF($B263="","",$Q263*Parámetros!$B$3+Parámetros!$B$2)</f>
        <v/>
      </c>
      <c r="AC263" s="46" t="str">
        <f>IF($B263="","",Parámetros!$B$1*IF(OR($S263=27,$S263=102),0,1))</f>
        <v/>
      </c>
      <c r="AE263" s="43" t="str">
        <f>IF($B263="","",IF($C263="","No declarado",IFERROR(VLOOKUP($C263,F.931!$B:$BZ,$AE$1,0),"No declarado")))</f>
        <v/>
      </c>
      <c r="AF263" s="47" t="str">
        <f t="shared" si="40"/>
        <v/>
      </c>
      <c r="AG263" s="47" t="str">
        <f>IF($B263="","",IFERROR(O263-VLOOKUP(C263,F.931!B:BZ,SUMIFS(F.931!$1:$1,F.931!$3:$3,"Remuneración 4"),0),""))</f>
        <v/>
      </c>
      <c r="AH263" s="48" t="str">
        <f t="shared" si="41"/>
        <v/>
      </c>
      <c r="AI263" s="41" t="str">
        <f t="shared" si="42"/>
        <v/>
      </c>
    </row>
    <row r="264" spans="1:35" x14ac:dyDescent="0.2">
      <c r="A264" s="65"/>
      <c r="B264" s="64"/>
      <c r="C264" s="65"/>
      <c r="D264" s="88"/>
      <c r="E264" s="62"/>
      <c r="F264" s="62"/>
      <c r="G264" s="62"/>
      <c r="H264" s="62"/>
      <c r="I264" s="62"/>
      <c r="J264" s="62"/>
      <c r="K264" s="62"/>
      <c r="L264" s="43" t="str">
        <f>IF($B264="","",MAX(0,$E264-MAX($E264-$I264,Parámetros!$B$5)))</f>
        <v/>
      </c>
      <c r="M264" s="43" t="str">
        <f>IF($B264="","",MIN($E264,Parámetros!$B$4))</f>
        <v/>
      </c>
      <c r="N264" s="43" t="str">
        <f t="shared" si="43"/>
        <v/>
      </c>
      <c r="O264" s="43" t="str">
        <f>IF($B264="","",MIN(($E264+$F264)/IF($D264="",1,$D264),Parámetros!$B$4))</f>
        <v/>
      </c>
      <c r="P264" s="43" t="str">
        <f t="shared" si="44"/>
        <v/>
      </c>
      <c r="Q264" s="43" t="str">
        <f t="shared" si="45"/>
        <v/>
      </c>
      <c r="R264" s="43" t="str">
        <f t="shared" si="38"/>
        <v/>
      </c>
      <c r="S264" s="44" t="str">
        <f>IF($B264="","",IFERROR(VLOOKUP($C264,F.931!$B:$R,9,0),8))</f>
        <v/>
      </c>
      <c r="T264" s="44" t="str">
        <f>IF($B264="","",IFERROR(VLOOKUP($C264,F.931!$B:$R,7,0),1))</f>
        <v/>
      </c>
      <c r="U264" s="44" t="str">
        <f>IF($B264="","",IFERROR(VLOOKUP($C264,F.931!$B:$AR,15,0),0))</f>
        <v/>
      </c>
      <c r="V264" s="44" t="str">
        <f>IF($B264="","",IFERROR(VLOOKUP($C264,F.931!$B:$R,3,0),1))</f>
        <v/>
      </c>
      <c r="W264" s="45" t="str">
        <f t="shared" si="39"/>
        <v/>
      </c>
      <c r="X264" s="46" t="str">
        <f>IF($B264="","",$W264*(X$2+$U264*0.015) *$O264*IF(COUNTIF(Parámetros!$J:$J, $S264)&gt;0,0,1)*IF($T264=2,0,1) +$J264*$W264)</f>
        <v/>
      </c>
      <c r="Y264" s="46" t="str">
        <f>IF($B264="","",$W264*Y$2*P264*IF(COUNTIF(Parámetros!$L:$L,$S264)&gt;0,0,1)*IF($T264=2,0,1) +$K264*$W264)</f>
        <v/>
      </c>
      <c r="Z264" s="46" t="str">
        <f>IF($B264="","",($M264*Z$2+IF($T264=2,0, $M264*Z$1+$X264/$W264*(1-$W264)))*IF(COUNTIF(Parámetros!$I:$I, $S264)&gt;0,0,1))</f>
        <v/>
      </c>
      <c r="AA264" s="46" t="str">
        <f>IF($B264="","",$R264*IF($T264=2,AA$1,AA$2) *IF(COUNTIF(Parámetros!$K:$K, $S264)&gt;0,0,1)+$Y264/$W264*(1-$W264))</f>
        <v/>
      </c>
      <c r="AB264" s="46" t="str">
        <f>IF($B264="","",$Q264*Parámetros!$B$3+Parámetros!$B$2)</f>
        <v/>
      </c>
      <c r="AC264" s="46" t="str">
        <f>IF($B264="","",Parámetros!$B$1*IF(OR($S264=27,$S264=102),0,1))</f>
        <v/>
      </c>
      <c r="AE264" s="43" t="str">
        <f>IF($B264="","",IF($C264="","No declarado",IFERROR(VLOOKUP($C264,F.931!$B:$BZ,$AE$1,0),"No declarado")))</f>
        <v/>
      </c>
      <c r="AF264" s="47" t="str">
        <f t="shared" si="40"/>
        <v/>
      </c>
      <c r="AG264" s="47" t="str">
        <f>IF($B264="","",IFERROR(O264-VLOOKUP(C264,F.931!B:BZ,SUMIFS(F.931!$1:$1,F.931!$3:$3,"Remuneración 4"),0),""))</f>
        <v/>
      </c>
      <c r="AH264" s="48" t="str">
        <f t="shared" si="41"/>
        <v/>
      </c>
      <c r="AI264" s="41" t="str">
        <f t="shared" si="42"/>
        <v/>
      </c>
    </row>
    <row r="265" spans="1:35" x14ac:dyDescent="0.2">
      <c r="A265" s="65"/>
      <c r="B265" s="64"/>
      <c r="C265" s="65"/>
      <c r="D265" s="88"/>
      <c r="E265" s="62"/>
      <c r="F265" s="62"/>
      <c r="G265" s="62"/>
      <c r="H265" s="62"/>
      <c r="I265" s="62"/>
      <c r="J265" s="62"/>
      <c r="K265" s="62"/>
      <c r="L265" s="43" t="str">
        <f>IF($B265="","",MAX(0,$E265-MAX($E265-$I265,Parámetros!$B$5)))</f>
        <v/>
      </c>
      <c r="M265" s="43" t="str">
        <f>IF($B265="","",MIN($E265,Parámetros!$B$4))</f>
        <v/>
      </c>
      <c r="N265" s="43" t="str">
        <f t="shared" si="43"/>
        <v/>
      </c>
      <c r="O265" s="43" t="str">
        <f>IF($B265="","",MIN(($E265+$F265)/IF($D265="",1,$D265),Parámetros!$B$4))</f>
        <v/>
      </c>
      <c r="P265" s="43" t="str">
        <f t="shared" si="44"/>
        <v/>
      </c>
      <c r="Q265" s="43" t="str">
        <f t="shared" si="45"/>
        <v/>
      </c>
      <c r="R265" s="43" t="str">
        <f t="shared" si="38"/>
        <v/>
      </c>
      <c r="S265" s="44" t="str">
        <f>IF($B265="","",IFERROR(VLOOKUP($C265,F.931!$B:$R,9,0),8))</f>
        <v/>
      </c>
      <c r="T265" s="44" t="str">
        <f>IF($B265="","",IFERROR(VLOOKUP($C265,F.931!$B:$R,7,0),1))</f>
        <v/>
      </c>
      <c r="U265" s="44" t="str">
        <f>IF($B265="","",IFERROR(VLOOKUP($C265,F.931!$B:$AR,15,0),0))</f>
        <v/>
      </c>
      <c r="V265" s="44" t="str">
        <f>IF($B265="","",IFERROR(VLOOKUP($C265,F.931!$B:$R,3,0),1))</f>
        <v/>
      </c>
      <c r="W265" s="45" t="str">
        <f t="shared" si="39"/>
        <v/>
      </c>
      <c r="X265" s="46" t="str">
        <f>IF($B265="","",$W265*(X$2+$U265*0.015) *$O265*IF(COUNTIF(Parámetros!$J:$J, $S265)&gt;0,0,1)*IF($T265=2,0,1) +$J265*$W265)</f>
        <v/>
      </c>
      <c r="Y265" s="46" t="str">
        <f>IF($B265="","",$W265*Y$2*P265*IF(COUNTIF(Parámetros!$L:$L,$S265)&gt;0,0,1)*IF($T265=2,0,1) +$K265*$W265)</f>
        <v/>
      </c>
      <c r="Z265" s="46" t="str">
        <f>IF($B265="","",($M265*Z$2+IF($T265=2,0, $M265*Z$1+$X265/$W265*(1-$W265)))*IF(COUNTIF(Parámetros!$I:$I, $S265)&gt;0,0,1))</f>
        <v/>
      </c>
      <c r="AA265" s="46" t="str">
        <f>IF($B265="","",$R265*IF($T265=2,AA$1,AA$2) *IF(COUNTIF(Parámetros!$K:$K, $S265)&gt;0,0,1)+$Y265/$W265*(1-$W265))</f>
        <v/>
      </c>
      <c r="AB265" s="46" t="str">
        <f>IF($B265="","",$Q265*Parámetros!$B$3+Parámetros!$B$2)</f>
        <v/>
      </c>
      <c r="AC265" s="46" t="str">
        <f>IF($B265="","",Parámetros!$B$1*IF(OR($S265=27,$S265=102),0,1))</f>
        <v/>
      </c>
      <c r="AE265" s="43" t="str">
        <f>IF($B265="","",IF($C265="","No declarado",IFERROR(VLOOKUP($C265,F.931!$B:$BZ,$AE$1,0),"No declarado")))</f>
        <v/>
      </c>
      <c r="AF265" s="47" t="str">
        <f t="shared" si="40"/>
        <v/>
      </c>
      <c r="AG265" s="47" t="str">
        <f>IF($B265="","",IFERROR(O265-VLOOKUP(C265,F.931!B:BZ,SUMIFS(F.931!$1:$1,F.931!$3:$3,"Remuneración 4"),0),""))</f>
        <v/>
      </c>
      <c r="AH265" s="48" t="str">
        <f t="shared" si="41"/>
        <v/>
      </c>
      <c r="AI265" s="41" t="str">
        <f t="shared" si="42"/>
        <v/>
      </c>
    </row>
    <row r="266" spans="1:35" x14ac:dyDescent="0.2">
      <c r="A266" s="65"/>
      <c r="B266" s="64"/>
      <c r="C266" s="65"/>
      <c r="D266" s="88"/>
      <c r="E266" s="62"/>
      <c r="F266" s="62"/>
      <c r="G266" s="62"/>
      <c r="H266" s="62"/>
      <c r="I266" s="62"/>
      <c r="J266" s="62"/>
      <c r="K266" s="62"/>
      <c r="L266" s="43" t="str">
        <f>IF($B266="","",MAX(0,$E266-MAX($E266-$I266,Parámetros!$B$5)))</f>
        <v/>
      </c>
      <c r="M266" s="43" t="str">
        <f>IF($B266="","",MIN($E266,Parámetros!$B$4))</f>
        <v/>
      </c>
      <c r="N266" s="43" t="str">
        <f t="shared" si="43"/>
        <v/>
      </c>
      <c r="O266" s="43" t="str">
        <f>IF($B266="","",MIN(($E266+$F266)/IF($D266="",1,$D266),Parámetros!$B$4))</f>
        <v/>
      </c>
      <c r="P266" s="43" t="str">
        <f t="shared" si="44"/>
        <v/>
      </c>
      <c r="Q266" s="43" t="str">
        <f t="shared" si="45"/>
        <v/>
      </c>
      <c r="R266" s="43" t="str">
        <f t="shared" si="38"/>
        <v/>
      </c>
      <c r="S266" s="44" t="str">
        <f>IF($B266="","",IFERROR(VLOOKUP($C266,F.931!$B:$R,9,0),8))</f>
        <v/>
      </c>
      <c r="T266" s="44" t="str">
        <f>IF($B266="","",IFERROR(VLOOKUP($C266,F.931!$B:$R,7,0),1))</f>
        <v/>
      </c>
      <c r="U266" s="44" t="str">
        <f>IF($B266="","",IFERROR(VLOOKUP($C266,F.931!$B:$AR,15,0),0))</f>
        <v/>
      </c>
      <c r="V266" s="44" t="str">
        <f>IF($B266="","",IFERROR(VLOOKUP($C266,F.931!$B:$R,3,0),1))</f>
        <v/>
      </c>
      <c r="W266" s="45" t="str">
        <f t="shared" si="39"/>
        <v/>
      </c>
      <c r="X266" s="46" t="str">
        <f>IF($B266="","",$W266*(X$2+$U266*0.015) *$O266*IF(COUNTIF(Parámetros!$J:$J, $S266)&gt;0,0,1)*IF($T266=2,0,1) +$J266*$W266)</f>
        <v/>
      </c>
      <c r="Y266" s="46" t="str">
        <f>IF($B266="","",$W266*Y$2*P266*IF(COUNTIF(Parámetros!$L:$L,$S266)&gt;0,0,1)*IF($T266=2,0,1) +$K266*$W266)</f>
        <v/>
      </c>
      <c r="Z266" s="46" t="str">
        <f>IF($B266="","",($M266*Z$2+IF($T266=2,0, $M266*Z$1+$X266/$W266*(1-$W266)))*IF(COUNTIF(Parámetros!$I:$I, $S266)&gt;0,0,1))</f>
        <v/>
      </c>
      <c r="AA266" s="46" t="str">
        <f>IF($B266="","",$R266*IF($T266=2,AA$1,AA$2) *IF(COUNTIF(Parámetros!$K:$K, $S266)&gt;0,0,1)+$Y266/$W266*(1-$W266))</f>
        <v/>
      </c>
      <c r="AB266" s="46" t="str">
        <f>IF($B266="","",$Q266*Parámetros!$B$3+Parámetros!$B$2)</f>
        <v/>
      </c>
      <c r="AC266" s="46" t="str">
        <f>IF($B266="","",Parámetros!$B$1*IF(OR($S266=27,$S266=102),0,1))</f>
        <v/>
      </c>
      <c r="AE266" s="43" t="str">
        <f>IF($B266="","",IF($C266="","No declarado",IFERROR(VLOOKUP($C266,F.931!$B:$BZ,$AE$1,0),"No declarado")))</f>
        <v/>
      </c>
      <c r="AF266" s="47" t="str">
        <f t="shared" si="40"/>
        <v/>
      </c>
      <c r="AG266" s="47" t="str">
        <f>IF($B266="","",IFERROR(O266-VLOOKUP(C266,F.931!B:BZ,SUMIFS(F.931!$1:$1,F.931!$3:$3,"Remuneración 4"),0),""))</f>
        <v/>
      </c>
      <c r="AH266" s="48" t="str">
        <f t="shared" si="41"/>
        <v/>
      </c>
      <c r="AI266" s="41" t="str">
        <f t="shared" si="42"/>
        <v/>
      </c>
    </row>
    <row r="267" spans="1:35" x14ac:dyDescent="0.2">
      <c r="A267" s="65"/>
      <c r="B267" s="64"/>
      <c r="C267" s="65"/>
      <c r="D267" s="88"/>
      <c r="E267" s="62"/>
      <c r="F267" s="62"/>
      <c r="G267" s="62"/>
      <c r="H267" s="62"/>
      <c r="I267" s="62"/>
      <c r="J267" s="62"/>
      <c r="K267" s="62"/>
      <c r="L267" s="43" t="str">
        <f>IF($B267="","",MAX(0,$E267-MAX($E267-$I267,Parámetros!$B$5)))</f>
        <v/>
      </c>
      <c r="M267" s="43" t="str">
        <f>IF($B267="","",MIN($E267,Parámetros!$B$4))</f>
        <v/>
      </c>
      <c r="N267" s="43" t="str">
        <f t="shared" si="43"/>
        <v/>
      </c>
      <c r="O267" s="43" t="str">
        <f>IF($B267="","",MIN(($E267+$F267)/IF($D267="",1,$D267),Parámetros!$B$4))</f>
        <v/>
      </c>
      <c r="P267" s="43" t="str">
        <f t="shared" si="44"/>
        <v/>
      </c>
      <c r="Q267" s="43" t="str">
        <f t="shared" si="45"/>
        <v/>
      </c>
      <c r="R267" s="43" t="str">
        <f t="shared" si="38"/>
        <v/>
      </c>
      <c r="S267" s="44" t="str">
        <f>IF($B267="","",IFERROR(VLOOKUP($C267,F.931!$B:$R,9,0),8))</f>
        <v/>
      </c>
      <c r="T267" s="44" t="str">
        <f>IF($B267="","",IFERROR(VLOOKUP($C267,F.931!$B:$R,7,0),1))</f>
        <v/>
      </c>
      <c r="U267" s="44" t="str">
        <f>IF($B267="","",IFERROR(VLOOKUP($C267,F.931!$B:$AR,15,0),0))</f>
        <v/>
      </c>
      <c r="V267" s="44" t="str">
        <f>IF($B267="","",IFERROR(VLOOKUP($C267,F.931!$B:$R,3,0),1))</f>
        <v/>
      </c>
      <c r="W267" s="45" t="str">
        <f t="shared" si="39"/>
        <v/>
      </c>
      <c r="X267" s="46" t="str">
        <f>IF($B267="","",$W267*(X$2+$U267*0.015) *$O267*IF(COUNTIF(Parámetros!$J:$J, $S267)&gt;0,0,1)*IF($T267=2,0,1) +$J267*$W267)</f>
        <v/>
      </c>
      <c r="Y267" s="46" t="str">
        <f>IF($B267="","",$W267*Y$2*P267*IF(COUNTIF(Parámetros!$L:$L,$S267)&gt;0,0,1)*IF($T267=2,0,1) +$K267*$W267)</f>
        <v/>
      </c>
      <c r="Z267" s="46" t="str">
        <f>IF($B267="","",($M267*Z$2+IF($T267=2,0, $M267*Z$1+$X267/$W267*(1-$W267)))*IF(COUNTIF(Parámetros!$I:$I, $S267)&gt;0,0,1))</f>
        <v/>
      </c>
      <c r="AA267" s="46" t="str">
        <f>IF($B267="","",$R267*IF($T267=2,AA$1,AA$2) *IF(COUNTIF(Parámetros!$K:$K, $S267)&gt;0,0,1)+$Y267/$W267*(1-$W267))</f>
        <v/>
      </c>
      <c r="AB267" s="46" t="str">
        <f>IF($B267="","",$Q267*Parámetros!$B$3+Parámetros!$B$2)</f>
        <v/>
      </c>
      <c r="AC267" s="46" t="str">
        <f>IF($B267="","",Parámetros!$B$1*IF(OR($S267=27,$S267=102),0,1))</f>
        <v/>
      </c>
      <c r="AE267" s="43" t="str">
        <f>IF($B267="","",IF($C267="","No declarado",IFERROR(VLOOKUP($C267,F.931!$B:$BZ,$AE$1,0),"No declarado")))</f>
        <v/>
      </c>
      <c r="AF267" s="47" t="str">
        <f t="shared" si="40"/>
        <v/>
      </c>
      <c r="AG267" s="47" t="str">
        <f>IF($B267="","",IFERROR(O267-VLOOKUP(C267,F.931!B:BZ,SUMIFS(F.931!$1:$1,F.931!$3:$3,"Remuneración 4"),0),""))</f>
        <v/>
      </c>
      <c r="AH267" s="48" t="str">
        <f t="shared" si="41"/>
        <v/>
      </c>
      <c r="AI267" s="41" t="str">
        <f t="shared" si="42"/>
        <v/>
      </c>
    </row>
    <row r="268" spans="1:35" x14ac:dyDescent="0.2">
      <c r="A268" s="65"/>
      <c r="B268" s="64"/>
      <c r="C268" s="65"/>
      <c r="D268" s="88"/>
      <c r="E268" s="62"/>
      <c r="F268" s="62"/>
      <c r="G268" s="62"/>
      <c r="H268" s="62"/>
      <c r="I268" s="62"/>
      <c r="J268" s="62"/>
      <c r="K268" s="62"/>
      <c r="L268" s="43" t="str">
        <f>IF($B268="","",MAX(0,$E268-MAX($E268-$I268,Parámetros!$B$5)))</f>
        <v/>
      </c>
      <c r="M268" s="43" t="str">
        <f>IF($B268="","",MIN($E268,Parámetros!$B$4))</f>
        <v/>
      </c>
      <c r="N268" s="43" t="str">
        <f t="shared" si="43"/>
        <v/>
      </c>
      <c r="O268" s="43" t="str">
        <f>IF($B268="","",MIN(($E268+$F268)/IF($D268="",1,$D268),Parámetros!$B$4))</f>
        <v/>
      </c>
      <c r="P268" s="43" t="str">
        <f t="shared" si="44"/>
        <v/>
      </c>
      <c r="Q268" s="43" t="str">
        <f t="shared" si="45"/>
        <v/>
      </c>
      <c r="R268" s="43" t="str">
        <f t="shared" si="38"/>
        <v/>
      </c>
      <c r="S268" s="44" t="str">
        <f>IF($B268="","",IFERROR(VLOOKUP($C268,F.931!$B:$R,9,0),8))</f>
        <v/>
      </c>
      <c r="T268" s="44" t="str">
        <f>IF($B268="","",IFERROR(VLOOKUP($C268,F.931!$B:$R,7,0),1))</f>
        <v/>
      </c>
      <c r="U268" s="44" t="str">
        <f>IF($B268="","",IFERROR(VLOOKUP($C268,F.931!$B:$AR,15,0),0))</f>
        <v/>
      </c>
      <c r="V268" s="44" t="str">
        <f>IF($B268="","",IFERROR(VLOOKUP($C268,F.931!$B:$R,3,0),1))</f>
        <v/>
      </c>
      <c r="W268" s="45" t="str">
        <f t="shared" si="39"/>
        <v/>
      </c>
      <c r="X268" s="46" t="str">
        <f>IF($B268="","",$W268*(X$2+$U268*0.015) *$O268*IF(COUNTIF(Parámetros!$J:$J, $S268)&gt;0,0,1)*IF($T268=2,0,1) +$J268*$W268)</f>
        <v/>
      </c>
      <c r="Y268" s="46" t="str">
        <f>IF($B268="","",$W268*Y$2*P268*IF(COUNTIF(Parámetros!$L:$L,$S268)&gt;0,0,1)*IF($T268=2,0,1) +$K268*$W268)</f>
        <v/>
      </c>
      <c r="Z268" s="46" t="str">
        <f>IF($B268="","",($M268*Z$2+IF($T268=2,0, $M268*Z$1+$X268/$W268*(1-$W268)))*IF(COUNTIF(Parámetros!$I:$I, $S268)&gt;0,0,1))</f>
        <v/>
      </c>
      <c r="AA268" s="46" t="str">
        <f>IF($B268="","",$R268*IF($T268=2,AA$1,AA$2) *IF(COUNTIF(Parámetros!$K:$K, $S268)&gt;0,0,1)+$Y268/$W268*(1-$W268))</f>
        <v/>
      </c>
      <c r="AB268" s="46" t="str">
        <f>IF($B268="","",$Q268*Parámetros!$B$3+Parámetros!$B$2)</f>
        <v/>
      </c>
      <c r="AC268" s="46" t="str">
        <f>IF($B268="","",Parámetros!$B$1*IF(OR($S268=27,$S268=102),0,1))</f>
        <v/>
      </c>
      <c r="AE268" s="43" t="str">
        <f>IF($B268="","",IF($C268="","No declarado",IFERROR(VLOOKUP($C268,F.931!$B:$BZ,$AE$1,0),"No declarado")))</f>
        <v/>
      </c>
      <c r="AF268" s="47" t="str">
        <f t="shared" si="40"/>
        <v/>
      </c>
      <c r="AG268" s="47" t="str">
        <f>IF($B268="","",IFERROR(O268-VLOOKUP(C268,F.931!B:BZ,SUMIFS(F.931!$1:$1,F.931!$3:$3,"Remuneración 4"),0),""))</f>
        <v/>
      </c>
      <c r="AH268" s="48" t="str">
        <f t="shared" si="41"/>
        <v/>
      </c>
      <c r="AI268" s="41" t="str">
        <f t="shared" si="42"/>
        <v/>
      </c>
    </row>
    <row r="269" spans="1:35" x14ac:dyDescent="0.2">
      <c r="A269" s="65"/>
      <c r="B269" s="64"/>
      <c r="C269" s="65"/>
      <c r="D269" s="88"/>
      <c r="E269" s="62"/>
      <c r="F269" s="62"/>
      <c r="G269" s="62"/>
      <c r="H269" s="62"/>
      <c r="I269" s="62"/>
      <c r="J269" s="62"/>
      <c r="K269" s="62"/>
      <c r="L269" s="43" t="str">
        <f>IF($B269="","",MAX(0,$E269-MAX($E269-$I269,Parámetros!$B$5)))</f>
        <v/>
      </c>
      <c r="M269" s="43" t="str">
        <f>IF($B269="","",MIN($E269,Parámetros!$B$4))</f>
        <v/>
      </c>
      <c r="N269" s="43" t="str">
        <f t="shared" si="43"/>
        <v/>
      </c>
      <c r="O269" s="43" t="str">
        <f>IF($B269="","",MIN(($E269+$F269)/IF($D269="",1,$D269),Parámetros!$B$4))</f>
        <v/>
      </c>
      <c r="P269" s="43" t="str">
        <f t="shared" si="44"/>
        <v/>
      </c>
      <c r="Q269" s="43" t="str">
        <f t="shared" si="45"/>
        <v/>
      </c>
      <c r="R269" s="43" t="str">
        <f t="shared" si="38"/>
        <v/>
      </c>
      <c r="S269" s="44" t="str">
        <f>IF($B269="","",IFERROR(VLOOKUP($C269,F.931!$B:$R,9,0),8))</f>
        <v/>
      </c>
      <c r="T269" s="44" t="str">
        <f>IF($B269="","",IFERROR(VLOOKUP($C269,F.931!$B:$R,7,0),1))</f>
        <v/>
      </c>
      <c r="U269" s="44" t="str">
        <f>IF($B269="","",IFERROR(VLOOKUP($C269,F.931!$B:$AR,15,0),0))</f>
        <v/>
      </c>
      <c r="V269" s="44" t="str">
        <f>IF($B269="","",IFERROR(VLOOKUP($C269,F.931!$B:$R,3,0),1))</f>
        <v/>
      </c>
      <c r="W269" s="45" t="str">
        <f t="shared" si="39"/>
        <v/>
      </c>
      <c r="X269" s="46" t="str">
        <f>IF($B269="","",$W269*(X$2+$U269*0.015) *$O269*IF(COUNTIF(Parámetros!$J:$J, $S269)&gt;0,0,1)*IF($T269=2,0,1) +$J269*$W269)</f>
        <v/>
      </c>
      <c r="Y269" s="46" t="str">
        <f>IF($B269="","",$W269*Y$2*P269*IF(COUNTIF(Parámetros!$L:$L,$S269)&gt;0,0,1)*IF($T269=2,0,1) +$K269*$W269)</f>
        <v/>
      </c>
      <c r="Z269" s="46" t="str">
        <f>IF($B269="","",($M269*Z$2+IF($T269=2,0, $M269*Z$1+$X269/$W269*(1-$W269)))*IF(COUNTIF(Parámetros!$I:$I, $S269)&gt;0,0,1))</f>
        <v/>
      </c>
      <c r="AA269" s="46" t="str">
        <f>IF($B269="","",$R269*IF($T269=2,AA$1,AA$2) *IF(COUNTIF(Parámetros!$K:$K, $S269)&gt;0,0,1)+$Y269/$W269*(1-$W269))</f>
        <v/>
      </c>
      <c r="AB269" s="46" t="str">
        <f>IF($B269="","",$Q269*Parámetros!$B$3+Parámetros!$B$2)</f>
        <v/>
      </c>
      <c r="AC269" s="46" t="str">
        <f>IF($B269="","",Parámetros!$B$1*IF(OR($S269=27,$S269=102),0,1))</f>
        <v/>
      </c>
      <c r="AE269" s="43" t="str">
        <f>IF($B269="","",IF($C269="","No declarado",IFERROR(VLOOKUP($C269,F.931!$B:$BZ,$AE$1,0),"No declarado")))</f>
        <v/>
      </c>
      <c r="AF269" s="47" t="str">
        <f t="shared" si="40"/>
        <v/>
      </c>
      <c r="AG269" s="47" t="str">
        <f>IF($B269="","",IFERROR(O269-VLOOKUP(C269,F.931!B:BZ,SUMIFS(F.931!$1:$1,F.931!$3:$3,"Remuneración 4"),0),""))</f>
        <v/>
      </c>
      <c r="AH269" s="48" t="str">
        <f t="shared" si="41"/>
        <v/>
      </c>
      <c r="AI269" s="41" t="str">
        <f t="shared" si="42"/>
        <v/>
      </c>
    </row>
    <row r="270" spans="1:35" x14ac:dyDescent="0.2">
      <c r="A270" s="65"/>
      <c r="B270" s="64"/>
      <c r="C270" s="65"/>
      <c r="D270" s="88"/>
      <c r="E270" s="62"/>
      <c r="F270" s="62"/>
      <c r="G270" s="62"/>
      <c r="H270" s="62"/>
      <c r="I270" s="62"/>
      <c r="J270" s="62"/>
      <c r="K270" s="62"/>
      <c r="L270" s="43" t="str">
        <f>IF($B270="","",MAX(0,$E270-MAX($E270-$I270,Parámetros!$B$5)))</f>
        <v/>
      </c>
      <c r="M270" s="43" t="str">
        <f>IF($B270="","",MIN($E270,Parámetros!$B$4))</f>
        <v/>
      </c>
      <c r="N270" s="43" t="str">
        <f t="shared" si="43"/>
        <v/>
      </c>
      <c r="O270" s="43" t="str">
        <f>IF($B270="","",MIN(($E270+$F270)/IF($D270="",1,$D270),Parámetros!$B$4))</f>
        <v/>
      </c>
      <c r="P270" s="43" t="str">
        <f t="shared" si="44"/>
        <v/>
      </c>
      <c r="Q270" s="43" t="str">
        <f t="shared" si="45"/>
        <v/>
      </c>
      <c r="R270" s="43" t="str">
        <f t="shared" si="38"/>
        <v/>
      </c>
      <c r="S270" s="44" t="str">
        <f>IF($B270="","",IFERROR(VLOOKUP($C270,F.931!$B:$R,9,0),8))</f>
        <v/>
      </c>
      <c r="T270" s="44" t="str">
        <f>IF($B270="","",IFERROR(VLOOKUP($C270,F.931!$B:$R,7,0),1))</f>
        <v/>
      </c>
      <c r="U270" s="44" t="str">
        <f>IF($B270="","",IFERROR(VLOOKUP($C270,F.931!$B:$AR,15,0),0))</f>
        <v/>
      </c>
      <c r="V270" s="44" t="str">
        <f>IF($B270="","",IFERROR(VLOOKUP($C270,F.931!$B:$R,3,0),1))</f>
        <v/>
      </c>
      <c r="W270" s="45" t="str">
        <f t="shared" si="39"/>
        <v/>
      </c>
      <c r="X270" s="46" t="str">
        <f>IF($B270="","",$W270*(X$2+$U270*0.015) *$O270*IF(COUNTIF(Parámetros!$J:$J, $S270)&gt;0,0,1)*IF($T270=2,0,1) +$J270*$W270)</f>
        <v/>
      </c>
      <c r="Y270" s="46" t="str">
        <f>IF($B270="","",$W270*Y$2*P270*IF(COUNTIF(Parámetros!$L:$L,$S270)&gt;0,0,1)*IF($T270=2,0,1) +$K270*$W270)</f>
        <v/>
      </c>
      <c r="Z270" s="46" t="str">
        <f>IF($B270="","",($M270*Z$2+IF($T270=2,0, $M270*Z$1+$X270/$W270*(1-$W270)))*IF(COUNTIF(Parámetros!$I:$I, $S270)&gt;0,0,1))</f>
        <v/>
      </c>
      <c r="AA270" s="46" t="str">
        <f>IF($B270="","",$R270*IF($T270=2,AA$1,AA$2) *IF(COUNTIF(Parámetros!$K:$K, $S270)&gt;0,0,1)+$Y270/$W270*(1-$W270))</f>
        <v/>
      </c>
      <c r="AB270" s="46" t="str">
        <f>IF($B270="","",$Q270*Parámetros!$B$3+Parámetros!$B$2)</f>
        <v/>
      </c>
      <c r="AC270" s="46" t="str">
        <f>IF($B270="","",Parámetros!$B$1*IF(OR($S270=27,$S270=102),0,1))</f>
        <v/>
      </c>
      <c r="AE270" s="43" t="str">
        <f>IF($B270="","",IF($C270="","No declarado",IFERROR(VLOOKUP($C270,F.931!$B:$BZ,$AE$1,0),"No declarado")))</f>
        <v/>
      </c>
      <c r="AF270" s="47" t="str">
        <f t="shared" si="40"/>
        <v/>
      </c>
      <c r="AG270" s="47" t="str">
        <f>IF($B270="","",IFERROR(O270-VLOOKUP(C270,F.931!B:BZ,SUMIFS(F.931!$1:$1,F.931!$3:$3,"Remuneración 4"),0),""))</f>
        <v/>
      </c>
      <c r="AH270" s="48" t="str">
        <f t="shared" si="41"/>
        <v/>
      </c>
      <c r="AI270" s="41" t="str">
        <f t="shared" si="42"/>
        <v/>
      </c>
    </row>
    <row r="271" spans="1:35" x14ac:dyDescent="0.2">
      <c r="A271" s="65"/>
      <c r="B271" s="64"/>
      <c r="C271" s="65"/>
      <c r="D271" s="88"/>
      <c r="E271" s="62"/>
      <c r="F271" s="62"/>
      <c r="G271" s="62"/>
      <c r="H271" s="62"/>
      <c r="I271" s="62"/>
      <c r="J271" s="62"/>
      <c r="K271" s="62"/>
      <c r="L271" s="43" t="str">
        <f>IF($B271="","",MAX(0,$E271-MAX($E271-$I271,Parámetros!$B$5)))</f>
        <v/>
      </c>
      <c r="M271" s="43" t="str">
        <f>IF($B271="","",MIN($E271,Parámetros!$B$4))</f>
        <v/>
      </c>
      <c r="N271" s="43" t="str">
        <f t="shared" si="43"/>
        <v/>
      </c>
      <c r="O271" s="43" t="str">
        <f>IF($B271="","",MIN(($E271+$F271)/IF($D271="",1,$D271),Parámetros!$B$4))</f>
        <v/>
      </c>
      <c r="P271" s="43" t="str">
        <f t="shared" si="44"/>
        <v/>
      </c>
      <c r="Q271" s="43" t="str">
        <f t="shared" si="45"/>
        <v/>
      </c>
      <c r="R271" s="43" t="str">
        <f t="shared" si="38"/>
        <v/>
      </c>
      <c r="S271" s="44" t="str">
        <f>IF($B271="","",IFERROR(VLOOKUP($C271,F.931!$B:$R,9,0),8))</f>
        <v/>
      </c>
      <c r="T271" s="44" t="str">
        <f>IF($B271="","",IFERROR(VLOOKUP($C271,F.931!$B:$R,7,0),1))</f>
        <v/>
      </c>
      <c r="U271" s="44" t="str">
        <f>IF($B271="","",IFERROR(VLOOKUP($C271,F.931!$B:$AR,15,0),0))</f>
        <v/>
      </c>
      <c r="V271" s="44" t="str">
        <f>IF($B271="","",IFERROR(VLOOKUP($C271,F.931!$B:$R,3,0),1))</f>
        <v/>
      </c>
      <c r="W271" s="45" t="str">
        <f t="shared" si="39"/>
        <v/>
      </c>
      <c r="X271" s="46" t="str">
        <f>IF($B271="","",$W271*(X$2+$U271*0.015) *$O271*IF(COUNTIF(Parámetros!$J:$J, $S271)&gt;0,0,1)*IF($T271=2,0,1) +$J271*$W271)</f>
        <v/>
      </c>
      <c r="Y271" s="46" t="str">
        <f>IF($B271="","",$W271*Y$2*P271*IF(COUNTIF(Parámetros!$L:$L,$S271)&gt;0,0,1)*IF($T271=2,0,1) +$K271*$W271)</f>
        <v/>
      </c>
      <c r="Z271" s="46" t="str">
        <f>IF($B271="","",($M271*Z$2+IF($T271=2,0, $M271*Z$1+$X271/$W271*(1-$W271)))*IF(COUNTIF(Parámetros!$I:$I, $S271)&gt;0,0,1))</f>
        <v/>
      </c>
      <c r="AA271" s="46" t="str">
        <f>IF($B271="","",$R271*IF($T271=2,AA$1,AA$2) *IF(COUNTIF(Parámetros!$K:$K, $S271)&gt;0,0,1)+$Y271/$W271*(1-$W271))</f>
        <v/>
      </c>
      <c r="AB271" s="46" t="str">
        <f>IF($B271="","",$Q271*Parámetros!$B$3+Parámetros!$B$2)</f>
        <v/>
      </c>
      <c r="AC271" s="46" t="str">
        <f>IF($B271="","",Parámetros!$B$1*IF(OR($S271=27,$S271=102),0,1))</f>
        <v/>
      </c>
      <c r="AE271" s="43" t="str">
        <f>IF($B271="","",IF($C271="","No declarado",IFERROR(VLOOKUP($C271,F.931!$B:$BZ,$AE$1,0),"No declarado")))</f>
        <v/>
      </c>
      <c r="AF271" s="47" t="str">
        <f t="shared" si="40"/>
        <v/>
      </c>
      <c r="AG271" s="47" t="str">
        <f>IF($B271="","",IFERROR(O271-VLOOKUP(C271,F.931!B:BZ,SUMIFS(F.931!$1:$1,F.931!$3:$3,"Remuneración 4"),0),""))</f>
        <v/>
      </c>
      <c r="AH271" s="48" t="str">
        <f t="shared" si="41"/>
        <v/>
      </c>
      <c r="AI271" s="41" t="str">
        <f t="shared" si="42"/>
        <v/>
      </c>
    </row>
    <row r="272" spans="1:35" x14ac:dyDescent="0.2">
      <c r="A272" s="65"/>
      <c r="B272" s="64"/>
      <c r="C272" s="65"/>
      <c r="D272" s="88"/>
      <c r="E272" s="62"/>
      <c r="F272" s="62"/>
      <c r="G272" s="62"/>
      <c r="H272" s="62"/>
      <c r="I272" s="62"/>
      <c r="J272" s="62"/>
      <c r="K272" s="62"/>
      <c r="L272" s="43" t="str">
        <f>IF($B272="","",MAX(0,$E272-MAX($E272-$I272,Parámetros!$B$5)))</f>
        <v/>
      </c>
      <c r="M272" s="43" t="str">
        <f>IF($B272="","",MIN($E272,Parámetros!$B$4))</f>
        <v/>
      </c>
      <c r="N272" s="43" t="str">
        <f t="shared" si="43"/>
        <v/>
      </c>
      <c r="O272" s="43" t="str">
        <f>IF($B272="","",MIN(($E272+$F272)/IF($D272="",1,$D272),Parámetros!$B$4))</f>
        <v/>
      </c>
      <c r="P272" s="43" t="str">
        <f t="shared" si="44"/>
        <v/>
      </c>
      <c r="Q272" s="43" t="str">
        <f t="shared" si="45"/>
        <v/>
      </c>
      <c r="R272" s="43" t="str">
        <f t="shared" si="38"/>
        <v/>
      </c>
      <c r="S272" s="44" t="str">
        <f>IF($B272="","",IFERROR(VLOOKUP($C272,F.931!$B:$R,9,0),8))</f>
        <v/>
      </c>
      <c r="T272" s="44" t="str">
        <f>IF($B272="","",IFERROR(VLOOKUP($C272,F.931!$B:$R,7,0),1))</f>
        <v/>
      </c>
      <c r="U272" s="44" t="str">
        <f>IF($B272="","",IFERROR(VLOOKUP($C272,F.931!$B:$AR,15,0),0))</f>
        <v/>
      </c>
      <c r="V272" s="44" t="str">
        <f>IF($B272="","",IFERROR(VLOOKUP($C272,F.931!$B:$R,3,0),1))</f>
        <v/>
      </c>
      <c r="W272" s="45" t="str">
        <f t="shared" si="39"/>
        <v/>
      </c>
      <c r="X272" s="46" t="str">
        <f>IF($B272="","",$W272*(X$2+$U272*0.015) *$O272*IF(COUNTIF(Parámetros!$J:$J, $S272)&gt;0,0,1)*IF($T272=2,0,1) +$J272*$W272)</f>
        <v/>
      </c>
      <c r="Y272" s="46" t="str">
        <f>IF($B272="","",$W272*Y$2*P272*IF(COUNTIF(Parámetros!$L:$L,$S272)&gt;0,0,1)*IF($T272=2,0,1) +$K272*$W272)</f>
        <v/>
      </c>
      <c r="Z272" s="46" t="str">
        <f>IF($B272="","",($M272*Z$2+IF($T272=2,0, $M272*Z$1+$X272/$W272*(1-$W272)))*IF(COUNTIF(Parámetros!$I:$I, $S272)&gt;0,0,1))</f>
        <v/>
      </c>
      <c r="AA272" s="46" t="str">
        <f>IF($B272="","",$R272*IF($T272=2,AA$1,AA$2) *IF(COUNTIF(Parámetros!$K:$K, $S272)&gt;0,0,1)+$Y272/$W272*(1-$W272))</f>
        <v/>
      </c>
      <c r="AB272" s="46" t="str">
        <f>IF($B272="","",$Q272*Parámetros!$B$3+Parámetros!$B$2)</f>
        <v/>
      </c>
      <c r="AC272" s="46" t="str">
        <f>IF($B272="","",Parámetros!$B$1*IF(OR($S272=27,$S272=102),0,1))</f>
        <v/>
      </c>
      <c r="AE272" s="43" t="str">
        <f>IF($B272="","",IF($C272="","No declarado",IFERROR(VLOOKUP($C272,F.931!$B:$BZ,$AE$1,0),"No declarado")))</f>
        <v/>
      </c>
      <c r="AF272" s="47" t="str">
        <f t="shared" si="40"/>
        <v/>
      </c>
      <c r="AG272" s="47" t="str">
        <f>IF($B272="","",IFERROR(O272-VLOOKUP(C272,F.931!B:BZ,SUMIFS(F.931!$1:$1,F.931!$3:$3,"Remuneración 4"),0),""))</f>
        <v/>
      </c>
      <c r="AH272" s="48" t="str">
        <f t="shared" si="41"/>
        <v/>
      </c>
      <c r="AI272" s="41" t="str">
        <f t="shared" si="42"/>
        <v/>
      </c>
    </row>
    <row r="273" spans="1:35" x14ac:dyDescent="0.2">
      <c r="A273" s="65"/>
      <c r="B273" s="64"/>
      <c r="C273" s="65"/>
      <c r="D273" s="88"/>
      <c r="E273" s="62"/>
      <c r="F273" s="62"/>
      <c r="G273" s="62"/>
      <c r="H273" s="62"/>
      <c r="I273" s="62"/>
      <c r="J273" s="62"/>
      <c r="K273" s="62"/>
      <c r="L273" s="43" t="str">
        <f>IF($B273="","",MAX(0,$E273-MAX($E273-$I273,Parámetros!$B$5)))</f>
        <v/>
      </c>
      <c r="M273" s="43" t="str">
        <f>IF($B273="","",MIN($E273,Parámetros!$B$4))</f>
        <v/>
      </c>
      <c r="N273" s="43" t="str">
        <f t="shared" si="43"/>
        <v/>
      </c>
      <c r="O273" s="43" t="str">
        <f>IF($B273="","",MIN(($E273+$F273)/IF($D273="",1,$D273),Parámetros!$B$4))</f>
        <v/>
      </c>
      <c r="P273" s="43" t="str">
        <f t="shared" si="44"/>
        <v/>
      </c>
      <c r="Q273" s="43" t="str">
        <f t="shared" si="45"/>
        <v/>
      </c>
      <c r="R273" s="43" t="str">
        <f t="shared" si="38"/>
        <v/>
      </c>
      <c r="S273" s="44" t="str">
        <f>IF($B273="","",IFERROR(VLOOKUP($C273,F.931!$B:$R,9,0),8))</f>
        <v/>
      </c>
      <c r="T273" s="44" t="str">
        <f>IF($B273="","",IFERROR(VLOOKUP($C273,F.931!$B:$R,7,0),1))</f>
        <v/>
      </c>
      <c r="U273" s="44" t="str">
        <f>IF($B273="","",IFERROR(VLOOKUP($C273,F.931!$B:$AR,15,0),0))</f>
        <v/>
      </c>
      <c r="V273" s="44" t="str">
        <f>IF($B273="","",IFERROR(VLOOKUP($C273,F.931!$B:$R,3,0),1))</f>
        <v/>
      </c>
      <c r="W273" s="45" t="str">
        <f t="shared" si="39"/>
        <v/>
      </c>
      <c r="X273" s="46" t="str">
        <f>IF($B273="","",$W273*(X$2+$U273*0.015) *$O273*IF(COUNTIF(Parámetros!$J:$J, $S273)&gt;0,0,1)*IF($T273=2,0,1) +$J273*$W273)</f>
        <v/>
      </c>
      <c r="Y273" s="46" t="str">
        <f>IF($B273="","",$W273*Y$2*P273*IF(COUNTIF(Parámetros!$L:$L,$S273)&gt;0,0,1)*IF($T273=2,0,1) +$K273*$W273)</f>
        <v/>
      </c>
      <c r="Z273" s="46" t="str">
        <f>IF($B273="","",($M273*Z$2+IF($T273=2,0, $M273*Z$1+$X273/$W273*(1-$W273)))*IF(COUNTIF(Parámetros!$I:$I, $S273)&gt;0,0,1))</f>
        <v/>
      </c>
      <c r="AA273" s="46" t="str">
        <f>IF($B273="","",$R273*IF($T273=2,AA$1,AA$2) *IF(COUNTIF(Parámetros!$K:$K, $S273)&gt;0,0,1)+$Y273/$W273*(1-$W273))</f>
        <v/>
      </c>
      <c r="AB273" s="46" t="str">
        <f>IF($B273="","",$Q273*Parámetros!$B$3+Parámetros!$B$2)</f>
        <v/>
      </c>
      <c r="AC273" s="46" t="str">
        <f>IF($B273="","",Parámetros!$B$1*IF(OR($S273=27,$S273=102),0,1))</f>
        <v/>
      </c>
      <c r="AE273" s="43" t="str">
        <f>IF($B273="","",IF($C273="","No declarado",IFERROR(VLOOKUP($C273,F.931!$B:$BZ,$AE$1,0),"No declarado")))</f>
        <v/>
      </c>
      <c r="AF273" s="47" t="str">
        <f t="shared" si="40"/>
        <v/>
      </c>
      <c r="AG273" s="47" t="str">
        <f>IF($B273="","",IFERROR(O273-VLOOKUP(C273,F.931!B:BZ,SUMIFS(F.931!$1:$1,F.931!$3:$3,"Remuneración 4"),0),""))</f>
        <v/>
      </c>
      <c r="AH273" s="48" t="str">
        <f t="shared" si="41"/>
        <v/>
      </c>
      <c r="AI273" s="41" t="str">
        <f t="shared" si="42"/>
        <v/>
      </c>
    </row>
    <row r="274" spans="1:35" x14ac:dyDescent="0.2">
      <c r="A274" s="65"/>
      <c r="B274" s="64"/>
      <c r="C274" s="65"/>
      <c r="D274" s="88"/>
      <c r="E274" s="62"/>
      <c r="F274" s="62"/>
      <c r="G274" s="62"/>
      <c r="H274" s="62"/>
      <c r="I274" s="62"/>
      <c r="J274" s="62"/>
      <c r="K274" s="62"/>
      <c r="L274" s="43" t="str">
        <f>IF($B274="","",MAX(0,$E274-MAX($E274-$I274,Parámetros!$B$5)))</f>
        <v/>
      </c>
      <c r="M274" s="43" t="str">
        <f>IF($B274="","",MIN($E274,Parámetros!$B$4))</f>
        <v/>
      </c>
      <c r="N274" s="43" t="str">
        <f t="shared" si="43"/>
        <v/>
      </c>
      <c r="O274" s="43" t="str">
        <f>IF($B274="","",MIN(($E274+$F274)/IF($D274="",1,$D274),Parámetros!$B$4))</f>
        <v/>
      </c>
      <c r="P274" s="43" t="str">
        <f t="shared" si="44"/>
        <v/>
      </c>
      <c r="Q274" s="43" t="str">
        <f t="shared" si="45"/>
        <v/>
      </c>
      <c r="R274" s="43" t="str">
        <f t="shared" si="38"/>
        <v/>
      </c>
      <c r="S274" s="44" t="str">
        <f>IF($B274="","",IFERROR(VLOOKUP($C274,F.931!$B:$R,9,0),8))</f>
        <v/>
      </c>
      <c r="T274" s="44" t="str">
        <f>IF($B274="","",IFERROR(VLOOKUP($C274,F.931!$B:$R,7,0),1))</f>
        <v/>
      </c>
      <c r="U274" s="44" t="str">
        <f>IF($B274="","",IFERROR(VLOOKUP($C274,F.931!$B:$AR,15,0),0))</f>
        <v/>
      </c>
      <c r="V274" s="44" t="str">
        <f>IF($B274="","",IFERROR(VLOOKUP($C274,F.931!$B:$R,3,0),1))</f>
        <v/>
      </c>
      <c r="W274" s="45" t="str">
        <f t="shared" si="39"/>
        <v/>
      </c>
      <c r="X274" s="46" t="str">
        <f>IF($B274="","",$W274*(X$2+$U274*0.015) *$O274*IF(COUNTIF(Parámetros!$J:$J, $S274)&gt;0,0,1)*IF($T274=2,0,1) +$J274*$W274)</f>
        <v/>
      </c>
      <c r="Y274" s="46" t="str">
        <f>IF($B274="","",$W274*Y$2*P274*IF(COUNTIF(Parámetros!$L:$L,$S274)&gt;0,0,1)*IF($T274=2,0,1) +$K274*$W274)</f>
        <v/>
      </c>
      <c r="Z274" s="46" t="str">
        <f>IF($B274="","",($M274*Z$2+IF($T274=2,0, $M274*Z$1+$X274/$W274*(1-$W274)))*IF(COUNTIF(Parámetros!$I:$I, $S274)&gt;0,0,1))</f>
        <v/>
      </c>
      <c r="AA274" s="46" t="str">
        <f>IF($B274="","",$R274*IF($T274=2,AA$1,AA$2) *IF(COUNTIF(Parámetros!$K:$K, $S274)&gt;0,0,1)+$Y274/$W274*(1-$W274))</f>
        <v/>
      </c>
      <c r="AB274" s="46" t="str">
        <f>IF($B274="","",$Q274*Parámetros!$B$3+Parámetros!$B$2)</f>
        <v/>
      </c>
      <c r="AC274" s="46" t="str">
        <f>IF($B274="","",Parámetros!$B$1*IF(OR($S274=27,$S274=102),0,1))</f>
        <v/>
      </c>
      <c r="AE274" s="43" t="str">
        <f>IF($B274="","",IF($C274="","No declarado",IFERROR(VLOOKUP($C274,F.931!$B:$BZ,$AE$1,0),"No declarado")))</f>
        <v/>
      </c>
      <c r="AF274" s="47" t="str">
        <f t="shared" si="40"/>
        <v/>
      </c>
      <c r="AG274" s="47" t="str">
        <f>IF($B274="","",IFERROR(O274-VLOOKUP(C274,F.931!B:BZ,SUMIFS(F.931!$1:$1,F.931!$3:$3,"Remuneración 4"),0),""))</f>
        <v/>
      </c>
      <c r="AH274" s="48" t="str">
        <f t="shared" si="41"/>
        <v/>
      </c>
      <c r="AI274" s="41" t="str">
        <f t="shared" si="42"/>
        <v/>
      </c>
    </row>
    <row r="275" spans="1:35" x14ac:dyDescent="0.2">
      <c r="A275" s="65"/>
      <c r="B275" s="64"/>
      <c r="C275" s="65"/>
      <c r="D275" s="88"/>
      <c r="E275" s="62"/>
      <c r="F275" s="62"/>
      <c r="G275" s="62"/>
      <c r="H275" s="62"/>
      <c r="I275" s="62"/>
      <c r="J275" s="62"/>
      <c r="K275" s="62"/>
      <c r="L275" s="43" t="str">
        <f>IF($B275="","",MAX(0,$E275-MAX($E275-$I275,Parámetros!$B$5)))</f>
        <v/>
      </c>
      <c r="M275" s="43" t="str">
        <f>IF($B275="","",MIN($E275,Parámetros!$B$4))</f>
        <v/>
      </c>
      <c r="N275" s="43" t="str">
        <f t="shared" si="43"/>
        <v/>
      </c>
      <c r="O275" s="43" t="str">
        <f>IF($B275="","",MIN(($E275+$F275)/IF($D275="",1,$D275),Parámetros!$B$4))</f>
        <v/>
      </c>
      <c r="P275" s="43" t="str">
        <f t="shared" si="44"/>
        <v/>
      </c>
      <c r="Q275" s="43" t="str">
        <f t="shared" si="45"/>
        <v/>
      </c>
      <c r="R275" s="43" t="str">
        <f t="shared" si="38"/>
        <v/>
      </c>
      <c r="S275" s="44" t="str">
        <f>IF($B275="","",IFERROR(VLOOKUP($C275,F.931!$B:$R,9,0),8))</f>
        <v/>
      </c>
      <c r="T275" s="44" t="str">
        <f>IF($B275="","",IFERROR(VLOOKUP($C275,F.931!$B:$R,7,0),1))</f>
        <v/>
      </c>
      <c r="U275" s="44" t="str">
        <f>IF($B275="","",IFERROR(VLOOKUP($C275,F.931!$B:$AR,15,0),0))</f>
        <v/>
      </c>
      <c r="V275" s="44" t="str">
        <f>IF($B275="","",IFERROR(VLOOKUP($C275,F.931!$B:$R,3,0),1))</f>
        <v/>
      </c>
      <c r="W275" s="45" t="str">
        <f t="shared" si="39"/>
        <v/>
      </c>
      <c r="X275" s="46" t="str">
        <f>IF($B275="","",$W275*(X$2+$U275*0.015) *$O275*IF(COUNTIF(Parámetros!$J:$J, $S275)&gt;0,0,1)*IF($T275=2,0,1) +$J275*$W275)</f>
        <v/>
      </c>
      <c r="Y275" s="46" t="str">
        <f>IF($B275="","",$W275*Y$2*P275*IF(COUNTIF(Parámetros!$L:$L,$S275)&gt;0,0,1)*IF($T275=2,0,1) +$K275*$W275)</f>
        <v/>
      </c>
      <c r="Z275" s="46" t="str">
        <f>IF($B275="","",($M275*Z$2+IF($T275=2,0, $M275*Z$1+$X275/$W275*(1-$W275)))*IF(COUNTIF(Parámetros!$I:$I, $S275)&gt;0,0,1))</f>
        <v/>
      </c>
      <c r="AA275" s="46" t="str">
        <f>IF($B275="","",$R275*IF($T275=2,AA$1,AA$2) *IF(COUNTIF(Parámetros!$K:$K, $S275)&gt;0,0,1)+$Y275/$W275*(1-$W275))</f>
        <v/>
      </c>
      <c r="AB275" s="46" t="str">
        <f>IF($B275="","",$Q275*Parámetros!$B$3+Parámetros!$B$2)</f>
        <v/>
      </c>
      <c r="AC275" s="46" t="str">
        <f>IF($B275="","",Parámetros!$B$1*IF(OR($S275=27,$S275=102),0,1))</f>
        <v/>
      </c>
      <c r="AE275" s="43" t="str">
        <f>IF($B275="","",IF($C275="","No declarado",IFERROR(VLOOKUP($C275,F.931!$B:$BZ,$AE$1,0),"No declarado")))</f>
        <v/>
      </c>
      <c r="AF275" s="47" t="str">
        <f t="shared" si="40"/>
        <v/>
      </c>
      <c r="AG275" s="47" t="str">
        <f>IF($B275="","",IFERROR(O275-VLOOKUP(C275,F.931!B:BZ,SUMIFS(F.931!$1:$1,F.931!$3:$3,"Remuneración 4"),0),""))</f>
        <v/>
      </c>
      <c r="AH275" s="48" t="str">
        <f t="shared" si="41"/>
        <v/>
      </c>
      <c r="AI275" s="41" t="str">
        <f t="shared" si="42"/>
        <v/>
      </c>
    </row>
    <row r="276" spans="1:35" x14ac:dyDescent="0.2">
      <c r="A276" s="65"/>
      <c r="B276" s="64"/>
      <c r="C276" s="65"/>
      <c r="D276" s="88"/>
      <c r="E276" s="62"/>
      <c r="F276" s="62"/>
      <c r="G276" s="62"/>
      <c r="H276" s="62"/>
      <c r="I276" s="62"/>
      <c r="J276" s="62"/>
      <c r="K276" s="62"/>
      <c r="L276" s="43" t="str">
        <f>IF($B276="","",MAX(0,$E276-MAX($E276-$I276,Parámetros!$B$5)))</f>
        <v/>
      </c>
      <c r="M276" s="43" t="str">
        <f>IF($B276="","",MIN($E276,Parámetros!$B$4))</f>
        <v/>
      </c>
      <c r="N276" s="43" t="str">
        <f t="shared" si="43"/>
        <v/>
      </c>
      <c r="O276" s="43" t="str">
        <f>IF($B276="","",MIN(($E276+$F276)/IF($D276="",1,$D276),Parámetros!$B$4))</f>
        <v/>
      </c>
      <c r="P276" s="43" t="str">
        <f t="shared" si="44"/>
        <v/>
      </c>
      <c r="Q276" s="43" t="str">
        <f t="shared" si="45"/>
        <v/>
      </c>
      <c r="R276" s="43" t="str">
        <f t="shared" si="38"/>
        <v/>
      </c>
      <c r="S276" s="44" t="str">
        <f>IF($B276="","",IFERROR(VLOOKUP($C276,F.931!$B:$R,9,0),8))</f>
        <v/>
      </c>
      <c r="T276" s="44" t="str">
        <f>IF($B276="","",IFERROR(VLOOKUP($C276,F.931!$B:$R,7,0),1))</f>
        <v/>
      </c>
      <c r="U276" s="44" t="str">
        <f>IF($B276="","",IFERROR(VLOOKUP($C276,F.931!$B:$AR,15,0),0))</f>
        <v/>
      </c>
      <c r="V276" s="44" t="str">
        <f>IF($B276="","",IFERROR(VLOOKUP($C276,F.931!$B:$R,3,0),1))</f>
        <v/>
      </c>
      <c r="W276" s="45" t="str">
        <f t="shared" si="39"/>
        <v/>
      </c>
      <c r="X276" s="46" t="str">
        <f>IF($B276="","",$W276*(X$2+$U276*0.015) *$O276*IF(COUNTIF(Parámetros!$J:$J, $S276)&gt;0,0,1)*IF($T276=2,0,1) +$J276*$W276)</f>
        <v/>
      </c>
      <c r="Y276" s="46" t="str">
        <f>IF($B276="","",$W276*Y$2*P276*IF(COUNTIF(Parámetros!$L:$L,$S276)&gt;0,0,1)*IF($T276=2,0,1) +$K276*$W276)</f>
        <v/>
      </c>
      <c r="Z276" s="46" t="str">
        <f>IF($B276="","",($M276*Z$2+IF($T276=2,0, $M276*Z$1+$X276/$W276*(1-$W276)))*IF(COUNTIF(Parámetros!$I:$I, $S276)&gt;0,0,1))</f>
        <v/>
      </c>
      <c r="AA276" s="46" t="str">
        <f>IF($B276="","",$R276*IF($T276=2,AA$1,AA$2) *IF(COUNTIF(Parámetros!$K:$K, $S276)&gt;0,0,1)+$Y276/$W276*(1-$W276))</f>
        <v/>
      </c>
      <c r="AB276" s="46" t="str">
        <f>IF($B276="","",$Q276*Parámetros!$B$3+Parámetros!$B$2)</f>
        <v/>
      </c>
      <c r="AC276" s="46" t="str">
        <f>IF($B276="","",Parámetros!$B$1*IF(OR($S276=27,$S276=102),0,1))</f>
        <v/>
      </c>
      <c r="AE276" s="43" t="str">
        <f>IF($B276="","",IF($C276="","No declarado",IFERROR(VLOOKUP($C276,F.931!$B:$BZ,$AE$1,0),"No declarado")))</f>
        <v/>
      </c>
      <c r="AF276" s="47" t="str">
        <f t="shared" si="40"/>
        <v/>
      </c>
      <c r="AG276" s="47" t="str">
        <f>IF($B276="","",IFERROR(O276-VLOOKUP(C276,F.931!B:BZ,SUMIFS(F.931!$1:$1,F.931!$3:$3,"Remuneración 4"),0),""))</f>
        <v/>
      </c>
      <c r="AH276" s="48" t="str">
        <f t="shared" si="41"/>
        <v/>
      </c>
      <c r="AI276" s="41" t="str">
        <f t="shared" si="42"/>
        <v/>
      </c>
    </row>
    <row r="277" spans="1:35" x14ac:dyDescent="0.2">
      <c r="A277" s="65"/>
      <c r="B277" s="64"/>
      <c r="C277" s="65"/>
      <c r="D277" s="88"/>
      <c r="E277" s="62"/>
      <c r="F277" s="62"/>
      <c r="G277" s="62"/>
      <c r="H277" s="62"/>
      <c r="I277" s="62"/>
      <c r="J277" s="62"/>
      <c r="K277" s="62"/>
      <c r="L277" s="43" t="str">
        <f>IF($B277="","",MAX(0,$E277-MAX($E277-$I277,Parámetros!$B$5)))</f>
        <v/>
      </c>
      <c r="M277" s="43" t="str">
        <f>IF($B277="","",MIN($E277,Parámetros!$B$4))</f>
        <v/>
      </c>
      <c r="N277" s="43" t="str">
        <f t="shared" si="43"/>
        <v/>
      </c>
      <c r="O277" s="43" t="str">
        <f>IF($B277="","",MIN(($E277+$F277)/IF($D277="",1,$D277),Parámetros!$B$4))</f>
        <v/>
      </c>
      <c r="P277" s="43" t="str">
        <f t="shared" si="44"/>
        <v/>
      </c>
      <c r="Q277" s="43" t="str">
        <f t="shared" si="45"/>
        <v/>
      </c>
      <c r="R277" s="43" t="str">
        <f t="shared" si="38"/>
        <v/>
      </c>
      <c r="S277" s="44" t="str">
        <f>IF($B277="","",IFERROR(VLOOKUP($C277,F.931!$B:$R,9,0),8))</f>
        <v/>
      </c>
      <c r="T277" s="44" t="str">
        <f>IF($B277="","",IFERROR(VLOOKUP($C277,F.931!$B:$R,7,0),1))</f>
        <v/>
      </c>
      <c r="U277" s="44" t="str">
        <f>IF($B277="","",IFERROR(VLOOKUP($C277,F.931!$B:$AR,15,0),0))</f>
        <v/>
      </c>
      <c r="V277" s="44" t="str">
        <f>IF($B277="","",IFERROR(VLOOKUP($C277,F.931!$B:$R,3,0),1))</f>
        <v/>
      </c>
      <c r="W277" s="45" t="str">
        <f t="shared" si="39"/>
        <v/>
      </c>
      <c r="X277" s="46" t="str">
        <f>IF($B277="","",$W277*(X$2+$U277*0.015) *$O277*IF(COUNTIF(Parámetros!$J:$J, $S277)&gt;0,0,1)*IF($T277=2,0,1) +$J277*$W277)</f>
        <v/>
      </c>
      <c r="Y277" s="46" t="str">
        <f>IF($B277="","",$W277*Y$2*P277*IF(COUNTIF(Parámetros!$L:$L,$S277)&gt;0,0,1)*IF($T277=2,0,1) +$K277*$W277)</f>
        <v/>
      </c>
      <c r="Z277" s="46" t="str">
        <f>IF($B277="","",($M277*Z$2+IF($T277=2,0, $M277*Z$1+$X277/$W277*(1-$W277)))*IF(COUNTIF(Parámetros!$I:$I, $S277)&gt;0,0,1))</f>
        <v/>
      </c>
      <c r="AA277" s="46" t="str">
        <f>IF($B277="","",$R277*IF($T277=2,AA$1,AA$2) *IF(COUNTIF(Parámetros!$K:$K, $S277)&gt;0,0,1)+$Y277/$W277*(1-$W277))</f>
        <v/>
      </c>
      <c r="AB277" s="46" t="str">
        <f>IF($B277="","",$Q277*Parámetros!$B$3+Parámetros!$B$2)</f>
        <v/>
      </c>
      <c r="AC277" s="46" t="str">
        <f>IF($B277="","",Parámetros!$B$1*IF(OR($S277=27,$S277=102),0,1))</f>
        <v/>
      </c>
      <c r="AE277" s="43" t="str">
        <f>IF($B277="","",IF($C277="","No declarado",IFERROR(VLOOKUP($C277,F.931!$B:$BZ,$AE$1,0),"No declarado")))</f>
        <v/>
      </c>
      <c r="AF277" s="47" t="str">
        <f t="shared" si="40"/>
        <v/>
      </c>
      <c r="AG277" s="47" t="str">
        <f>IF($B277="","",IFERROR(O277-VLOOKUP(C277,F.931!B:BZ,SUMIFS(F.931!$1:$1,F.931!$3:$3,"Remuneración 4"),0),""))</f>
        <v/>
      </c>
      <c r="AH277" s="48" t="str">
        <f t="shared" si="41"/>
        <v/>
      </c>
      <c r="AI277" s="41" t="str">
        <f t="shared" si="42"/>
        <v/>
      </c>
    </row>
    <row r="278" spans="1:35" x14ac:dyDescent="0.2">
      <c r="A278" s="65"/>
      <c r="B278" s="64"/>
      <c r="C278" s="65"/>
      <c r="D278" s="88"/>
      <c r="E278" s="62"/>
      <c r="F278" s="62"/>
      <c r="G278" s="62"/>
      <c r="H278" s="62"/>
      <c r="I278" s="62"/>
      <c r="J278" s="62"/>
      <c r="K278" s="62"/>
      <c r="L278" s="43" t="str">
        <f>IF($B278="","",MAX(0,$E278-MAX($E278-$I278,Parámetros!$B$5)))</f>
        <v/>
      </c>
      <c r="M278" s="43" t="str">
        <f>IF($B278="","",MIN($E278,Parámetros!$B$4))</f>
        <v/>
      </c>
      <c r="N278" s="43" t="str">
        <f t="shared" si="43"/>
        <v/>
      </c>
      <c r="O278" s="43" t="str">
        <f>IF($B278="","",MIN(($E278+$F278)/IF($D278="",1,$D278),Parámetros!$B$4))</f>
        <v/>
      </c>
      <c r="P278" s="43" t="str">
        <f t="shared" si="44"/>
        <v/>
      </c>
      <c r="Q278" s="43" t="str">
        <f t="shared" si="45"/>
        <v/>
      </c>
      <c r="R278" s="43" t="str">
        <f t="shared" si="38"/>
        <v/>
      </c>
      <c r="S278" s="44" t="str">
        <f>IF($B278="","",IFERROR(VLOOKUP($C278,F.931!$B:$R,9,0),8))</f>
        <v/>
      </c>
      <c r="T278" s="44" t="str">
        <f>IF($B278="","",IFERROR(VLOOKUP($C278,F.931!$B:$R,7,0),1))</f>
        <v/>
      </c>
      <c r="U278" s="44" t="str">
        <f>IF($B278="","",IFERROR(VLOOKUP($C278,F.931!$B:$AR,15,0),0))</f>
        <v/>
      </c>
      <c r="V278" s="44" t="str">
        <f>IF($B278="","",IFERROR(VLOOKUP($C278,F.931!$B:$R,3,0),1))</f>
        <v/>
      </c>
      <c r="W278" s="45" t="str">
        <f t="shared" si="39"/>
        <v/>
      </c>
      <c r="X278" s="46" t="str">
        <f>IF($B278="","",$W278*(X$2+$U278*0.015) *$O278*IF(COUNTIF(Parámetros!$J:$J, $S278)&gt;0,0,1)*IF($T278=2,0,1) +$J278*$W278)</f>
        <v/>
      </c>
      <c r="Y278" s="46" t="str">
        <f>IF($B278="","",$W278*Y$2*P278*IF(COUNTIF(Parámetros!$L:$L,$S278)&gt;0,0,1)*IF($T278=2,0,1) +$K278*$W278)</f>
        <v/>
      </c>
      <c r="Z278" s="46" t="str">
        <f>IF($B278="","",($M278*Z$2+IF($T278=2,0, $M278*Z$1+$X278/$W278*(1-$W278)))*IF(COUNTIF(Parámetros!$I:$I, $S278)&gt;0,0,1))</f>
        <v/>
      </c>
      <c r="AA278" s="46" t="str">
        <f>IF($B278="","",$R278*IF($T278=2,AA$1,AA$2) *IF(COUNTIF(Parámetros!$K:$K, $S278)&gt;0,0,1)+$Y278/$W278*(1-$W278))</f>
        <v/>
      </c>
      <c r="AB278" s="46" t="str">
        <f>IF($B278="","",$Q278*Parámetros!$B$3+Parámetros!$B$2)</f>
        <v/>
      </c>
      <c r="AC278" s="46" t="str">
        <f>IF($B278="","",Parámetros!$B$1*IF(OR($S278=27,$S278=102),0,1))</f>
        <v/>
      </c>
      <c r="AE278" s="43" t="str">
        <f>IF($B278="","",IF($C278="","No declarado",IFERROR(VLOOKUP($C278,F.931!$B:$BZ,$AE$1,0),"No declarado")))</f>
        <v/>
      </c>
      <c r="AF278" s="47" t="str">
        <f t="shared" si="40"/>
        <v/>
      </c>
      <c r="AG278" s="47" t="str">
        <f>IF($B278="","",IFERROR(O278-VLOOKUP(C278,F.931!B:BZ,SUMIFS(F.931!$1:$1,F.931!$3:$3,"Remuneración 4"),0),""))</f>
        <v/>
      </c>
      <c r="AH278" s="48" t="str">
        <f t="shared" si="41"/>
        <v/>
      </c>
      <c r="AI278" s="41" t="str">
        <f t="shared" si="42"/>
        <v/>
      </c>
    </row>
    <row r="279" spans="1:35" x14ac:dyDescent="0.2">
      <c r="A279" s="65"/>
      <c r="B279" s="64"/>
      <c r="C279" s="65"/>
      <c r="D279" s="88"/>
      <c r="E279" s="62"/>
      <c r="F279" s="62"/>
      <c r="G279" s="62"/>
      <c r="H279" s="62"/>
      <c r="I279" s="62"/>
      <c r="J279" s="62"/>
      <c r="K279" s="62"/>
      <c r="L279" s="43" t="str">
        <f>IF($B279="","",MAX(0,$E279-MAX($E279-$I279,Parámetros!$B$5)))</f>
        <v/>
      </c>
      <c r="M279" s="43" t="str">
        <f>IF($B279="","",MIN($E279,Parámetros!$B$4))</f>
        <v/>
      </c>
      <c r="N279" s="43" t="str">
        <f t="shared" si="43"/>
        <v/>
      </c>
      <c r="O279" s="43" t="str">
        <f>IF($B279="","",MIN(($E279+$F279)/IF($D279="",1,$D279),Parámetros!$B$4))</f>
        <v/>
      </c>
      <c r="P279" s="43" t="str">
        <f t="shared" si="44"/>
        <v/>
      </c>
      <c r="Q279" s="43" t="str">
        <f t="shared" si="45"/>
        <v/>
      </c>
      <c r="R279" s="43" t="str">
        <f t="shared" si="38"/>
        <v/>
      </c>
      <c r="S279" s="44" t="str">
        <f>IF($B279="","",IFERROR(VLOOKUP($C279,F.931!$B:$R,9,0),8))</f>
        <v/>
      </c>
      <c r="T279" s="44" t="str">
        <f>IF($B279="","",IFERROR(VLOOKUP($C279,F.931!$B:$R,7,0),1))</f>
        <v/>
      </c>
      <c r="U279" s="44" t="str">
        <f>IF($B279="","",IFERROR(VLOOKUP($C279,F.931!$B:$AR,15,0),0))</f>
        <v/>
      </c>
      <c r="V279" s="44" t="str">
        <f>IF($B279="","",IFERROR(VLOOKUP($C279,F.931!$B:$R,3,0),1))</f>
        <v/>
      </c>
      <c r="W279" s="45" t="str">
        <f t="shared" si="39"/>
        <v/>
      </c>
      <c r="X279" s="46" t="str">
        <f>IF($B279="","",$W279*(X$2+$U279*0.015) *$O279*IF(COUNTIF(Parámetros!$J:$J, $S279)&gt;0,0,1)*IF($T279=2,0,1) +$J279*$W279)</f>
        <v/>
      </c>
      <c r="Y279" s="46" t="str">
        <f>IF($B279="","",$W279*Y$2*P279*IF(COUNTIF(Parámetros!$L:$L,$S279)&gt;0,0,1)*IF($T279=2,0,1) +$K279*$W279)</f>
        <v/>
      </c>
      <c r="Z279" s="46" t="str">
        <f>IF($B279="","",($M279*Z$2+IF($T279=2,0, $M279*Z$1+$X279/$W279*(1-$W279)))*IF(COUNTIF(Parámetros!$I:$I, $S279)&gt;0,0,1))</f>
        <v/>
      </c>
      <c r="AA279" s="46" t="str">
        <f>IF($B279="","",$R279*IF($T279=2,AA$1,AA$2) *IF(COUNTIF(Parámetros!$K:$K, $S279)&gt;0,0,1)+$Y279/$W279*(1-$W279))</f>
        <v/>
      </c>
      <c r="AB279" s="46" t="str">
        <f>IF($B279="","",$Q279*Parámetros!$B$3+Parámetros!$B$2)</f>
        <v/>
      </c>
      <c r="AC279" s="46" t="str">
        <f>IF($B279="","",Parámetros!$B$1*IF(OR($S279=27,$S279=102),0,1))</f>
        <v/>
      </c>
      <c r="AE279" s="43" t="str">
        <f>IF($B279="","",IF($C279="","No declarado",IFERROR(VLOOKUP($C279,F.931!$B:$BZ,$AE$1,0),"No declarado")))</f>
        <v/>
      </c>
      <c r="AF279" s="47" t="str">
        <f t="shared" si="40"/>
        <v/>
      </c>
      <c r="AG279" s="47" t="str">
        <f>IF($B279="","",IFERROR(O279-VLOOKUP(C279,F.931!B:BZ,SUMIFS(F.931!$1:$1,F.931!$3:$3,"Remuneración 4"),0),""))</f>
        <v/>
      </c>
      <c r="AH279" s="48" t="str">
        <f t="shared" si="41"/>
        <v/>
      </c>
      <c r="AI279" s="41" t="str">
        <f t="shared" si="42"/>
        <v/>
      </c>
    </row>
    <row r="280" spans="1:35" x14ac:dyDescent="0.2">
      <c r="A280" s="65"/>
      <c r="B280" s="64"/>
      <c r="C280" s="65"/>
      <c r="D280" s="88"/>
      <c r="E280" s="62"/>
      <c r="F280" s="62"/>
      <c r="G280" s="62"/>
      <c r="H280" s="62"/>
      <c r="I280" s="62"/>
      <c r="J280" s="62"/>
      <c r="K280" s="62"/>
      <c r="L280" s="43" t="str">
        <f>IF($B280="","",MAX(0,$E280-MAX($E280-$I280,Parámetros!$B$5)))</f>
        <v/>
      </c>
      <c r="M280" s="43" t="str">
        <f>IF($B280="","",MIN($E280,Parámetros!$B$4))</f>
        <v/>
      </c>
      <c r="N280" s="43" t="str">
        <f t="shared" si="43"/>
        <v/>
      </c>
      <c r="O280" s="43" t="str">
        <f>IF($B280="","",MIN(($E280+$F280)/IF($D280="",1,$D280),Parámetros!$B$4))</f>
        <v/>
      </c>
      <c r="P280" s="43" t="str">
        <f t="shared" si="44"/>
        <v/>
      </c>
      <c r="Q280" s="43" t="str">
        <f t="shared" si="45"/>
        <v/>
      </c>
      <c r="R280" s="43" t="str">
        <f t="shared" si="38"/>
        <v/>
      </c>
      <c r="S280" s="44" t="str">
        <f>IF($B280="","",IFERROR(VLOOKUP($C280,F.931!$B:$R,9,0),8))</f>
        <v/>
      </c>
      <c r="T280" s="44" t="str">
        <f>IF($B280="","",IFERROR(VLOOKUP($C280,F.931!$B:$R,7,0),1))</f>
        <v/>
      </c>
      <c r="U280" s="44" t="str">
        <f>IF($B280="","",IFERROR(VLOOKUP($C280,F.931!$B:$AR,15,0),0))</f>
        <v/>
      </c>
      <c r="V280" s="44" t="str">
        <f>IF($B280="","",IFERROR(VLOOKUP($C280,F.931!$B:$R,3,0),1))</f>
        <v/>
      </c>
      <c r="W280" s="45" t="str">
        <f t="shared" si="39"/>
        <v/>
      </c>
      <c r="X280" s="46" t="str">
        <f>IF($B280="","",$W280*(X$2+$U280*0.015) *$O280*IF(COUNTIF(Parámetros!$J:$J, $S280)&gt;0,0,1)*IF($T280=2,0,1) +$J280*$W280)</f>
        <v/>
      </c>
      <c r="Y280" s="46" t="str">
        <f>IF($B280="","",$W280*Y$2*P280*IF(COUNTIF(Parámetros!$L:$L,$S280)&gt;0,0,1)*IF($T280=2,0,1) +$K280*$W280)</f>
        <v/>
      </c>
      <c r="Z280" s="46" t="str">
        <f>IF($B280="","",($M280*Z$2+IF($T280=2,0, $M280*Z$1+$X280/$W280*(1-$W280)))*IF(COUNTIF(Parámetros!$I:$I, $S280)&gt;0,0,1))</f>
        <v/>
      </c>
      <c r="AA280" s="46" t="str">
        <f>IF($B280="","",$R280*IF($T280=2,AA$1,AA$2) *IF(COUNTIF(Parámetros!$K:$K, $S280)&gt;0,0,1)+$Y280/$W280*(1-$W280))</f>
        <v/>
      </c>
      <c r="AB280" s="46" t="str">
        <f>IF($B280="","",$Q280*Parámetros!$B$3+Parámetros!$B$2)</f>
        <v/>
      </c>
      <c r="AC280" s="46" t="str">
        <f>IF($B280="","",Parámetros!$B$1*IF(OR($S280=27,$S280=102),0,1))</f>
        <v/>
      </c>
      <c r="AE280" s="43" t="str">
        <f>IF($B280="","",IF($C280="","No declarado",IFERROR(VLOOKUP($C280,F.931!$B:$BZ,$AE$1,0),"No declarado")))</f>
        <v/>
      </c>
      <c r="AF280" s="47" t="str">
        <f t="shared" si="40"/>
        <v/>
      </c>
      <c r="AG280" s="47" t="str">
        <f>IF($B280="","",IFERROR(O280-VLOOKUP(C280,F.931!B:BZ,SUMIFS(F.931!$1:$1,F.931!$3:$3,"Remuneración 4"),0),""))</f>
        <v/>
      </c>
      <c r="AH280" s="48" t="str">
        <f t="shared" si="41"/>
        <v/>
      </c>
      <c r="AI280" s="41" t="str">
        <f t="shared" si="42"/>
        <v/>
      </c>
    </row>
    <row r="281" spans="1:35" x14ac:dyDescent="0.2">
      <c r="A281" s="65"/>
      <c r="B281" s="64"/>
      <c r="C281" s="65"/>
      <c r="D281" s="88"/>
      <c r="E281" s="62"/>
      <c r="F281" s="62"/>
      <c r="G281" s="62"/>
      <c r="H281" s="62"/>
      <c r="I281" s="62"/>
      <c r="J281" s="62"/>
      <c r="K281" s="62"/>
      <c r="L281" s="43" t="str">
        <f>IF($B281="","",MAX(0,$E281-MAX($E281-$I281,Parámetros!$B$5)))</f>
        <v/>
      </c>
      <c r="M281" s="43" t="str">
        <f>IF($B281="","",MIN($E281,Parámetros!$B$4))</f>
        <v/>
      </c>
      <c r="N281" s="43" t="str">
        <f t="shared" si="43"/>
        <v/>
      </c>
      <c r="O281" s="43" t="str">
        <f>IF($B281="","",MIN(($E281+$F281)/IF($D281="",1,$D281),Parámetros!$B$4))</f>
        <v/>
      </c>
      <c r="P281" s="43" t="str">
        <f t="shared" si="44"/>
        <v/>
      </c>
      <c r="Q281" s="43" t="str">
        <f t="shared" si="45"/>
        <v/>
      </c>
      <c r="R281" s="43" t="str">
        <f t="shared" si="38"/>
        <v/>
      </c>
      <c r="S281" s="44" t="str">
        <f>IF($B281="","",IFERROR(VLOOKUP($C281,F.931!$B:$R,9,0),8))</f>
        <v/>
      </c>
      <c r="T281" s="44" t="str">
        <f>IF($B281="","",IFERROR(VLOOKUP($C281,F.931!$B:$R,7,0),1))</f>
        <v/>
      </c>
      <c r="U281" s="44" t="str">
        <f>IF($B281="","",IFERROR(VLOOKUP($C281,F.931!$B:$AR,15,0),0))</f>
        <v/>
      </c>
      <c r="V281" s="44" t="str">
        <f>IF($B281="","",IFERROR(VLOOKUP($C281,F.931!$B:$R,3,0),1))</f>
        <v/>
      </c>
      <c r="W281" s="45" t="str">
        <f t="shared" si="39"/>
        <v/>
      </c>
      <c r="X281" s="46" t="str">
        <f>IF($B281="","",$W281*(X$2+$U281*0.015) *$O281*IF(COUNTIF(Parámetros!$J:$J, $S281)&gt;0,0,1)*IF($T281=2,0,1) +$J281*$W281)</f>
        <v/>
      </c>
      <c r="Y281" s="46" t="str">
        <f>IF($B281="","",$W281*Y$2*P281*IF(COUNTIF(Parámetros!$L:$L,$S281)&gt;0,0,1)*IF($T281=2,0,1) +$K281*$W281)</f>
        <v/>
      </c>
      <c r="Z281" s="46" t="str">
        <f>IF($B281="","",($M281*Z$2+IF($T281=2,0, $M281*Z$1+$X281/$W281*(1-$W281)))*IF(COUNTIF(Parámetros!$I:$I, $S281)&gt;0,0,1))</f>
        <v/>
      </c>
      <c r="AA281" s="46" t="str">
        <f>IF($B281="","",$R281*IF($T281=2,AA$1,AA$2) *IF(COUNTIF(Parámetros!$K:$K, $S281)&gt;0,0,1)+$Y281/$W281*(1-$W281))</f>
        <v/>
      </c>
      <c r="AB281" s="46" t="str">
        <f>IF($B281="","",$Q281*Parámetros!$B$3+Parámetros!$B$2)</f>
        <v/>
      </c>
      <c r="AC281" s="46" t="str">
        <f>IF($B281="","",Parámetros!$B$1*IF(OR($S281=27,$S281=102),0,1))</f>
        <v/>
      </c>
      <c r="AE281" s="43" t="str">
        <f>IF($B281="","",IF($C281="","No declarado",IFERROR(VLOOKUP($C281,F.931!$B:$BZ,$AE$1,0),"No declarado")))</f>
        <v/>
      </c>
      <c r="AF281" s="47" t="str">
        <f t="shared" si="40"/>
        <v/>
      </c>
      <c r="AG281" s="47" t="str">
        <f>IF($B281="","",IFERROR(O281-VLOOKUP(C281,F.931!B:BZ,SUMIFS(F.931!$1:$1,F.931!$3:$3,"Remuneración 4"),0),""))</f>
        <v/>
      </c>
      <c r="AH281" s="48" t="str">
        <f t="shared" si="41"/>
        <v/>
      </c>
      <c r="AI281" s="41" t="str">
        <f t="shared" si="42"/>
        <v/>
      </c>
    </row>
    <row r="282" spans="1:35" x14ac:dyDescent="0.2">
      <c r="A282" s="65"/>
      <c r="B282" s="64"/>
      <c r="C282" s="65"/>
      <c r="D282" s="88"/>
      <c r="E282" s="62"/>
      <c r="F282" s="62"/>
      <c r="G282" s="62"/>
      <c r="H282" s="62"/>
      <c r="I282" s="62"/>
      <c r="J282" s="62"/>
      <c r="K282" s="62"/>
      <c r="L282" s="43" t="str">
        <f>IF($B282="","",MAX(0,$E282-MAX($E282-$I282,Parámetros!$B$5)))</f>
        <v/>
      </c>
      <c r="M282" s="43" t="str">
        <f>IF($B282="","",MIN($E282,Parámetros!$B$4))</f>
        <v/>
      </c>
      <c r="N282" s="43" t="str">
        <f t="shared" si="43"/>
        <v/>
      </c>
      <c r="O282" s="43" t="str">
        <f>IF($B282="","",MIN(($E282+$F282)/IF($D282="",1,$D282),Parámetros!$B$4))</f>
        <v/>
      </c>
      <c r="P282" s="43" t="str">
        <f t="shared" si="44"/>
        <v/>
      </c>
      <c r="Q282" s="43" t="str">
        <f t="shared" si="45"/>
        <v/>
      </c>
      <c r="R282" s="43" t="str">
        <f t="shared" si="38"/>
        <v/>
      </c>
      <c r="S282" s="44" t="str">
        <f>IF($B282="","",IFERROR(VLOOKUP($C282,F.931!$B:$R,9,0),8))</f>
        <v/>
      </c>
      <c r="T282" s="44" t="str">
        <f>IF($B282="","",IFERROR(VLOOKUP($C282,F.931!$B:$R,7,0),1))</f>
        <v/>
      </c>
      <c r="U282" s="44" t="str">
        <f>IF($B282="","",IFERROR(VLOOKUP($C282,F.931!$B:$AR,15,0),0))</f>
        <v/>
      </c>
      <c r="V282" s="44" t="str">
        <f>IF($B282="","",IFERROR(VLOOKUP($C282,F.931!$B:$R,3,0),1))</f>
        <v/>
      </c>
      <c r="W282" s="45" t="str">
        <f t="shared" si="39"/>
        <v/>
      </c>
      <c r="X282" s="46" t="str">
        <f>IF($B282="","",$W282*(X$2+$U282*0.015) *$O282*IF(COUNTIF(Parámetros!$J:$J, $S282)&gt;0,0,1)*IF($T282=2,0,1) +$J282*$W282)</f>
        <v/>
      </c>
      <c r="Y282" s="46" t="str">
        <f>IF($B282="","",$W282*Y$2*P282*IF(COUNTIF(Parámetros!$L:$L,$S282)&gt;0,0,1)*IF($T282=2,0,1) +$K282*$W282)</f>
        <v/>
      </c>
      <c r="Z282" s="46" t="str">
        <f>IF($B282="","",($M282*Z$2+IF($T282=2,0, $M282*Z$1+$X282/$W282*(1-$W282)))*IF(COUNTIF(Parámetros!$I:$I, $S282)&gt;0,0,1))</f>
        <v/>
      </c>
      <c r="AA282" s="46" t="str">
        <f>IF($B282="","",$R282*IF($T282=2,AA$1,AA$2) *IF(COUNTIF(Parámetros!$K:$K, $S282)&gt;0,0,1)+$Y282/$W282*(1-$W282))</f>
        <v/>
      </c>
      <c r="AB282" s="46" t="str">
        <f>IF($B282="","",$Q282*Parámetros!$B$3+Parámetros!$B$2)</f>
        <v/>
      </c>
      <c r="AC282" s="46" t="str">
        <f>IF($B282="","",Parámetros!$B$1*IF(OR($S282=27,$S282=102),0,1))</f>
        <v/>
      </c>
      <c r="AE282" s="43" t="str">
        <f>IF($B282="","",IF($C282="","No declarado",IFERROR(VLOOKUP($C282,F.931!$B:$BZ,$AE$1,0),"No declarado")))</f>
        <v/>
      </c>
      <c r="AF282" s="47" t="str">
        <f t="shared" si="40"/>
        <v/>
      </c>
      <c r="AG282" s="47" t="str">
        <f>IF($B282="","",IFERROR(O282-VLOOKUP(C282,F.931!B:BZ,SUMIFS(F.931!$1:$1,F.931!$3:$3,"Remuneración 4"),0),""))</f>
        <v/>
      </c>
      <c r="AH282" s="48" t="str">
        <f t="shared" si="41"/>
        <v/>
      </c>
      <c r="AI282" s="41" t="str">
        <f t="shared" si="42"/>
        <v/>
      </c>
    </row>
    <row r="283" spans="1:35" x14ac:dyDescent="0.2">
      <c r="A283" s="65"/>
      <c r="B283" s="64"/>
      <c r="C283" s="65"/>
      <c r="D283" s="88"/>
      <c r="E283" s="62"/>
      <c r="F283" s="62"/>
      <c r="G283" s="62"/>
      <c r="H283" s="62"/>
      <c r="I283" s="62"/>
      <c r="J283" s="62"/>
      <c r="K283" s="62"/>
      <c r="L283" s="43" t="str">
        <f>IF($B283="","",MAX(0,$E283-MAX($E283-$I283,Parámetros!$B$5)))</f>
        <v/>
      </c>
      <c r="M283" s="43" t="str">
        <f>IF($B283="","",MIN($E283,Parámetros!$B$4))</f>
        <v/>
      </c>
      <c r="N283" s="43" t="str">
        <f t="shared" si="43"/>
        <v/>
      </c>
      <c r="O283" s="43" t="str">
        <f>IF($B283="","",MIN(($E283+$F283)/IF($D283="",1,$D283),Parámetros!$B$4))</f>
        <v/>
      </c>
      <c r="P283" s="43" t="str">
        <f t="shared" si="44"/>
        <v/>
      </c>
      <c r="Q283" s="43" t="str">
        <f t="shared" si="45"/>
        <v/>
      </c>
      <c r="R283" s="43" t="str">
        <f t="shared" si="38"/>
        <v/>
      </c>
      <c r="S283" s="44" t="str">
        <f>IF($B283="","",IFERROR(VLOOKUP($C283,F.931!$B:$R,9,0),8))</f>
        <v/>
      </c>
      <c r="T283" s="44" t="str">
        <f>IF($B283="","",IFERROR(VLOOKUP($C283,F.931!$B:$R,7,0),1))</f>
        <v/>
      </c>
      <c r="U283" s="44" t="str">
        <f>IF($B283="","",IFERROR(VLOOKUP($C283,F.931!$B:$AR,15,0),0))</f>
        <v/>
      </c>
      <c r="V283" s="44" t="str">
        <f>IF($B283="","",IFERROR(VLOOKUP($C283,F.931!$B:$R,3,0),1))</f>
        <v/>
      </c>
      <c r="W283" s="45" t="str">
        <f t="shared" si="39"/>
        <v/>
      </c>
      <c r="X283" s="46" t="str">
        <f>IF($B283="","",$W283*(X$2+$U283*0.015) *$O283*IF(COUNTIF(Parámetros!$J:$J, $S283)&gt;0,0,1)*IF($T283=2,0,1) +$J283*$W283)</f>
        <v/>
      </c>
      <c r="Y283" s="46" t="str">
        <f>IF($B283="","",$W283*Y$2*P283*IF(COUNTIF(Parámetros!$L:$L,$S283)&gt;0,0,1)*IF($T283=2,0,1) +$K283*$W283)</f>
        <v/>
      </c>
      <c r="Z283" s="46" t="str">
        <f>IF($B283="","",($M283*Z$2+IF($T283=2,0, $M283*Z$1+$X283/$W283*(1-$W283)))*IF(COUNTIF(Parámetros!$I:$I, $S283)&gt;0,0,1))</f>
        <v/>
      </c>
      <c r="AA283" s="46" t="str">
        <f>IF($B283="","",$R283*IF($T283=2,AA$1,AA$2) *IF(COUNTIF(Parámetros!$K:$K, $S283)&gt;0,0,1)+$Y283/$W283*(1-$W283))</f>
        <v/>
      </c>
      <c r="AB283" s="46" t="str">
        <f>IF($B283="","",$Q283*Parámetros!$B$3+Parámetros!$B$2)</f>
        <v/>
      </c>
      <c r="AC283" s="46" t="str">
        <f>IF($B283="","",Parámetros!$B$1*IF(OR($S283=27,$S283=102),0,1))</f>
        <v/>
      </c>
      <c r="AE283" s="43" t="str">
        <f>IF($B283="","",IF($C283="","No declarado",IFERROR(VLOOKUP($C283,F.931!$B:$BZ,$AE$1,0),"No declarado")))</f>
        <v/>
      </c>
      <c r="AF283" s="47" t="str">
        <f t="shared" si="40"/>
        <v/>
      </c>
      <c r="AG283" s="47" t="str">
        <f>IF($B283="","",IFERROR(O283-VLOOKUP(C283,F.931!B:BZ,SUMIFS(F.931!$1:$1,F.931!$3:$3,"Remuneración 4"),0),""))</f>
        <v/>
      </c>
      <c r="AH283" s="48" t="str">
        <f t="shared" si="41"/>
        <v/>
      </c>
      <c r="AI283" s="41" t="str">
        <f t="shared" si="42"/>
        <v/>
      </c>
    </row>
    <row r="284" spans="1:35" x14ac:dyDescent="0.2">
      <c r="A284" s="65"/>
      <c r="B284" s="64"/>
      <c r="C284" s="65"/>
      <c r="D284" s="88"/>
      <c r="E284" s="62"/>
      <c r="F284" s="62"/>
      <c r="G284" s="62"/>
      <c r="H284" s="62"/>
      <c r="I284" s="62"/>
      <c r="J284" s="62"/>
      <c r="K284" s="62"/>
      <c r="L284" s="43" t="str">
        <f>IF($B284="","",MAX(0,$E284-MAX($E284-$I284,Parámetros!$B$5)))</f>
        <v/>
      </c>
      <c r="M284" s="43" t="str">
        <f>IF($B284="","",MIN($E284,Parámetros!$B$4))</f>
        <v/>
      </c>
      <c r="N284" s="43" t="str">
        <f t="shared" si="43"/>
        <v/>
      </c>
      <c r="O284" s="43" t="str">
        <f>IF($B284="","",MIN(($E284+$F284)/IF($D284="",1,$D284),Parámetros!$B$4))</f>
        <v/>
      </c>
      <c r="P284" s="43" t="str">
        <f t="shared" si="44"/>
        <v/>
      </c>
      <c r="Q284" s="43" t="str">
        <f t="shared" si="45"/>
        <v/>
      </c>
      <c r="R284" s="43" t="str">
        <f t="shared" si="38"/>
        <v/>
      </c>
      <c r="S284" s="44" t="str">
        <f>IF($B284="","",IFERROR(VLOOKUP($C284,F.931!$B:$R,9,0),8))</f>
        <v/>
      </c>
      <c r="T284" s="44" t="str">
        <f>IF($B284="","",IFERROR(VLOOKUP($C284,F.931!$B:$R,7,0),1))</f>
        <v/>
      </c>
      <c r="U284" s="44" t="str">
        <f>IF($B284="","",IFERROR(VLOOKUP($C284,F.931!$B:$AR,15,0),0))</f>
        <v/>
      </c>
      <c r="V284" s="44" t="str">
        <f>IF($B284="","",IFERROR(VLOOKUP($C284,F.931!$B:$R,3,0),1))</f>
        <v/>
      </c>
      <c r="W284" s="45" t="str">
        <f t="shared" si="39"/>
        <v/>
      </c>
      <c r="X284" s="46" t="str">
        <f>IF($B284="","",$W284*(X$2+$U284*0.015) *$O284*IF(COUNTIF(Parámetros!$J:$J, $S284)&gt;0,0,1)*IF($T284=2,0,1) +$J284*$W284)</f>
        <v/>
      </c>
      <c r="Y284" s="46" t="str">
        <f>IF($B284="","",$W284*Y$2*P284*IF(COUNTIF(Parámetros!$L:$L,$S284)&gt;0,0,1)*IF($T284=2,0,1) +$K284*$W284)</f>
        <v/>
      </c>
      <c r="Z284" s="46" t="str">
        <f>IF($B284="","",($M284*Z$2+IF($T284=2,0, $M284*Z$1+$X284/$W284*(1-$W284)))*IF(COUNTIF(Parámetros!$I:$I, $S284)&gt;0,0,1))</f>
        <v/>
      </c>
      <c r="AA284" s="46" t="str">
        <f>IF($B284="","",$R284*IF($T284=2,AA$1,AA$2) *IF(COUNTIF(Parámetros!$K:$K, $S284)&gt;0,0,1)+$Y284/$W284*(1-$W284))</f>
        <v/>
      </c>
      <c r="AB284" s="46" t="str">
        <f>IF($B284="","",$Q284*Parámetros!$B$3+Parámetros!$B$2)</f>
        <v/>
      </c>
      <c r="AC284" s="46" t="str">
        <f>IF($B284="","",Parámetros!$B$1*IF(OR($S284=27,$S284=102),0,1))</f>
        <v/>
      </c>
      <c r="AE284" s="43" t="str">
        <f>IF($B284="","",IF($C284="","No declarado",IFERROR(VLOOKUP($C284,F.931!$B:$BZ,$AE$1,0),"No declarado")))</f>
        <v/>
      </c>
      <c r="AF284" s="47" t="str">
        <f t="shared" si="40"/>
        <v/>
      </c>
      <c r="AG284" s="47" t="str">
        <f>IF($B284="","",IFERROR(O284-VLOOKUP(C284,F.931!B:BZ,SUMIFS(F.931!$1:$1,F.931!$3:$3,"Remuneración 4"),0),""))</f>
        <v/>
      </c>
      <c r="AH284" s="48" t="str">
        <f t="shared" si="41"/>
        <v/>
      </c>
      <c r="AI284" s="41" t="str">
        <f t="shared" si="42"/>
        <v/>
      </c>
    </row>
    <row r="285" spans="1:35" x14ac:dyDescent="0.2">
      <c r="A285" s="65"/>
      <c r="B285" s="64"/>
      <c r="C285" s="65"/>
      <c r="D285" s="88"/>
      <c r="E285" s="62"/>
      <c r="F285" s="62"/>
      <c r="G285" s="62"/>
      <c r="H285" s="62"/>
      <c r="I285" s="62"/>
      <c r="J285" s="62"/>
      <c r="K285" s="62"/>
      <c r="L285" s="43" t="str">
        <f>IF($B285="","",MAX(0,$E285-MAX($E285-$I285,Parámetros!$B$5)))</f>
        <v/>
      </c>
      <c r="M285" s="43" t="str">
        <f>IF($B285="","",MIN($E285,Parámetros!$B$4))</f>
        <v/>
      </c>
      <c r="N285" s="43" t="str">
        <f t="shared" si="43"/>
        <v/>
      </c>
      <c r="O285" s="43" t="str">
        <f>IF($B285="","",MIN(($E285+$F285)/IF($D285="",1,$D285),Parámetros!$B$4))</f>
        <v/>
      </c>
      <c r="P285" s="43" t="str">
        <f t="shared" si="44"/>
        <v/>
      </c>
      <c r="Q285" s="43" t="str">
        <f t="shared" si="45"/>
        <v/>
      </c>
      <c r="R285" s="43" t="str">
        <f t="shared" si="38"/>
        <v/>
      </c>
      <c r="S285" s="44" t="str">
        <f>IF($B285="","",IFERROR(VLOOKUP($C285,F.931!$B:$R,9,0),8))</f>
        <v/>
      </c>
      <c r="T285" s="44" t="str">
        <f>IF($B285="","",IFERROR(VLOOKUP($C285,F.931!$B:$R,7,0),1))</f>
        <v/>
      </c>
      <c r="U285" s="44" t="str">
        <f>IF($B285="","",IFERROR(VLOOKUP($C285,F.931!$B:$AR,15,0),0))</f>
        <v/>
      </c>
      <c r="V285" s="44" t="str">
        <f>IF($B285="","",IFERROR(VLOOKUP($C285,F.931!$B:$R,3,0),1))</f>
        <v/>
      </c>
      <c r="W285" s="45" t="str">
        <f t="shared" si="39"/>
        <v/>
      </c>
      <c r="X285" s="46" t="str">
        <f>IF($B285="","",$W285*(X$2+$U285*0.015) *$O285*IF(COUNTIF(Parámetros!$J:$J, $S285)&gt;0,0,1)*IF($T285=2,0,1) +$J285*$W285)</f>
        <v/>
      </c>
      <c r="Y285" s="46" t="str">
        <f>IF($B285="","",$W285*Y$2*P285*IF(COUNTIF(Parámetros!$L:$L,$S285)&gt;0,0,1)*IF($T285=2,0,1) +$K285*$W285)</f>
        <v/>
      </c>
      <c r="Z285" s="46" t="str">
        <f>IF($B285="","",($M285*Z$2+IF($T285=2,0, $M285*Z$1+$X285/$W285*(1-$W285)))*IF(COUNTIF(Parámetros!$I:$I, $S285)&gt;0,0,1))</f>
        <v/>
      </c>
      <c r="AA285" s="46" t="str">
        <f>IF($B285="","",$R285*IF($T285=2,AA$1,AA$2) *IF(COUNTIF(Parámetros!$K:$K, $S285)&gt;0,0,1)+$Y285/$W285*(1-$W285))</f>
        <v/>
      </c>
      <c r="AB285" s="46" t="str">
        <f>IF($B285="","",$Q285*Parámetros!$B$3+Parámetros!$B$2)</f>
        <v/>
      </c>
      <c r="AC285" s="46" t="str">
        <f>IF($B285="","",Parámetros!$B$1*IF(OR($S285=27,$S285=102),0,1))</f>
        <v/>
      </c>
      <c r="AE285" s="43" t="str">
        <f>IF($B285="","",IF($C285="","No declarado",IFERROR(VLOOKUP($C285,F.931!$B:$BZ,$AE$1,0),"No declarado")))</f>
        <v/>
      </c>
      <c r="AF285" s="47" t="str">
        <f t="shared" si="40"/>
        <v/>
      </c>
      <c r="AG285" s="47" t="str">
        <f>IF($B285="","",IFERROR(O285-VLOOKUP(C285,F.931!B:BZ,SUMIFS(F.931!$1:$1,F.931!$3:$3,"Remuneración 4"),0),""))</f>
        <v/>
      </c>
      <c r="AH285" s="48" t="str">
        <f t="shared" si="41"/>
        <v/>
      </c>
      <c r="AI285" s="41" t="str">
        <f t="shared" si="42"/>
        <v/>
      </c>
    </row>
    <row r="286" spans="1:35" x14ac:dyDescent="0.2">
      <c r="A286" s="65"/>
      <c r="B286" s="64"/>
      <c r="C286" s="65"/>
      <c r="D286" s="88"/>
      <c r="E286" s="62"/>
      <c r="F286" s="62"/>
      <c r="G286" s="62"/>
      <c r="H286" s="62"/>
      <c r="I286" s="62"/>
      <c r="J286" s="62"/>
      <c r="K286" s="62"/>
      <c r="L286" s="43" t="str">
        <f>IF($B286="","",MAX(0,$E286-MAX($E286-$I286,Parámetros!$B$5)))</f>
        <v/>
      </c>
      <c r="M286" s="43" t="str">
        <f>IF($B286="","",MIN($E286,Parámetros!$B$4))</f>
        <v/>
      </c>
      <c r="N286" s="43" t="str">
        <f t="shared" si="43"/>
        <v/>
      </c>
      <c r="O286" s="43" t="str">
        <f>IF($B286="","",MIN(($E286+$F286)/IF($D286="",1,$D286),Parámetros!$B$4))</f>
        <v/>
      </c>
      <c r="P286" s="43" t="str">
        <f t="shared" si="44"/>
        <v/>
      </c>
      <c r="Q286" s="43" t="str">
        <f t="shared" si="45"/>
        <v/>
      </c>
      <c r="R286" s="43" t="str">
        <f t="shared" si="38"/>
        <v/>
      </c>
      <c r="S286" s="44" t="str">
        <f>IF($B286="","",IFERROR(VLOOKUP($C286,F.931!$B:$R,9,0),8))</f>
        <v/>
      </c>
      <c r="T286" s="44" t="str">
        <f>IF($B286="","",IFERROR(VLOOKUP($C286,F.931!$B:$R,7,0),1))</f>
        <v/>
      </c>
      <c r="U286" s="44" t="str">
        <f>IF($B286="","",IFERROR(VLOOKUP($C286,F.931!$B:$AR,15,0),0))</f>
        <v/>
      </c>
      <c r="V286" s="44" t="str">
        <f>IF($B286="","",IFERROR(VLOOKUP($C286,F.931!$B:$R,3,0),1))</f>
        <v/>
      </c>
      <c r="W286" s="45" t="str">
        <f t="shared" si="39"/>
        <v/>
      </c>
      <c r="X286" s="46" t="str">
        <f>IF($B286="","",$W286*(X$2+$U286*0.015) *$O286*IF(COUNTIF(Parámetros!$J:$J, $S286)&gt;0,0,1)*IF($T286=2,0,1) +$J286*$W286)</f>
        <v/>
      </c>
      <c r="Y286" s="46" t="str">
        <f>IF($B286="","",$W286*Y$2*P286*IF(COUNTIF(Parámetros!$L:$L,$S286)&gt;0,0,1)*IF($T286=2,0,1) +$K286*$W286)</f>
        <v/>
      </c>
      <c r="Z286" s="46" t="str">
        <f>IF($B286="","",($M286*Z$2+IF($T286=2,0, $M286*Z$1+$X286/$W286*(1-$W286)))*IF(COUNTIF(Parámetros!$I:$I, $S286)&gt;0,0,1))</f>
        <v/>
      </c>
      <c r="AA286" s="46" t="str">
        <f>IF($B286="","",$R286*IF($T286=2,AA$1,AA$2) *IF(COUNTIF(Parámetros!$K:$K, $S286)&gt;0,0,1)+$Y286/$W286*(1-$W286))</f>
        <v/>
      </c>
      <c r="AB286" s="46" t="str">
        <f>IF($B286="","",$Q286*Parámetros!$B$3+Parámetros!$B$2)</f>
        <v/>
      </c>
      <c r="AC286" s="46" t="str">
        <f>IF($B286="","",Parámetros!$B$1*IF(OR($S286=27,$S286=102),0,1))</f>
        <v/>
      </c>
      <c r="AE286" s="43" t="str">
        <f>IF($B286="","",IF($C286="","No declarado",IFERROR(VLOOKUP($C286,F.931!$B:$BZ,$AE$1,0),"No declarado")))</f>
        <v/>
      </c>
      <c r="AF286" s="47" t="str">
        <f t="shared" si="40"/>
        <v/>
      </c>
      <c r="AG286" s="47" t="str">
        <f>IF($B286="","",IFERROR(O286-VLOOKUP(C286,F.931!B:BZ,SUMIFS(F.931!$1:$1,F.931!$3:$3,"Remuneración 4"),0),""))</f>
        <v/>
      </c>
      <c r="AH286" s="48" t="str">
        <f t="shared" si="41"/>
        <v/>
      </c>
      <c r="AI286" s="41" t="str">
        <f t="shared" si="42"/>
        <v/>
      </c>
    </row>
    <row r="287" spans="1:35" x14ac:dyDescent="0.2">
      <c r="A287" s="65"/>
      <c r="B287" s="64"/>
      <c r="C287" s="65"/>
      <c r="D287" s="88"/>
      <c r="E287" s="62"/>
      <c r="F287" s="62"/>
      <c r="G287" s="62"/>
      <c r="H287" s="62"/>
      <c r="I287" s="62"/>
      <c r="J287" s="62"/>
      <c r="K287" s="62"/>
      <c r="L287" s="43" t="str">
        <f>IF($B287="","",MAX(0,$E287-MAX($E287-$I287,Parámetros!$B$5)))</f>
        <v/>
      </c>
      <c r="M287" s="43" t="str">
        <f>IF($B287="","",MIN($E287,Parámetros!$B$4))</f>
        <v/>
      </c>
      <c r="N287" s="43" t="str">
        <f t="shared" si="43"/>
        <v/>
      </c>
      <c r="O287" s="43" t="str">
        <f>IF($B287="","",MIN(($E287+$F287)/IF($D287="",1,$D287),Parámetros!$B$4))</f>
        <v/>
      </c>
      <c r="P287" s="43" t="str">
        <f t="shared" si="44"/>
        <v/>
      </c>
      <c r="Q287" s="43" t="str">
        <f t="shared" si="45"/>
        <v/>
      </c>
      <c r="R287" s="43" t="str">
        <f t="shared" si="38"/>
        <v/>
      </c>
      <c r="S287" s="44" t="str">
        <f>IF($B287="","",IFERROR(VLOOKUP($C287,F.931!$B:$R,9,0),8))</f>
        <v/>
      </c>
      <c r="T287" s="44" t="str">
        <f>IF($B287="","",IFERROR(VLOOKUP($C287,F.931!$B:$R,7,0),1))</f>
        <v/>
      </c>
      <c r="U287" s="44" t="str">
        <f>IF($B287="","",IFERROR(VLOOKUP($C287,F.931!$B:$AR,15,0),0))</f>
        <v/>
      </c>
      <c r="V287" s="44" t="str">
        <f>IF($B287="","",IFERROR(VLOOKUP($C287,F.931!$B:$R,3,0),1))</f>
        <v/>
      </c>
      <c r="W287" s="45" t="str">
        <f t="shared" si="39"/>
        <v/>
      </c>
      <c r="X287" s="46" t="str">
        <f>IF($B287="","",$W287*(X$2+$U287*0.015) *$O287*IF(COUNTIF(Parámetros!$J:$J, $S287)&gt;0,0,1)*IF($T287=2,0,1) +$J287*$W287)</f>
        <v/>
      </c>
      <c r="Y287" s="46" t="str">
        <f>IF($B287="","",$W287*Y$2*P287*IF(COUNTIF(Parámetros!$L:$L,$S287)&gt;0,0,1)*IF($T287=2,0,1) +$K287*$W287)</f>
        <v/>
      </c>
      <c r="Z287" s="46" t="str">
        <f>IF($B287="","",($M287*Z$2+IF($T287=2,0, $M287*Z$1+$X287/$W287*(1-$W287)))*IF(COUNTIF(Parámetros!$I:$I, $S287)&gt;0,0,1))</f>
        <v/>
      </c>
      <c r="AA287" s="46" t="str">
        <f>IF($B287="","",$R287*IF($T287=2,AA$1,AA$2) *IF(COUNTIF(Parámetros!$K:$K, $S287)&gt;0,0,1)+$Y287/$W287*(1-$W287))</f>
        <v/>
      </c>
      <c r="AB287" s="46" t="str">
        <f>IF($B287="","",$Q287*Parámetros!$B$3+Parámetros!$B$2)</f>
        <v/>
      </c>
      <c r="AC287" s="46" t="str">
        <f>IF($B287="","",Parámetros!$B$1*IF(OR($S287=27,$S287=102),0,1))</f>
        <v/>
      </c>
      <c r="AE287" s="43" t="str">
        <f>IF($B287="","",IF($C287="","No declarado",IFERROR(VLOOKUP($C287,F.931!$B:$BZ,$AE$1,0),"No declarado")))</f>
        <v/>
      </c>
      <c r="AF287" s="47" t="str">
        <f t="shared" si="40"/>
        <v/>
      </c>
      <c r="AG287" s="47" t="str">
        <f>IF($B287="","",IFERROR(O287-VLOOKUP(C287,F.931!B:BZ,SUMIFS(F.931!$1:$1,F.931!$3:$3,"Remuneración 4"),0),""))</f>
        <v/>
      </c>
      <c r="AH287" s="48" t="str">
        <f t="shared" si="41"/>
        <v/>
      </c>
      <c r="AI287" s="41" t="str">
        <f t="shared" si="42"/>
        <v/>
      </c>
    </row>
    <row r="288" spans="1:35" x14ac:dyDescent="0.2">
      <c r="A288" s="65"/>
      <c r="B288" s="64"/>
      <c r="C288" s="65"/>
      <c r="D288" s="88"/>
      <c r="E288" s="62"/>
      <c r="F288" s="62"/>
      <c r="G288" s="62"/>
      <c r="H288" s="62"/>
      <c r="I288" s="62"/>
      <c r="J288" s="62"/>
      <c r="K288" s="62"/>
      <c r="L288" s="43" t="str">
        <f>IF($B288="","",MAX(0,$E288-MAX($E288-$I288,Parámetros!$B$5)))</f>
        <v/>
      </c>
      <c r="M288" s="43" t="str">
        <f>IF($B288="","",MIN($E288,Parámetros!$B$4))</f>
        <v/>
      </c>
      <c r="N288" s="43" t="str">
        <f t="shared" si="43"/>
        <v/>
      </c>
      <c r="O288" s="43" t="str">
        <f>IF($B288="","",MIN(($E288+$F288)/IF($D288="",1,$D288),Parámetros!$B$4))</f>
        <v/>
      </c>
      <c r="P288" s="43" t="str">
        <f t="shared" si="44"/>
        <v/>
      </c>
      <c r="Q288" s="43" t="str">
        <f t="shared" si="45"/>
        <v/>
      </c>
      <c r="R288" s="43" t="str">
        <f t="shared" si="38"/>
        <v/>
      </c>
      <c r="S288" s="44" t="str">
        <f>IF($B288="","",IFERROR(VLOOKUP($C288,F.931!$B:$R,9,0),8))</f>
        <v/>
      </c>
      <c r="T288" s="44" t="str">
        <f>IF($B288="","",IFERROR(VLOOKUP($C288,F.931!$B:$R,7,0),1))</f>
        <v/>
      </c>
      <c r="U288" s="44" t="str">
        <f>IF($B288="","",IFERROR(VLOOKUP($C288,F.931!$B:$AR,15,0),0))</f>
        <v/>
      </c>
      <c r="V288" s="44" t="str">
        <f>IF($B288="","",IFERROR(VLOOKUP($C288,F.931!$B:$R,3,0),1))</f>
        <v/>
      </c>
      <c r="W288" s="45" t="str">
        <f t="shared" si="39"/>
        <v/>
      </c>
      <c r="X288" s="46" t="str">
        <f>IF($B288="","",$W288*(X$2+$U288*0.015) *$O288*IF(COUNTIF(Parámetros!$J:$J, $S288)&gt;0,0,1)*IF($T288=2,0,1) +$J288*$W288)</f>
        <v/>
      </c>
      <c r="Y288" s="46" t="str">
        <f>IF($B288="","",$W288*Y$2*P288*IF(COUNTIF(Parámetros!$L:$L,$S288)&gt;0,0,1)*IF($T288=2,0,1) +$K288*$W288)</f>
        <v/>
      </c>
      <c r="Z288" s="46" t="str">
        <f>IF($B288="","",($M288*Z$2+IF($T288=2,0, $M288*Z$1+$X288/$W288*(1-$W288)))*IF(COUNTIF(Parámetros!$I:$I, $S288)&gt;0,0,1))</f>
        <v/>
      </c>
      <c r="AA288" s="46" t="str">
        <f>IF($B288="","",$R288*IF($T288=2,AA$1,AA$2) *IF(COUNTIF(Parámetros!$K:$K, $S288)&gt;0,0,1)+$Y288/$W288*(1-$W288))</f>
        <v/>
      </c>
      <c r="AB288" s="46" t="str">
        <f>IF($B288="","",$Q288*Parámetros!$B$3+Parámetros!$B$2)</f>
        <v/>
      </c>
      <c r="AC288" s="46" t="str">
        <f>IF($B288="","",Parámetros!$B$1*IF(OR($S288=27,$S288=102),0,1))</f>
        <v/>
      </c>
      <c r="AE288" s="43" t="str">
        <f>IF($B288="","",IF($C288="","No declarado",IFERROR(VLOOKUP($C288,F.931!$B:$BZ,$AE$1,0),"No declarado")))</f>
        <v/>
      </c>
      <c r="AF288" s="47" t="str">
        <f t="shared" si="40"/>
        <v/>
      </c>
      <c r="AG288" s="47" t="str">
        <f>IF($B288="","",IFERROR(O288-VLOOKUP(C288,F.931!B:BZ,SUMIFS(F.931!$1:$1,F.931!$3:$3,"Remuneración 4"),0),""))</f>
        <v/>
      </c>
      <c r="AH288" s="48" t="str">
        <f t="shared" si="41"/>
        <v/>
      </c>
      <c r="AI288" s="41" t="str">
        <f t="shared" si="42"/>
        <v/>
      </c>
    </row>
    <row r="289" spans="1:35" x14ac:dyDescent="0.2">
      <c r="A289" s="65"/>
      <c r="B289" s="64"/>
      <c r="C289" s="65"/>
      <c r="D289" s="88"/>
      <c r="E289" s="62"/>
      <c r="F289" s="62"/>
      <c r="G289" s="62"/>
      <c r="H289" s="62"/>
      <c r="I289" s="62"/>
      <c r="J289" s="62"/>
      <c r="K289" s="62"/>
      <c r="L289" s="43" t="str">
        <f>IF($B289="","",MAX(0,$E289-MAX($E289-$I289,Parámetros!$B$5)))</f>
        <v/>
      </c>
      <c r="M289" s="43" t="str">
        <f>IF($B289="","",MIN($E289,Parámetros!$B$4))</f>
        <v/>
      </c>
      <c r="N289" s="43" t="str">
        <f t="shared" si="43"/>
        <v/>
      </c>
      <c r="O289" s="43" t="str">
        <f>IF($B289="","",MIN(($E289+$F289)/IF($D289="",1,$D289),Parámetros!$B$4))</f>
        <v/>
      </c>
      <c r="P289" s="43" t="str">
        <f t="shared" si="44"/>
        <v/>
      </c>
      <c r="Q289" s="43" t="str">
        <f t="shared" si="45"/>
        <v/>
      </c>
      <c r="R289" s="43" t="str">
        <f t="shared" si="38"/>
        <v/>
      </c>
      <c r="S289" s="44" t="str">
        <f>IF($B289="","",IFERROR(VLOOKUP($C289,F.931!$B:$R,9,0),8))</f>
        <v/>
      </c>
      <c r="T289" s="44" t="str">
        <f>IF($B289="","",IFERROR(VLOOKUP($C289,F.931!$B:$R,7,0),1))</f>
        <v/>
      </c>
      <c r="U289" s="44" t="str">
        <f>IF($B289="","",IFERROR(VLOOKUP($C289,F.931!$B:$AR,15,0),0))</f>
        <v/>
      </c>
      <c r="V289" s="44" t="str">
        <f>IF($B289="","",IFERROR(VLOOKUP($C289,F.931!$B:$R,3,0),1))</f>
        <v/>
      </c>
      <c r="W289" s="45" t="str">
        <f t="shared" si="39"/>
        <v/>
      </c>
      <c r="X289" s="46" t="str">
        <f>IF($B289="","",$W289*(X$2+$U289*0.015) *$O289*IF(COUNTIF(Parámetros!$J:$J, $S289)&gt;0,0,1)*IF($T289=2,0,1) +$J289*$W289)</f>
        <v/>
      </c>
      <c r="Y289" s="46" t="str">
        <f>IF($B289="","",$W289*Y$2*P289*IF(COUNTIF(Parámetros!$L:$L,$S289)&gt;0,0,1)*IF($T289=2,0,1) +$K289*$W289)</f>
        <v/>
      </c>
      <c r="Z289" s="46" t="str">
        <f>IF($B289="","",($M289*Z$2+IF($T289=2,0, $M289*Z$1+$X289/$W289*(1-$W289)))*IF(COUNTIF(Parámetros!$I:$I, $S289)&gt;0,0,1))</f>
        <v/>
      </c>
      <c r="AA289" s="46" t="str">
        <f>IF($B289="","",$R289*IF($T289=2,AA$1,AA$2) *IF(COUNTIF(Parámetros!$K:$K, $S289)&gt;0,0,1)+$Y289/$W289*(1-$W289))</f>
        <v/>
      </c>
      <c r="AB289" s="46" t="str">
        <f>IF($B289="","",$Q289*Parámetros!$B$3+Parámetros!$B$2)</f>
        <v/>
      </c>
      <c r="AC289" s="46" t="str">
        <f>IF($B289="","",Parámetros!$B$1*IF(OR($S289=27,$S289=102),0,1))</f>
        <v/>
      </c>
      <c r="AE289" s="43" t="str">
        <f>IF($B289="","",IF($C289="","No declarado",IFERROR(VLOOKUP($C289,F.931!$B:$BZ,$AE$1,0),"No declarado")))</f>
        <v/>
      </c>
      <c r="AF289" s="47" t="str">
        <f t="shared" si="40"/>
        <v/>
      </c>
      <c r="AG289" s="47" t="str">
        <f>IF($B289="","",IFERROR(O289-VLOOKUP(C289,F.931!B:BZ,SUMIFS(F.931!$1:$1,F.931!$3:$3,"Remuneración 4"),0),""))</f>
        <v/>
      </c>
      <c r="AH289" s="48" t="str">
        <f t="shared" si="41"/>
        <v/>
      </c>
      <c r="AI289" s="41" t="str">
        <f t="shared" si="42"/>
        <v/>
      </c>
    </row>
    <row r="290" spans="1:35" x14ac:dyDescent="0.2">
      <c r="A290" s="65"/>
      <c r="B290" s="64"/>
      <c r="C290" s="65"/>
      <c r="D290" s="88"/>
      <c r="E290" s="62"/>
      <c r="F290" s="62"/>
      <c r="G290" s="62"/>
      <c r="H290" s="62"/>
      <c r="I290" s="62"/>
      <c r="J290" s="62"/>
      <c r="K290" s="62"/>
      <c r="L290" s="43" t="str">
        <f>IF($B290="","",MAX(0,$E290-MAX($E290-$I290,Parámetros!$B$5)))</f>
        <v/>
      </c>
      <c r="M290" s="43" t="str">
        <f>IF($B290="","",MIN($E290,Parámetros!$B$4))</f>
        <v/>
      </c>
      <c r="N290" s="43" t="str">
        <f t="shared" si="43"/>
        <v/>
      </c>
      <c r="O290" s="43" t="str">
        <f>IF($B290="","",MIN(($E290+$F290)/IF($D290="",1,$D290),Parámetros!$B$4))</f>
        <v/>
      </c>
      <c r="P290" s="43" t="str">
        <f t="shared" si="44"/>
        <v/>
      </c>
      <c r="Q290" s="43" t="str">
        <f t="shared" si="45"/>
        <v/>
      </c>
      <c r="R290" s="43" t="str">
        <f t="shared" si="38"/>
        <v/>
      </c>
      <c r="S290" s="44" t="str">
        <f>IF($B290="","",IFERROR(VLOOKUP($C290,F.931!$B:$R,9,0),8))</f>
        <v/>
      </c>
      <c r="T290" s="44" t="str">
        <f>IF($B290="","",IFERROR(VLOOKUP($C290,F.931!$B:$R,7,0),1))</f>
        <v/>
      </c>
      <c r="U290" s="44" t="str">
        <f>IF($B290="","",IFERROR(VLOOKUP($C290,F.931!$B:$AR,15,0),0))</f>
        <v/>
      </c>
      <c r="V290" s="44" t="str">
        <f>IF($B290="","",IFERROR(VLOOKUP($C290,F.931!$B:$R,3,0),1))</f>
        <v/>
      </c>
      <c r="W290" s="45" t="str">
        <f t="shared" si="39"/>
        <v/>
      </c>
      <c r="X290" s="46" t="str">
        <f>IF($B290="","",$W290*(X$2+$U290*0.015) *$O290*IF(COUNTIF(Parámetros!$J:$J, $S290)&gt;0,0,1)*IF($T290=2,0,1) +$J290*$W290)</f>
        <v/>
      </c>
      <c r="Y290" s="46" t="str">
        <f>IF($B290="","",$W290*Y$2*P290*IF(COUNTIF(Parámetros!$L:$L,$S290)&gt;0,0,1)*IF($T290=2,0,1) +$K290*$W290)</f>
        <v/>
      </c>
      <c r="Z290" s="46" t="str">
        <f>IF($B290="","",($M290*Z$2+IF($T290=2,0, $M290*Z$1+$X290/$W290*(1-$W290)))*IF(COUNTIF(Parámetros!$I:$I, $S290)&gt;0,0,1))</f>
        <v/>
      </c>
      <c r="AA290" s="46" t="str">
        <f>IF($B290="","",$R290*IF($T290=2,AA$1,AA$2) *IF(COUNTIF(Parámetros!$K:$K, $S290)&gt;0,0,1)+$Y290/$W290*(1-$W290))</f>
        <v/>
      </c>
      <c r="AB290" s="46" t="str">
        <f>IF($B290="","",$Q290*Parámetros!$B$3+Parámetros!$B$2)</f>
        <v/>
      </c>
      <c r="AC290" s="46" t="str">
        <f>IF($B290="","",Parámetros!$B$1*IF(OR($S290=27,$S290=102),0,1))</f>
        <v/>
      </c>
      <c r="AE290" s="43" t="str">
        <f>IF($B290="","",IF($C290="","No declarado",IFERROR(VLOOKUP($C290,F.931!$B:$BZ,$AE$1,0),"No declarado")))</f>
        <v/>
      </c>
      <c r="AF290" s="47" t="str">
        <f t="shared" si="40"/>
        <v/>
      </c>
      <c r="AG290" s="47" t="str">
        <f>IF($B290="","",IFERROR(O290-VLOOKUP(C290,F.931!B:BZ,SUMIFS(F.931!$1:$1,F.931!$3:$3,"Remuneración 4"),0),""))</f>
        <v/>
      </c>
      <c r="AH290" s="48" t="str">
        <f t="shared" si="41"/>
        <v/>
      </c>
      <c r="AI290" s="41" t="str">
        <f t="shared" si="42"/>
        <v/>
      </c>
    </row>
    <row r="291" spans="1:35" x14ac:dyDescent="0.2">
      <c r="A291" s="65"/>
      <c r="B291" s="64"/>
      <c r="C291" s="65"/>
      <c r="D291" s="88"/>
      <c r="E291" s="62"/>
      <c r="F291" s="62"/>
      <c r="G291" s="62"/>
      <c r="H291" s="62"/>
      <c r="I291" s="62"/>
      <c r="J291" s="62"/>
      <c r="K291" s="62"/>
      <c r="L291" s="43" t="str">
        <f>IF($B291="","",MAX(0,$E291-MAX($E291-$I291,Parámetros!$B$5)))</f>
        <v/>
      </c>
      <c r="M291" s="43" t="str">
        <f>IF($B291="","",MIN($E291,Parámetros!$B$4))</f>
        <v/>
      </c>
      <c r="N291" s="43" t="str">
        <f t="shared" si="43"/>
        <v/>
      </c>
      <c r="O291" s="43" t="str">
        <f>IF($B291="","",MIN(($E291+$F291)/IF($D291="",1,$D291),Parámetros!$B$4))</f>
        <v/>
      </c>
      <c r="P291" s="43" t="str">
        <f t="shared" si="44"/>
        <v/>
      </c>
      <c r="Q291" s="43" t="str">
        <f t="shared" si="45"/>
        <v/>
      </c>
      <c r="R291" s="43" t="str">
        <f t="shared" si="38"/>
        <v/>
      </c>
      <c r="S291" s="44" t="str">
        <f>IF($B291="","",IFERROR(VLOOKUP($C291,F.931!$B:$R,9,0),8))</f>
        <v/>
      </c>
      <c r="T291" s="44" t="str">
        <f>IF($B291="","",IFERROR(VLOOKUP($C291,F.931!$B:$R,7,0),1))</f>
        <v/>
      </c>
      <c r="U291" s="44" t="str">
        <f>IF($B291="","",IFERROR(VLOOKUP($C291,F.931!$B:$AR,15,0),0))</f>
        <v/>
      </c>
      <c r="V291" s="44" t="str">
        <f>IF($B291="","",IFERROR(VLOOKUP($C291,F.931!$B:$R,3,0),1))</f>
        <v/>
      </c>
      <c r="W291" s="45" t="str">
        <f t="shared" si="39"/>
        <v/>
      </c>
      <c r="X291" s="46" t="str">
        <f>IF($B291="","",$W291*(X$2+$U291*0.015) *$O291*IF(COUNTIF(Parámetros!$J:$J, $S291)&gt;0,0,1)*IF($T291=2,0,1) +$J291*$W291)</f>
        <v/>
      </c>
      <c r="Y291" s="46" t="str">
        <f>IF($B291="","",$W291*Y$2*P291*IF(COUNTIF(Parámetros!$L:$L,$S291)&gt;0,0,1)*IF($T291=2,0,1) +$K291*$W291)</f>
        <v/>
      </c>
      <c r="Z291" s="46" t="str">
        <f>IF($B291="","",($M291*Z$2+IF($T291=2,0, $M291*Z$1+$X291/$W291*(1-$W291)))*IF(COUNTIF(Parámetros!$I:$I, $S291)&gt;0,0,1))</f>
        <v/>
      </c>
      <c r="AA291" s="46" t="str">
        <f>IF($B291="","",$R291*IF($T291=2,AA$1,AA$2) *IF(COUNTIF(Parámetros!$K:$K, $S291)&gt;0,0,1)+$Y291/$W291*(1-$W291))</f>
        <v/>
      </c>
      <c r="AB291" s="46" t="str">
        <f>IF($B291="","",$Q291*Parámetros!$B$3+Parámetros!$B$2)</f>
        <v/>
      </c>
      <c r="AC291" s="46" t="str">
        <f>IF($B291="","",Parámetros!$B$1*IF(OR($S291=27,$S291=102),0,1))</f>
        <v/>
      </c>
      <c r="AE291" s="43" t="str">
        <f>IF($B291="","",IF($C291="","No declarado",IFERROR(VLOOKUP($C291,F.931!$B:$BZ,$AE$1,0),"No declarado")))</f>
        <v/>
      </c>
      <c r="AF291" s="47" t="str">
        <f t="shared" si="40"/>
        <v/>
      </c>
      <c r="AG291" s="47" t="str">
        <f>IF($B291="","",IFERROR(O291-VLOOKUP(C291,F.931!B:BZ,SUMIFS(F.931!$1:$1,F.931!$3:$3,"Remuneración 4"),0),""))</f>
        <v/>
      </c>
      <c r="AH291" s="48" t="str">
        <f t="shared" si="41"/>
        <v/>
      </c>
      <c r="AI291" s="41" t="str">
        <f t="shared" si="42"/>
        <v/>
      </c>
    </row>
    <row r="292" spans="1:35" x14ac:dyDescent="0.2">
      <c r="A292" s="65"/>
      <c r="B292" s="64"/>
      <c r="C292" s="65"/>
      <c r="D292" s="88"/>
      <c r="E292" s="62"/>
      <c r="F292" s="62"/>
      <c r="G292" s="62"/>
      <c r="H292" s="62"/>
      <c r="I292" s="62"/>
      <c r="J292" s="62"/>
      <c r="K292" s="62"/>
      <c r="L292" s="43" t="str">
        <f>IF($B292="","",MAX(0,$E292-MAX($E292-$I292,Parámetros!$B$5)))</f>
        <v/>
      </c>
      <c r="M292" s="43" t="str">
        <f>IF($B292="","",MIN($E292,Parámetros!$B$4))</f>
        <v/>
      </c>
      <c r="N292" s="43" t="str">
        <f t="shared" si="43"/>
        <v/>
      </c>
      <c r="O292" s="43" t="str">
        <f>IF($B292="","",MIN(($E292+$F292)/IF($D292="",1,$D292),Parámetros!$B$4))</f>
        <v/>
      </c>
      <c r="P292" s="43" t="str">
        <f t="shared" si="44"/>
        <v/>
      </c>
      <c r="Q292" s="43" t="str">
        <f t="shared" si="45"/>
        <v/>
      </c>
      <c r="R292" s="43" t="str">
        <f t="shared" si="38"/>
        <v/>
      </c>
      <c r="S292" s="44" t="str">
        <f>IF($B292="","",IFERROR(VLOOKUP($C292,F.931!$B:$R,9,0),8))</f>
        <v/>
      </c>
      <c r="T292" s="44" t="str">
        <f>IF($B292="","",IFERROR(VLOOKUP($C292,F.931!$B:$R,7,0),1))</f>
        <v/>
      </c>
      <c r="U292" s="44" t="str">
        <f>IF($B292="","",IFERROR(VLOOKUP($C292,F.931!$B:$AR,15,0),0))</f>
        <v/>
      </c>
      <c r="V292" s="44" t="str">
        <f>IF($B292="","",IFERROR(VLOOKUP($C292,F.931!$B:$R,3,0),1))</f>
        <v/>
      </c>
      <c r="W292" s="45" t="str">
        <f t="shared" si="39"/>
        <v/>
      </c>
      <c r="X292" s="46" t="str">
        <f>IF($B292="","",$W292*(X$2+$U292*0.015) *$O292*IF(COUNTIF(Parámetros!$J:$J, $S292)&gt;0,0,1)*IF($T292=2,0,1) +$J292*$W292)</f>
        <v/>
      </c>
      <c r="Y292" s="46" t="str">
        <f>IF($B292="","",$W292*Y$2*P292*IF(COUNTIF(Parámetros!$L:$L,$S292)&gt;0,0,1)*IF($T292=2,0,1) +$K292*$W292)</f>
        <v/>
      </c>
      <c r="Z292" s="46" t="str">
        <f>IF($B292="","",($M292*Z$2+IF($T292=2,0, $M292*Z$1+$X292/$W292*(1-$W292)))*IF(COUNTIF(Parámetros!$I:$I, $S292)&gt;0,0,1))</f>
        <v/>
      </c>
      <c r="AA292" s="46" t="str">
        <f>IF($B292="","",$R292*IF($T292=2,AA$1,AA$2) *IF(COUNTIF(Parámetros!$K:$K, $S292)&gt;0,0,1)+$Y292/$W292*(1-$W292))</f>
        <v/>
      </c>
      <c r="AB292" s="46" t="str">
        <f>IF($B292="","",$Q292*Parámetros!$B$3+Parámetros!$B$2)</f>
        <v/>
      </c>
      <c r="AC292" s="46" t="str">
        <f>IF($B292="","",Parámetros!$B$1*IF(OR($S292=27,$S292=102),0,1))</f>
        <v/>
      </c>
      <c r="AE292" s="43" t="str">
        <f>IF($B292="","",IF($C292="","No declarado",IFERROR(VLOOKUP($C292,F.931!$B:$BZ,$AE$1,0),"No declarado")))</f>
        <v/>
      </c>
      <c r="AF292" s="47" t="str">
        <f t="shared" si="40"/>
        <v/>
      </c>
      <c r="AG292" s="47" t="str">
        <f>IF($B292="","",IFERROR(O292-VLOOKUP(C292,F.931!B:BZ,SUMIFS(F.931!$1:$1,F.931!$3:$3,"Remuneración 4"),0),""))</f>
        <v/>
      </c>
      <c r="AH292" s="48" t="str">
        <f t="shared" si="41"/>
        <v/>
      </c>
      <c r="AI292" s="41" t="str">
        <f t="shared" si="42"/>
        <v/>
      </c>
    </row>
    <row r="293" spans="1:35" x14ac:dyDescent="0.2">
      <c r="A293" s="65"/>
      <c r="B293" s="64"/>
      <c r="C293" s="65"/>
      <c r="D293" s="88"/>
      <c r="E293" s="62"/>
      <c r="F293" s="62"/>
      <c r="G293" s="62"/>
      <c r="H293" s="62"/>
      <c r="I293" s="62"/>
      <c r="J293" s="62"/>
      <c r="K293" s="62"/>
      <c r="L293" s="43" t="str">
        <f>IF($B293="","",MAX(0,$E293-MAX($E293-$I293,Parámetros!$B$5)))</f>
        <v/>
      </c>
      <c r="M293" s="43" t="str">
        <f>IF($B293="","",MIN($E293,Parámetros!$B$4))</f>
        <v/>
      </c>
      <c r="N293" s="43" t="str">
        <f t="shared" si="43"/>
        <v/>
      </c>
      <c r="O293" s="43" t="str">
        <f>IF($B293="","",MIN(($E293+$F293)/IF($D293="",1,$D293),Parámetros!$B$4))</f>
        <v/>
      </c>
      <c r="P293" s="43" t="str">
        <f t="shared" si="44"/>
        <v/>
      </c>
      <c r="Q293" s="43" t="str">
        <f t="shared" si="45"/>
        <v/>
      </c>
      <c r="R293" s="43" t="str">
        <f t="shared" ref="R293:R356" si="46">IF($B293="","",$N293-$L293)</f>
        <v/>
      </c>
      <c r="S293" s="44" t="str">
        <f>IF($B293="","",IFERROR(VLOOKUP($C293,F.931!$B:$R,9,0),8))</f>
        <v/>
      </c>
      <c r="T293" s="44" t="str">
        <f>IF($B293="","",IFERROR(VLOOKUP($C293,F.931!$B:$R,7,0),1))</f>
        <v/>
      </c>
      <c r="U293" s="44" t="str">
        <f>IF($B293="","",IFERROR(VLOOKUP($C293,F.931!$B:$AR,15,0),0))</f>
        <v/>
      </c>
      <c r="V293" s="44" t="str">
        <f>IF($B293="","",IFERROR(VLOOKUP($C293,F.931!$B:$R,3,0),1))</f>
        <v/>
      </c>
      <c r="W293" s="45" t="str">
        <f t="shared" si="39"/>
        <v/>
      </c>
      <c r="X293" s="46" t="str">
        <f>IF($B293="","",$W293*(X$2+$U293*0.015) *$O293*IF(COUNTIF(Parámetros!$J:$J, $S293)&gt;0,0,1)*IF($T293=2,0,1) +$J293*$W293)</f>
        <v/>
      </c>
      <c r="Y293" s="46" t="str">
        <f>IF($B293="","",$W293*Y$2*P293*IF(COUNTIF(Parámetros!$L:$L,$S293)&gt;0,0,1)*IF($T293=2,0,1) +$K293*$W293)</f>
        <v/>
      </c>
      <c r="Z293" s="46" t="str">
        <f>IF($B293="","",($M293*Z$2+IF($T293=2,0, $M293*Z$1+$X293/$W293*(1-$W293)))*IF(COUNTIF(Parámetros!$I:$I, $S293)&gt;0,0,1))</f>
        <v/>
      </c>
      <c r="AA293" s="46" t="str">
        <f>IF($B293="","",$R293*IF($T293=2,AA$1,AA$2) *IF(COUNTIF(Parámetros!$K:$K, $S293)&gt;0,0,1)+$Y293/$W293*(1-$W293))</f>
        <v/>
      </c>
      <c r="AB293" s="46" t="str">
        <f>IF($B293="","",$Q293*Parámetros!$B$3+Parámetros!$B$2)</f>
        <v/>
      </c>
      <c r="AC293" s="46" t="str">
        <f>IF($B293="","",Parámetros!$B$1*IF(OR($S293=27,$S293=102),0,1))</f>
        <v/>
      </c>
      <c r="AE293" s="43" t="str">
        <f>IF($B293="","",IF($C293="","No declarado",IFERROR(VLOOKUP($C293,F.931!$B:$BZ,$AE$1,0),"No declarado")))</f>
        <v/>
      </c>
      <c r="AF293" s="47" t="str">
        <f t="shared" si="40"/>
        <v/>
      </c>
      <c r="AG293" s="47" t="str">
        <f>IF($B293="","",IFERROR(O293-VLOOKUP(C293,F.931!B:BZ,SUMIFS(F.931!$1:$1,F.931!$3:$3,"Remuneración 4"),0),""))</f>
        <v/>
      </c>
      <c r="AH293" s="48" t="str">
        <f t="shared" si="41"/>
        <v/>
      </c>
      <c r="AI293" s="41" t="str">
        <f t="shared" si="42"/>
        <v/>
      </c>
    </row>
    <row r="294" spans="1:35" x14ac:dyDescent="0.2">
      <c r="A294" s="65"/>
      <c r="B294" s="64"/>
      <c r="C294" s="65"/>
      <c r="D294" s="88"/>
      <c r="E294" s="62"/>
      <c r="F294" s="62"/>
      <c r="G294" s="62"/>
      <c r="H294" s="62"/>
      <c r="I294" s="62"/>
      <c r="J294" s="62"/>
      <c r="K294" s="62"/>
      <c r="L294" s="43" t="str">
        <f>IF($B294="","",MAX(0,$E294-MAX($E294-$I294,Parámetros!$B$5)))</f>
        <v/>
      </c>
      <c r="M294" s="43" t="str">
        <f>IF($B294="","",MIN($E294,Parámetros!$B$4))</f>
        <v/>
      </c>
      <c r="N294" s="43" t="str">
        <f t="shared" si="43"/>
        <v/>
      </c>
      <c r="O294" s="43" t="str">
        <f>IF($B294="","",MIN(($E294+$F294)/IF($D294="",1,$D294),Parámetros!$B$4))</f>
        <v/>
      </c>
      <c r="P294" s="43" t="str">
        <f t="shared" si="44"/>
        <v/>
      </c>
      <c r="Q294" s="43" t="str">
        <f t="shared" si="45"/>
        <v/>
      </c>
      <c r="R294" s="43" t="str">
        <f t="shared" si="46"/>
        <v/>
      </c>
      <c r="S294" s="44" t="str">
        <f>IF($B294="","",IFERROR(VLOOKUP($C294,F.931!$B:$R,9,0),8))</f>
        <v/>
      </c>
      <c r="T294" s="44" t="str">
        <f>IF($B294="","",IFERROR(VLOOKUP($C294,F.931!$B:$R,7,0),1))</f>
        <v/>
      </c>
      <c r="U294" s="44" t="str">
        <f>IF($B294="","",IFERROR(VLOOKUP($C294,F.931!$B:$AR,15,0),0))</f>
        <v/>
      </c>
      <c r="V294" s="44" t="str">
        <f>IF($B294="","",IFERROR(VLOOKUP($C294,F.931!$B:$R,3,0),1))</f>
        <v/>
      </c>
      <c r="W294" s="45" t="str">
        <f t="shared" si="39"/>
        <v/>
      </c>
      <c r="X294" s="46" t="str">
        <f>IF($B294="","",$W294*(X$2+$U294*0.015) *$O294*IF(COUNTIF(Parámetros!$J:$J, $S294)&gt;0,0,1)*IF($T294=2,0,1) +$J294*$W294)</f>
        <v/>
      </c>
      <c r="Y294" s="46" t="str">
        <f>IF($B294="","",$W294*Y$2*P294*IF(COUNTIF(Parámetros!$L:$L,$S294)&gt;0,0,1)*IF($T294=2,0,1) +$K294*$W294)</f>
        <v/>
      </c>
      <c r="Z294" s="46" t="str">
        <f>IF($B294="","",($M294*Z$2+IF($T294=2,0, $M294*Z$1+$X294/$W294*(1-$W294)))*IF(COUNTIF(Parámetros!$I:$I, $S294)&gt;0,0,1))</f>
        <v/>
      </c>
      <c r="AA294" s="46" t="str">
        <f>IF($B294="","",$R294*IF($T294=2,AA$1,AA$2) *IF(COUNTIF(Parámetros!$K:$K, $S294)&gt;0,0,1)+$Y294/$W294*(1-$W294))</f>
        <v/>
      </c>
      <c r="AB294" s="46" t="str">
        <f>IF($B294="","",$Q294*Parámetros!$B$3+Parámetros!$B$2)</f>
        <v/>
      </c>
      <c r="AC294" s="46" t="str">
        <f>IF($B294="","",Parámetros!$B$1*IF(OR($S294=27,$S294=102),0,1))</f>
        <v/>
      </c>
      <c r="AE294" s="43" t="str">
        <f>IF($B294="","",IF($C294="","No declarado",IFERROR(VLOOKUP($C294,F.931!$B:$BZ,$AE$1,0),"No declarado")))</f>
        <v/>
      </c>
      <c r="AF294" s="47" t="str">
        <f t="shared" si="40"/>
        <v/>
      </c>
      <c r="AG294" s="47" t="str">
        <f>IF($B294="","",IFERROR(O294-VLOOKUP(C294,F.931!B:BZ,SUMIFS(F.931!$1:$1,F.931!$3:$3,"Remuneración 4"),0),""))</f>
        <v/>
      </c>
      <c r="AH294" s="48" t="str">
        <f t="shared" si="41"/>
        <v/>
      </c>
      <c r="AI294" s="41" t="str">
        <f t="shared" si="42"/>
        <v/>
      </c>
    </row>
    <row r="295" spans="1:35" x14ac:dyDescent="0.2">
      <c r="A295" s="65"/>
      <c r="B295" s="64"/>
      <c r="C295" s="65"/>
      <c r="D295" s="88"/>
      <c r="E295" s="62"/>
      <c r="F295" s="62"/>
      <c r="G295" s="62"/>
      <c r="H295" s="62"/>
      <c r="I295" s="62"/>
      <c r="J295" s="62"/>
      <c r="K295" s="62"/>
      <c r="L295" s="43" t="str">
        <f>IF($B295="","",MAX(0,$E295-MAX($E295-$I295,Parámetros!$B$5)))</f>
        <v/>
      </c>
      <c r="M295" s="43" t="str">
        <f>IF($B295="","",MIN($E295,Parámetros!$B$4))</f>
        <v/>
      </c>
      <c r="N295" s="43" t="str">
        <f t="shared" si="43"/>
        <v/>
      </c>
      <c r="O295" s="43" t="str">
        <f>IF($B295="","",MIN(($E295+$F295)/IF($D295="",1,$D295),Parámetros!$B$4))</f>
        <v/>
      </c>
      <c r="P295" s="43" t="str">
        <f t="shared" si="44"/>
        <v/>
      </c>
      <c r="Q295" s="43" t="str">
        <f t="shared" si="45"/>
        <v/>
      </c>
      <c r="R295" s="43" t="str">
        <f t="shared" si="46"/>
        <v/>
      </c>
      <c r="S295" s="44" t="str">
        <f>IF($B295="","",IFERROR(VLOOKUP($C295,F.931!$B:$R,9,0),8))</f>
        <v/>
      </c>
      <c r="T295" s="44" t="str">
        <f>IF($B295="","",IFERROR(VLOOKUP($C295,F.931!$B:$R,7,0),1))</f>
        <v/>
      </c>
      <c r="U295" s="44" t="str">
        <f>IF($B295="","",IFERROR(VLOOKUP($C295,F.931!$B:$AR,15,0),0))</f>
        <v/>
      </c>
      <c r="V295" s="44" t="str">
        <f>IF($B295="","",IFERROR(VLOOKUP($C295,F.931!$B:$R,3,0),1))</f>
        <v/>
      </c>
      <c r="W295" s="45" t="str">
        <f t="shared" si="39"/>
        <v/>
      </c>
      <c r="X295" s="46" t="str">
        <f>IF($B295="","",$W295*(X$2+$U295*0.015) *$O295*IF(COUNTIF(Parámetros!$J:$J, $S295)&gt;0,0,1)*IF($T295=2,0,1) +$J295*$W295)</f>
        <v/>
      </c>
      <c r="Y295" s="46" t="str">
        <f>IF($B295="","",$W295*Y$2*P295*IF(COUNTIF(Parámetros!$L:$L,$S295)&gt;0,0,1)*IF($T295=2,0,1) +$K295*$W295)</f>
        <v/>
      </c>
      <c r="Z295" s="46" t="str">
        <f>IF($B295="","",($M295*Z$2+IF($T295=2,0, $M295*Z$1+$X295/$W295*(1-$W295)))*IF(COUNTIF(Parámetros!$I:$I, $S295)&gt;0,0,1))</f>
        <v/>
      </c>
      <c r="AA295" s="46" t="str">
        <f>IF($B295="","",$R295*IF($T295=2,AA$1,AA$2) *IF(COUNTIF(Parámetros!$K:$K, $S295)&gt;0,0,1)+$Y295/$W295*(1-$W295))</f>
        <v/>
      </c>
      <c r="AB295" s="46" t="str">
        <f>IF($B295="","",$Q295*Parámetros!$B$3+Parámetros!$B$2)</f>
        <v/>
      </c>
      <c r="AC295" s="46" t="str">
        <f>IF($B295="","",Parámetros!$B$1*IF(OR($S295=27,$S295=102),0,1))</f>
        <v/>
      </c>
      <c r="AE295" s="43" t="str">
        <f>IF($B295="","",IF($C295="","No declarado",IFERROR(VLOOKUP($C295,F.931!$B:$BZ,$AE$1,0),"No declarado")))</f>
        <v/>
      </c>
      <c r="AF295" s="47" t="str">
        <f t="shared" si="40"/>
        <v/>
      </c>
      <c r="AG295" s="47" t="str">
        <f>IF($B295="","",IFERROR(O295-VLOOKUP(C295,F.931!B:BZ,SUMIFS(F.931!$1:$1,F.931!$3:$3,"Remuneración 4"),0),""))</f>
        <v/>
      </c>
      <c r="AH295" s="48" t="str">
        <f t="shared" si="41"/>
        <v/>
      </c>
      <c r="AI295" s="41" t="str">
        <f t="shared" si="42"/>
        <v/>
      </c>
    </row>
    <row r="296" spans="1:35" x14ac:dyDescent="0.2">
      <c r="A296" s="65"/>
      <c r="B296" s="64"/>
      <c r="C296" s="65"/>
      <c r="D296" s="88"/>
      <c r="E296" s="62"/>
      <c r="F296" s="62"/>
      <c r="G296" s="62"/>
      <c r="H296" s="62"/>
      <c r="I296" s="62"/>
      <c r="J296" s="62"/>
      <c r="K296" s="62"/>
      <c r="L296" s="43" t="str">
        <f>IF($B296="","",MAX(0,$E296-MAX($E296-$I296,Parámetros!$B$5)))</f>
        <v/>
      </c>
      <c r="M296" s="43" t="str">
        <f>IF($B296="","",MIN($E296,Parámetros!$B$4))</f>
        <v/>
      </c>
      <c r="N296" s="43" t="str">
        <f t="shared" si="43"/>
        <v/>
      </c>
      <c r="O296" s="43" t="str">
        <f>IF($B296="","",MIN(($E296+$F296)/IF($D296="",1,$D296),Parámetros!$B$4))</f>
        <v/>
      </c>
      <c r="P296" s="43" t="str">
        <f t="shared" si="44"/>
        <v/>
      </c>
      <c r="Q296" s="43" t="str">
        <f t="shared" si="45"/>
        <v/>
      </c>
      <c r="R296" s="43" t="str">
        <f t="shared" si="46"/>
        <v/>
      </c>
      <c r="S296" s="44" t="str">
        <f>IF($B296="","",IFERROR(VLOOKUP($C296,F.931!$B:$R,9,0),8))</f>
        <v/>
      </c>
      <c r="T296" s="44" t="str">
        <f>IF($B296="","",IFERROR(VLOOKUP($C296,F.931!$B:$R,7,0),1))</f>
        <v/>
      </c>
      <c r="U296" s="44" t="str">
        <f>IF($B296="","",IFERROR(VLOOKUP($C296,F.931!$B:$AR,15,0),0))</f>
        <v/>
      </c>
      <c r="V296" s="44" t="str">
        <f>IF($B296="","",IFERROR(VLOOKUP($C296,F.931!$B:$R,3,0),1))</f>
        <v/>
      </c>
      <c r="W296" s="45" t="str">
        <f t="shared" si="39"/>
        <v/>
      </c>
      <c r="X296" s="46" t="str">
        <f>IF($B296="","",$W296*(X$2+$U296*0.015) *$O296*IF(COUNTIF(Parámetros!$J:$J, $S296)&gt;0,0,1)*IF($T296=2,0,1) +$J296*$W296)</f>
        <v/>
      </c>
      <c r="Y296" s="46" t="str">
        <f>IF($B296="","",$W296*Y$2*P296*IF(COUNTIF(Parámetros!$L:$L,$S296)&gt;0,0,1)*IF($T296=2,0,1) +$K296*$W296)</f>
        <v/>
      </c>
      <c r="Z296" s="46" t="str">
        <f>IF($B296="","",($M296*Z$2+IF($T296=2,0, $M296*Z$1+$X296/$W296*(1-$W296)))*IF(COUNTIF(Parámetros!$I:$I, $S296)&gt;0,0,1))</f>
        <v/>
      </c>
      <c r="AA296" s="46" t="str">
        <f>IF($B296="","",$R296*IF($T296=2,AA$1,AA$2) *IF(COUNTIF(Parámetros!$K:$K, $S296)&gt;0,0,1)+$Y296/$W296*(1-$W296))</f>
        <v/>
      </c>
      <c r="AB296" s="46" t="str">
        <f>IF($B296="","",$Q296*Parámetros!$B$3+Parámetros!$B$2)</f>
        <v/>
      </c>
      <c r="AC296" s="46" t="str">
        <f>IF($B296="","",Parámetros!$B$1*IF(OR($S296=27,$S296=102),0,1))</f>
        <v/>
      </c>
      <c r="AE296" s="43" t="str">
        <f>IF($B296="","",IF($C296="","No declarado",IFERROR(VLOOKUP($C296,F.931!$B:$BZ,$AE$1,0),"No declarado")))</f>
        <v/>
      </c>
      <c r="AF296" s="47" t="str">
        <f t="shared" si="40"/>
        <v/>
      </c>
      <c r="AG296" s="47" t="str">
        <f>IF($B296="","",IFERROR(O296-VLOOKUP(C296,F.931!B:BZ,SUMIFS(F.931!$1:$1,F.931!$3:$3,"Remuneración 4"),0),""))</f>
        <v/>
      </c>
      <c r="AH296" s="48" t="str">
        <f t="shared" si="41"/>
        <v/>
      </c>
      <c r="AI296" s="41" t="str">
        <f t="shared" si="42"/>
        <v/>
      </c>
    </row>
    <row r="297" spans="1:35" x14ac:dyDescent="0.2">
      <c r="A297" s="65"/>
      <c r="B297" s="64"/>
      <c r="C297" s="65"/>
      <c r="D297" s="88"/>
      <c r="E297" s="62"/>
      <c r="F297" s="62"/>
      <c r="G297" s="62"/>
      <c r="H297" s="62"/>
      <c r="I297" s="62"/>
      <c r="J297" s="62"/>
      <c r="K297" s="62"/>
      <c r="L297" s="43" t="str">
        <f>IF($B297="","",MAX(0,$E297-MAX($E297-$I297,Parámetros!$B$5)))</f>
        <v/>
      </c>
      <c r="M297" s="43" t="str">
        <f>IF($B297="","",MIN($E297,Parámetros!$B$4))</f>
        <v/>
      </c>
      <c r="N297" s="43" t="str">
        <f t="shared" si="43"/>
        <v/>
      </c>
      <c r="O297" s="43" t="str">
        <f>IF($B297="","",MIN(($E297+$F297)/IF($D297="",1,$D297),Parámetros!$B$4))</f>
        <v/>
      </c>
      <c r="P297" s="43" t="str">
        <f t="shared" si="44"/>
        <v/>
      </c>
      <c r="Q297" s="43" t="str">
        <f t="shared" si="45"/>
        <v/>
      </c>
      <c r="R297" s="43" t="str">
        <f t="shared" si="46"/>
        <v/>
      </c>
      <c r="S297" s="44" t="str">
        <f>IF($B297="","",IFERROR(VLOOKUP($C297,F.931!$B:$R,9,0),8))</f>
        <v/>
      </c>
      <c r="T297" s="44" t="str">
        <f>IF($B297="","",IFERROR(VLOOKUP($C297,F.931!$B:$R,7,0),1))</f>
        <v/>
      </c>
      <c r="U297" s="44" t="str">
        <f>IF($B297="","",IFERROR(VLOOKUP($C297,F.931!$B:$AR,15,0),0))</f>
        <v/>
      </c>
      <c r="V297" s="44" t="str">
        <f>IF($B297="","",IFERROR(VLOOKUP($C297,F.931!$B:$R,3,0),1))</f>
        <v/>
      </c>
      <c r="W297" s="45" t="str">
        <f t="shared" si="39"/>
        <v/>
      </c>
      <c r="X297" s="46" t="str">
        <f>IF($B297="","",$W297*(X$2+$U297*0.015) *$O297*IF(COUNTIF(Parámetros!$J:$J, $S297)&gt;0,0,1)*IF($T297=2,0,1) +$J297*$W297)</f>
        <v/>
      </c>
      <c r="Y297" s="46" t="str">
        <f>IF($B297="","",$W297*Y$2*P297*IF(COUNTIF(Parámetros!$L:$L,$S297)&gt;0,0,1)*IF($T297=2,0,1) +$K297*$W297)</f>
        <v/>
      </c>
      <c r="Z297" s="46" t="str">
        <f>IF($B297="","",($M297*Z$2+IF($T297=2,0, $M297*Z$1+$X297/$W297*(1-$W297)))*IF(COUNTIF(Parámetros!$I:$I, $S297)&gt;0,0,1))</f>
        <v/>
      </c>
      <c r="AA297" s="46" t="str">
        <f>IF($B297="","",$R297*IF($T297=2,AA$1,AA$2) *IF(COUNTIF(Parámetros!$K:$K, $S297)&gt;0,0,1)+$Y297/$W297*(1-$W297))</f>
        <v/>
      </c>
      <c r="AB297" s="46" t="str">
        <f>IF($B297="","",$Q297*Parámetros!$B$3+Parámetros!$B$2)</f>
        <v/>
      </c>
      <c r="AC297" s="46" t="str">
        <f>IF($B297="","",Parámetros!$B$1*IF(OR($S297=27,$S297=102),0,1))</f>
        <v/>
      </c>
      <c r="AE297" s="43" t="str">
        <f>IF($B297="","",IF($C297="","No declarado",IFERROR(VLOOKUP($C297,F.931!$B:$BZ,$AE$1,0),"No declarado")))</f>
        <v/>
      </c>
      <c r="AF297" s="47" t="str">
        <f t="shared" si="40"/>
        <v/>
      </c>
      <c r="AG297" s="47" t="str">
        <f>IF($B297="","",IFERROR(O297-VLOOKUP(C297,F.931!B:BZ,SUMIFS(F.931!$1:$1,F.931!$3:$3,"Remuneración 4"),0),""))</f>
        <v/>
      </c>
      <c r="AH297" s="48" t="str">
        <f t="shared" si="41"/>
        <v/>
      </c>
      <c r="AI297" s="41" t="str">
        <f t="shared" si="42"/>
        <v/>
      </c>
    </row>
    <row r="298" spans="1:35" x14ac:dyDescent="0.2">
      <c r="A298" s="65"/>
      <c r="B298" s="64"/>
      <c r="C298" s="65"/>
      <c r="D298" s="88"/>
      <c r="E298" s="62"/>
      <c r="F298" s="62"/>
      <c r="G298" s="62"/>
      <c r="H298" s="62"/>
      <c r="I298" s="62"/>
      <c r="J298" s="62"/>
      <c r="K298" s="62"/>
      <c r="L298" s="43" t="str">
        <f>IF($B298="","",MAX(0,$E298-MAX($E298-$I298,Parámetros!$B$5)))</f>
        <v/>
      </c>
      <c r="M298" s="43" t="str">
        <f>IF($B298="","",MIN($E298,Parámetros!$B$4))</f>
        <v/>
      </c>
      <c r="N298" s="43" t="str">
        <f t="shared" si="43"/>
        <v/>
      </c>
      <c r="O298" s="43" t="str">
        <f>IF($B298="","",MIN(($E298+$F298)/IF($D298="",1,$D298),Parámetros!$B$4))</f>
        <v/>
      </c>
      <c r="P298" s="43" t="str">
        <f t="shared" si="44"/>
        <v/>
      </c>
      <c r="Q298" s="43" t="str">
        <f t="shared" si="45"/>
        <v/>
      </c>
      <c r="R298" s="43" t="str">
        <f t="shared" si="46"/>
        <v/>
      </c>
      <c r="S298" s="44" t="str">
        <f>IF($B298="","",IFERROR(VLOOKUP($C298,F.931!$B:$R,9,0),8))</f>
        <v/>
      </c>
      <c r="T298" s="44" t="str">
        <f>IF($B298="","",IFERROR(VLOOKUP($C298,F.931!$B:$R,7,0),1))</f>
        <v/>
      </c>
      <c r="U298" s="44" t="str">
        <f>IF($B298="","",IFERROR(VLOOKUP($C298,F.931!$B:$AR,15,0),0))</f>
        <v/>
      </c>
      <c r="V298" s="44" t="str">
        <f>IF($B298="","",IFERROR(VLOOKUP($C298,F.931!$B:$R,3,0),1))</f>
        <v/>
      </c>
      <c r="W298" s="45" t="str">
        <f t="shared" si="39"/>
        <v/>
      </c>
      <c r="X298" s="46" t="str">
        <f>IF($B298="","",$W298*(X$2+$U298*0.015) *$O298*IF(COUNTIF(Parámetros!$J:$J, $S298)&gt;0,0,1)*IF($T298=2,0,1) +$J298*$W298)</f>
        <v/>
      </c>
      <c r="Y298" s="46" t="str">
        <f>IF($B298="","",$W298*Y$2*P298*IF(COUNTIF(Parámetros!$L:$L,$S298)&gt;0,0,1)*IF($T298=2,0,1) +$K298*$W298)</f>
        <v/>
      </c>
      <c r="Z298" s="46" t="str">
        <f>IF($B298="","",($M298*Z$2+IF($T298=2,0, $M298*Z$1+$X298/$W298*(1-$W298)))*IF(COUNTIF(Parámetros!$I:$I, $S298)&gt;0,0,1))</f>
        <v/>
      </c>
      <c r="AA298" s="46" t="str">
        <f>IF($B298="","",$R298*IF($T298=2,AA$1,AA$2) *IF(COUNTIF(Parámetros!$K:$K, $S298)&gt;0,0,1)+$Y298/$W298*(1-$W298))</f>
        <v/>
      </c>
      <c r="AB298" s="46" t="str">
        <f>IF($B298="","",$Q298*Parámetros!$B$3+Parámetros!$B$2)</f>
        <v/>
      </c>
      <c r="AC298" s="46" t="str">
        <f>IF($B298="","",Parámetros!$B$1*IF(OR($S298=27,$S298=102),0,1))</f>
        <v/>
      </c>
      <c r="AE298" s="43" t="str">
        <f>IF($B298="","",IF($C298="","No declarado",IFERROR(VLOOKUP($C298,F.931!$B:$BZ,$AE$1,0),"No declarado")))</f>
        <v/>
      </c>
      <c r="AF298" s="47" t="str">
        <f t="shared" si="40"/>
        <v/>
      </c>
      <c r="AG298" s="47" t="str">
        <f>IF($B298="","",IFERROR(O298-VLOOKUP(C298,F.931!B:BZ,SUMIFS(F.931!$1:$1,F.931!$3:$3,"Remuneración 4"),0),""))</f>
        <v/>
      </c>
      <c r="AH298" s="48" t="str">
        <f t="shared" si="41"/>
        <v/>
      </c>
      <c r="AI298" s="41" t="str">
        <f t="shared" si="42"/>
        <v/>
      </c>
    </row>
    <row r="299" spans="1:35" x14ac:dyDescent="0.2">
      <c r="A299" s="65"/>
      <c r="B299" s="64"/>
      <c r="C299" s="65"/>
      <c r="D299" s="88"/>
      <c r="E299" s="62"/>
      <c r="F299" s="62"/>
      <c r="G299" s="62"/>
      <c r="H299" s="62"/>
      <c r="I299" s="62"/>
      <c r="J299" s="62"/>
      <c r="K299" s="62"/>
      <c r="L299" s="43" t="str">
        <f>IF($B299="","",MAX(0,$E299-MAX($E299-$I299,Parámetros!$B$5)))</f>
        <v/>
      </c>
      <c r="M299" s="43" t="str">
        <f>IF($B299="","",MIN($E299,Parámetros!$B$4))</f>
        <v/>
      </c>
      <c r="N299" s="43" t="str">
        <f t="shared" si="43"/>
        <v/>
      </c>
      <c r="O299" s="43" t="str">
        <f>IF($B299="","",MIN(($E299+$F299)/IF($D299="",1,$D299),Parámetros!$B$4))</f>
        <v/>
      </c>
      <c r="P299" s="43" t="str">
        <f t="shared" si="44"/>
        <v/>
      </c>
      <c r="Q299" s="43" t="str">
        <f t="shared" si="45"/>
        <v/>
      </c>
      <c r="R299" s="43" t="str">
        <f t="shared" si="46"/>
        <v/>
      </c>
      <c r="S299" s="44" t="str">
        <f>IF($B299="","",IFERROR(VLOOKUP($C299,F.931!$B:$R,9,0),8))</f>
        <v/>
      </c>
      <c r="T299" s="44" t="str">
        <f>IF($B299="","",IFERROR(VLOOKUP($C299,F.931!$B:$R,7,0),1))</f>
        <v/>
      </c>
      <c r="U299" s="44" t="str">
        <f>IF($B299="","",IFERROR(VLOOKUP($C299,F.931!$B:$AR,15,0),0))</f>
        <v/>
      </c>
      <c r="V299" s="44" t="str">
        <f>IF($B299="","",IFERROR(VLOOKUP($C299,F.931!$B:$R,3,0),1))</f>
        <v/>
      </c>
      <c r="W299" s="45" t="str">
        <f t="shared" si="39"/>
        <v/>
      </c>
      <c r="X299" s="46" t="str">
        <f>IF($B299="","",$W299*(X$2+$U299*0.015) *$O299*IF(COUNTIF(Parámetros!$J:$J, $S299)&gt;0,0,1)*IF($T299=2,0,1) +$J299*$W299)</f>
        <v/>
      </c>
      <c r="Y299" s="46" t="str">
        <f>IF($B299="","",$W299*Y$2*P299*IF(COUNTIF(Parámetros!$L:$L,$S299)&gt;0,0,1)*IF($T299=2,0,1) +$K299*$W299)</f>
        <v/>
      </c>
      <c r="Z299" s="46" t="str">
        <f>IF($B299="","",($M299*Z$2+IF($T299=2,0, $M299*Z$1+$X299/$W299*(1-$W299)))*IF(COUNTIF(Parámetros!$I:$I, $S299)&gt;0,0,1))</f>
        <v/>
      </c>
      <c r="AA299" s="46" t="str">
        <f>IF($B299="","",$R299*IF($T299=2,AA$1,AA$2) *IF(COUNTIF(Parámetros!$K:$K, $S299)&gt;0,0,1)+$Y299/$W299*(1-$W299))</f>
        <v/>
      </c>
      <c r="AB299" s="46" t="str">
        <f>IF($B299="","",$Q299*Parámetros!$B$3+Parámetros!$B$2)</f>
        <v/>
      </c>
      <c r="AC299" s="46" t="str">
        <f>IF($B299="","",Parámetros!$B$1*IF(OR($S299=27,$S299=102),0,1))</f>
        <v/>
      </c>
      <c r="AE299" s="43" t="str">
        <f>IF($B299="","",IF($C299="","No declarado",IFERROR(VLOOKUP($C299,F.931!$B:$BZ,$AE$1,0),"No declarado")))</f>
        <v/>
      </c>
      <c r="AF299" s="47" t="str">
        <f t="shared" si="40"/>
        <v/>
      </c>
      <c r="AG299" s="47" t="str">
        <f>IF($B299="","",IFERROR(O299-VLOOKUP(C299,F.931!B:BZ,SUMIFS(F.931!$1:$1,F.931!$3:$3,"Remuneración 4"),0),""))</f>
        <v/>
      </c>
      <c r="AH299" s="48" t="str">
        <f t="shared" si="41"/>
        <v/>
      </c>
      <c r="AI299" s="41" t="str">
        <f t="shared" si="42"/>
        <v/>
      </c>
    </row>
    <row r="300" spans="1:35" x14ac:dyDescent="0.2">
      <c r="A300" s="65"/>
      <c r="B300" s="64"/>
      <c r="C300" s="65"/>
      <c r="D300" s="88"/>
      <c r="E300" s="62"/>
      <c r="F300" s="62"/>
      <c r="G300" s="62"/>
      <c r="H300" s="62"/>
      <c r="I300" s="62"/>
      <c r="J300" s="62"/>
      <c r="K300" s="62"/>
      <c r="L300" s="43" t="str">
        <f>IF($B300="","",MAX(0,$E300-MAX($E300-$I300,Parámetros!$B$5)))</f>
        <v/>
      </c>
      <c r="M300" s="43" t="str">
        <f>IF($B300="","",MIN($E300,Parámetros!$B$4))</f>
        <v/>
      </c>
      <c r="N300" s="43" t="str">
        <f t="shared" si="43"/>
        <v/>
      </c>
      <c r="O300" s="43" t="str">
        <f>IF($B300="","",MIN(($E300+$F300)/IF($D300="",1,$D300),Parámetros!$B$4))</f>
        <v/>
      </c>
      <c r="P300" s="43" t="str">
        <f t="shared" si="44"/>
        <v/>
      </c>
      <c r="Q300" s="43" t="str">
        <f t="shared" si="45"/>
        <v/>
      </c>
      <c r="R300" s="43" t="str">
        <f t="shared" si="46"/>
        <v/>
      </c>
      <c r="S300" s="44" t="str">
        <f>IF($B300="","",IFERROR(VLOOKUP($C300,F.931!$B:$R,9,0),8))</f>
        <v/>
      </c>
      <c r="T300" s="44" t="str">
        <f>IF($B300="","",IFERROR(VLOOKUP($C300,F.931!$B:$R,7,0),1))</f>
        <v/>
      </c>
      <c r="U300" s="44" t="str">
        <f>IF($B300="","",IFERROR(VLOOKUP($C300,F.931!$B:$AR,15,0),0))</f>
        <v/>
      </c>
      <c r="V300" s="44" t="str">
        <f>IF($B300="","",IFERROR(VLOOKUP($C300,F.931!$B:$R,3,0),1))</f>
        <v/>
      </c>
      <c r="W300" s="45" t="str">
        <f t="shared" si="39"/>
        <v/>
      </c>
      <c r="X300" s="46" t="str">
        <f>IF($B300="","",$W300*(X$2+$U300*0.015) *$O300*IF(COUNTIF(Parámetros!$J:$J, $S300)&gt;0,0,1)*IF($T300=2,0,1) +$J300*$W300)</f>
        <v/>
      </c>
      <c r="Y300" s="46" t="str">
        <f>IF($B300="","",$W300*Y$2*P300*IF(COUNTIF(Parámetros!$L:$L,$S300)&gt;0,0,1)*IF($T300=2,0,1) +$K300*$W300)</f>
        <v/>
      </c>
      <c r="Z300" s="46" t="str">
        <f>IF($B300="","",($M300*Z$2+IF($T300=2,0, $M300*Z$1+$X300/$W300*(1-$W300)))*IF(COUNTIF(Parámetros!$I:$I, $S300)&gt;0,0,1))</f>
        <v/>
      </c>
      <c r="AA300" s="46" t="str">
        <f>IF($B300="","",$R300*IF($T300=2,AA$1,AA$2) *IF(COUNTIF(Parámetros!$K:$K, $S300)&gt;0,0,1)+$Y300/$W300*(1-$W300))</f>
        <v/>
      </c>
      <c r="AB300" s="46" t="str">
        <f>IF($B300="","",$Q300*Parámetros!$B$3+Parámetros!$B$2)</f>
        <v/>
      </c>
      <c r="AC300" s="46" t="str">
        <f>IF($B300="","",Parámetros!$B$1*IF(OR($S300=27,$S300=102),0,1))</f>
        <v/>
      </c>
      <c r="AE300" s="43" t="str">
        <f>IF($B300="","",IF($C300="","No declarado",IFERROR(VLOOKUP($C300,F.931!$B:$BZ,$AE$1,0),"No declarado")))</f>
        <v/>
      </c>
      <c r="AF300" s="47" t="str">
        <f t="shared" si="40"/>
        <v/>
      </c>
      <c r="AG300" s="47" t="str">
        <f>IF($B300="","",IFERROR(O300-VLOOKUP(C300,F.931!B:BZ,SUMIFS(F.931!$1:$1,F.931!$3:$3,"Remuneración 4"),0),""))</f>
        <v/>
      </c>
      <c r="AH300" s="48" t="str">
        <f t="shared" si="41"/>
        <v/>
      </c>
      <c r="AI300" s="41" t="str">
        <f t="shared" si="42"/>
        <v/>
      </c>
    </row>
    <row r="301" spans="1:35" x14ac:dyDescent="0.2">
      <c r="A301" s="65"/>
      <c r="B301" s="64"/>
      <c r="C301" s="65"/>
      <c r="D301" s="88"/>
      <c r="E301" s="62"/>
      <c r="F301" s="62"/>
      <c r="G301" s="62"/>
      <c r="H301" s="62"/>
      <c r="I301" s="62"/>
      <c r="J301" s="62"/>
      <c r="K301" s="62"/>
      <c r="L301" s="43" t="str">
        <f>IF($B301="","",MAX(0,$E301-MAX($E301-$I301,Parámetros!$B$5)))</f>
        <v/>
      </c>
      <c r="M301" s="43" t="str">
        <f>IF($B301="","",MIN($E301,Parámetros!$B$4))</f>
        <v/>
      </c>
      <c r="N301" s="43" t="str">
        <f t="shared" si="43"/>
        <v/>
      </c>
      <c r="O301" s="43" t="str">
        <f>IF($B301="","",MIN(($E301+$F301)/IF($D301="",1,$D301),Parámetros!$B$4))</f>
        <v/>
      </c>
      <c r="P301" s="43" t="str">
        <f t="shared" si="44"/>
        <v/>
      </c>
      <c r="Q301" s="43" t="str">
        <f t="shared" si="45"/>
        <v/>
      </c>
      <c r="R301" s="43" t="str">
        <f t="shared" si="46"/>
        <v/>
      </c>
      <c r="S301" s="44" t="str">
        <f>IF($B301="","",IFERROR(VLOOKUP($C301,F.931!$B:$R,9,0),8))</f>
        <v/>
      </c>
      <c r="T301" s="44" t="str">
        <f>IF($B301="","",IFERROR(VLOOKUP($C301,F.931!$B:$R,7,0),1))</f>
        <v/>
      </c>
      <c r="U301" s="44" t="str">
        <f>IF($B301="","",IFERROR(VLOOKUP($C301,F.931!$B:$AR,15,0),0))</f>
        <v/>
      </c>
      <c r="V301" s="44" t="str">
        <f>IF($B301="","",IFERROR(VLOOKUP($C301,F.931!$B:$R,3,0),1))</f>
        <v/>
      </c>
      <c r="W301" s="45" t="str">
        <f t="shared" si="39"/>
        <v/>
      </c>
      <c r="X301" s="46" t="str">
        <f>IF($B301="","",$W301*(X$2+$U301*0.015) *$O301*IF(COUNTIF(Parámetros!$J:$J, $S301)&gt;0,0,1)*IF($T301=2,0,1) +$J301*$W301)</f>
        <v/>
      </c>
      <c r="Y301" s="46" t="str">
        <f>IF($B301="","",$W301*Y$2*P301*IF(COUNTIF(Parámetros!$L:$L,$S301)&gt;0,0,1)*IF($T301=2,0,1) +$K301*$W301)</f>
        <v/>
      </c>
      <c r="Z301" s="46" t="str">
        <f>IF($B301="","",($M301*Z$2+IF($T301=2,0, $M301*Z$1+$X301/$W301*(1-$W301)))*IF(COUNTIF(Parámetros!$I:$I, $S301)&gt;0,0,1))</f>
        <v/>
      </c>
      <c r="AA301" s="46" t="str">
        <f>IF($B301="","",$R301*IF($T301=2,AA$1,AA$2) *IF(COUNTIF(Parámetros!$K:$K, $S301)&gt;0,0,1)+$Y301/$W301*(1-$W301))</f>
        <v/>
      </c>
      <c r="AB301" s="46" t="str">
        <f>IF($B301="","",$Q301*Parámetros!$B$3+Parámetros!$B$2)</f>
        <v/>
      </c>
      <c r="AC301" s="46" t="str">
        <f>IF($B301="","",Parámetros!$B$1*IF(OR($S301=27,$S301=102),0,1))</f>
        <v/>
      </c>
      <c r="AE301" s="43" t="str">
        <f>IF($B301="","",IF($C301="","No declarado",IFERROR(VLOOKUP($C301,F.931!$B:$BZ,$AE$1,0),"No declarado")))</f>
        <v/>
      </c>
      <c r="AF301" s="47" t="str">
        <f t="shared" si="40"/>
        <v/>
      </c>
      <c r="AG301" s="47" t="str">
        <f>IF($B301="","",IFERROR(O301-VLOOKUP(C301,F.931!B:BZ,SUMIFS(F.931!$1:$1,F.931!$3:$3,"Remuneración 4"),0),""))</f>
        <v/>
      </c>
      <c r="AH301" s="48" t="str">
        <f t="shared" si="41"/>
        <v/>
      </c>
      <c r="AI301" s="41" t="str">
        <f t="shared" si="42"/>
        <v/>
      </c>
    </row>
    <row r="302" spans="1:35" x14ac:dyDescent="0.2">
      <c r="A302" s="65"/>
      <c r="B302" s="64"/>
      <c r="C302" s="65"/>
      <c r="D302" s="88"/>
      <c r="E302" s="62"/>
      <c r="F302" s="62"/>
      <c r="G302" s="62"/>
      <c r="H302" s="62"/>
      <c r="I302" s="62"/>
      <c r="J302" s="62"/>
      <c r="K302" s="62"/>
      <c r="L302" s="43" t="str">
        <f>IF($B302="","",MAX(0,$E302-MAX($E302-$I302,Parámetros!$B$5)))</f>
        <v/>
      </c>
      <c r="M302" s="43" t="str">
        <f>IF($B302="","",MIN($E302,Parámetros!$B$4))</f>
        <v/>
      </c>
      <c r="N302" s="43" t="str">
        <f t="shared" si="43"/>
        <v/>
      </c>
      <c r="O302" s="43" t="str">
        <f>IF($B302="","",MIN(($E302+$F302)/IF($D302="",1,$D302),Parámetros!$B$4))</f>
        <v/>
      </c>
      <c r="P302" s="43" t="str">
        <f t="shared" si="44"/>
        <v/>
      </c>
      <c r="Q302" s="43" t="str">
        <f t="shared" si="45"/>
        <v/>
      </c>
      <c r="R302" s="43" t="str">
        <f t="shared" si="46"/>
        <v/>
      </c>
      <c r="S302" s="44" t="str">
        <f>IF($B302="","",IFERROR(VLOOKUP($C302,F.931!$B:$R,9,0),8))</f>
        <v/>
      </c>
      <c r="T302" s="44" t="str">
        <f>IF($B302="","",IFERROR(VLOOKUP($C302,F.931!$B:$R,7,0),1))</f>
        <v/>
      </c>
      <c r="U302" s="44" t="str">
        <f>IF($B302="","",IFERROR(VLOOKUP($C302,F.931!$B:$AR,15,0),0))</f>
        <v/>
      </c>
      <c r="V302" s="44" t="str">
        <f>IF($B302="","",IFERROR(VLOOKUP($C302,F.931!$B:$R,3,0),1))</f>
        <v/>
      </c>
      <c r="W302" s="45" t="str">
        <f t="shared" ref="W302:W365" si="47">IF($B302="","",1-(IF($O302&gt;$X$1,0.15,0.1)+IF(LEFT(TEXT(V302,"000000"),1)="4",0.05,0)))</f>
        <v/>
      </c>
      <c r="X302" s="46" t="str">
        <f>IF($B302="","",$W302*(X$2+$U302*0.015) *$O302*IF(COUNTIF(Parámetros!$J:$J, $S302)&gt;0,0,1)*IF($T302=2,0,1) +$J302*$W302)</f>
        <v/>
      </c>
      <c r="Y302" s="46" t="str">
        <f>IF($B302="","",$W302*Y$2*P302*IF(COUNTIF(Parámetros!$L:$L,$S302)&gt;0,0,1)*IF($T302=2,0,1) +$K302*$W302)</f>
        <v/>
      </c>
      <c r="Z302" s="46" t="str">
        <f>IF($B302="","",($M302*Z$2+IF($T302=2,0, $M302*Z$1+$X302/$W302*(1-$W302)))*IF(COUNTIF(Parámetros!$I:$I, $S302)&gt;0,0,1))</f>
        <v/>
      </c>
      <c r="AA302" s="46" t="str">
        <f>IF($B302="","",$R302*IF($T302=2,AA$1,AA$2) *IF(COUNTIF(Parámetros!$K:$K, $S302)&gt;0,0,1)+$Y302/$W302*(1-$W302))</f>
        <v/>
      </c>
      <c r="AB302" s="46" t="str">
        <f>IF($B302="","",$Q302*Parámetros!$B$3+Parámetros!$B$2)</f>
        <v/>
      </c>
      <c r="AC302" s="46" t="str">
        <f>IF($B302="","",Parámetros!$B$1*IF(OR($S302=27,$S302=102),0,1))</f>
        <v/>
      </c>
      <c r="AE302" s="43" t="str">
        <f>IF($B302="","",IF($C302="","No declarado",IFERROR(VLOOKUP($C302,F.931!$B:$BZ,$AE$1,0),"No declarado")))</f>
        <v/>
      </c>
      <c r="AF302" s="47" t="str">
        <f t="shared" ref="AF302:AF365" si="48">IF($B302="","",IFERROR(AE302-SUM(E302:H302),""))</f>
        <v/>
      </c>
      <c r="AG302" s="47" t="str">
        <f>IF($B302="","",IFERROR(O302-VLOOKUP(C302,F.931!B:BZ,SUMIFS(F.931!$1:$1,F.931!$3:$3,"Remuneración 4"),0),""))</f>
        <v/>
      </c>
      <c r="AH302" s="48" t="str">
        <f t="shared" ref="AH302:AH365" si="49">IF($B302="","",SUM(Y302:Y302,AA302:AC302))</f>
        <v/>
      </c>
      <c r="AI302" s="41" t="str">
        <f t="shared" ref="AI302:AI365" si="50">IF($B302="","",SUM(E302:H302)+AH302)</f>
        <v/>
      </c>
    </row>
    <row r="303" spans="1:35" x14ac:dyDescent="0.2">
      <c r="A303" s="65"/>
      <c r="B303" s="64"/>
      <c r="C303" s="65"/>
      <c r="D303" s="88"/>
      <c r="E303" s="62"/>
      <c r="F303" s="62"/>
      <c r="G303" s="62"/>
      <c r="H303" s="62"/>
      <c r="I303" s="62"/>
      <c r="J303" s="62"/>
      <c r="K303" s="62"/>
      <c r="L303" s="43" t="str">
        <f>IF($B303="","",MAX(0,$E303-MAX($E303-$I303,Parámetros!$B$5)))</f>
        <v/>
      </c>
      <c r="M303" s="43" t="str">
        <f>IF($B303="","",MIN($E303,Parámetros!$B$4))</f>
        <v/>
      </c>
      <c r="N303" s="43" t="str">
        <f t="shared" si="43"/>
        <v/>
      </c>
      <c r="O303" s="43" t="str">
        <f>IF($B303="","",MIN(($E303+$F303)/IF($D303="",1,$D303),Parámetros!$B$4))</f>
        <v/>
      </c>
      <c r="P303" s="43" t="str">
        <f t="shared" si="44"/>
        <v/>
      </c>
      <c r="Q303" s="43" t="str">
        <f t="shared" si="45"/>
        <v/>
      </c>
      <c r="R303" s="43" t="str">
        <f t="shared" si="46"/>
        <v/>
      </c>
      <c r="S303" s="44" t="str">
        <f>IF($B303="","",IFERROR(VLOOKUP($C303,F.931!$B:$R,9,0),8))</f>
        <v/>
      </c>
      <c r="T303" s="44" t="str">
        <f>IF($B303="","",IFERROR(VLOOKUP($C303,F.931!$B:$R,7,0),1))</f>
        <v/>
      </c>
      <c r="U303" s="44" t="str">
        <f>IF($B303="","",IFERROR(VLOOKUP($C303,F.931!$B:$AR,15,0),0))</f>
        <v/>
      </c>
      <c r="V303" s="44" t="str">
        <f>IF($B303="","",IFERROR(VLOOKUP($C303,F.931!$B:$R,3,0),1))</f>
        <v/>
      </c>
      <c r="W303" s="45" t="str">
        <f t="shared" si="47"/>
        <v/>
      </c>
      <c r="X303" s="46" t="str">
        <f>IF($B303="","",$W303*(X$2+$U303*0.015) *$O303*IF(COUNTIF(Parámetros!$J:$J, $S303)&gt;0,0,1)*IF($T303=2,0,1) +$J303*$W303)</f>
        <v/>
      </c>
      <c r="Y303" s="46" t="str">
        <f>IF($B303="","",$W303*Y$2*P303*IF(COUNTIF(Parámetros!$L:$L,$S303)&gt;0,0,1)*IF($T303=2,0,1) +$K303*$W303)</f>
        <v/>
      </c>
      <c r="Z303" s="46" t="str">
        <f>IF($B303="","",($M303*Z$2+IF($T303=2,0, $M303*Z$1+$X303/$W303*(1-$W303)))*IF(COUNTIF(Parámetros!$I:$I, $S303)&gt;0,0,1))</f>
        <v/>
      </c>
      <c r="AA303" s="46" t="str">
        <f>IF($B303="","",$R303*IF($T303=2,AA$1,AA$2) *IF(COUNTIF(Parámetros!$K:$K, $S303)&gt;0,0,1)+$Y303/$W303*(1-$W303))</f>
        <v/>
      </c>
      <c r="AB303" s="46" t="str">
        <f>IF($B303="","",$Q303*Parámetros!$B$3+Parámetros!$B$2)</f>
        <v/>
      </c>
      <c r="AC303" s="46" t="str">
        <f>IF($B303="","",Parámetros!$B$1*IF(OR($S303=27,$S303=102),0,1))</f>
        <v/>
      </c>
      <c r="AE303" s="43" t="str">
        <f>IF($B303="","",IF($C303="","No declarado",IFERROR(VLOOKUP($C303,F.931!$B:$BZ,$AE$1,0),"No declarado")))</f>
        <v/>
      </c>
      <c r="AF303" s="47" t="str">
        <f t="shared" si="48"/>
        <v/>
      </c>
      <c r="AG303" s="47" t="str">
        <f>IF($B303="","",IFERROR(O303-VLOOKUP(C303,F.931!B:BZ,SUMIFS(F.931!$1:$1,F.931!$3:$3,"Remuneración 4"),0),""))</f>
        <v/>
      </c>
      <c r="AH303" s="48" t="str">
        <f t="shared" si="49"/>
        <v/>
      </c>
      <c r="AI303" s="41" t="str">
        <f t="shared" si="50"/>
        <v/>
      </c>
    </row>
    <row r="304" spans="1:35" x14ac:dyDescent="0.2">
      <c r="A304" s="65"/>
      <c r="B304" s="64"/>
      <c r="C304" s="65"/>
      <c r="D304" s="88"/>
      <c r="E304" s="62"/>
      <c r="F304" s="62"/>
      <c r="G304" s="62"/>
      <c r="H304" s="62"/>
      <c r="I304" s="62"/>
      <c r="J304" s="62"/>
      <c r="K304" s="62"/>
      <c r="L304" s="43" t="str">
        <f>IF($B304="","",MAX(0,$E304-MAX($E304-$I304,Parámetros!$B$5)))</f>
        <v/>
      </c>
      <c r="M304" s="43" t="str">
        <f>IF($B304="","",MIN($E304,Parámetros!$B$4))</f>
        <v/>
      </c>
      <c r="N304" s="43" t="str">
        <f t="shared" si="43"/>
        <v/>
      </c>
      <c r="O304" s="43" t="str">
        <f>IF($B304="","",MIN(($E304+$F304)/IF($D304="",1,$D304),Parámetros!$B$4))</f>
        <v/>
      </c>
      <c r="P304" s="43" t="str">
        <f t="shared" si="44"/>
        <v/>
      </c>
      <c r="Q304" s="43" t="str">
        <f t="shared" si="45"/>
        <v/>
      </c>
      <c r="R304" s="43" t="str">
        <f t="shared" si="46"/>
        <v/>
      </c>
      <c r="S304" s="44" t="str">
        <f>IF($B304="","",IFERROR(VLOOKUP($C304,F.931!$B:$R,9,0),8))</f>
        <v/>
      </c>
      <c r="T304" s="44" t="str">
        <f>IF($B304="","",IFERROR(VLOOKUP($C304,F.931!$B:$R,7,0),1))</f>
        <v/>
      </c>
      <c r="U304" s="44" t="str">
        <f>IF($B304="","",IFERROR(VLOOKUP($C304,F.931!$B:$AR,15,0),0))</f>
        <v/>
      </c>
      <c r="V304" s="44" t="str">
        <f>IF($B304="","",IFERROR(VLOOKUP($C304,F.931!$B:$R,3,0),1))</f>
        <v/>
      </c>
      <c r="W304" s="45" t="str">
        <f t="shared" si="47"/>
        <v/>
      </c>
      <c r="X304" s="46" t="str">
        <f>IF($B304="","",$W304*(X$2+$U304*0.015) *$O304*IF(COUNTIF(Parámetros!$J:$J, $S304)&gt;0,0,1)*IF($T304=2,0,1) +$J304*$W304)</f>
        <v/>
      </c>
      <c r="Y304" s="46" t="str">
        <f>IF($B304="","",$W304*Y$2*P304*IF(COUNTIF(Parámetros!$L:$L,$S304)&gt;0,0,1)*IF($T304=2,0,1) +$K304*$W304)</f>
        <v/>
      </c>
      <c r="Z304" s="46" t="str">
        <f>IF($B304="","",($M304*Z$2+IF($T304=2,0, $M304*Z$1+$X304/$W304*(1-$W304)))*IF(COUNTIF(Parámetros!$I:$I, $S304)&gt;0,0,1))</f>
        <v/>
      </c>
      <c r="AA304" s="46" t="str">
        <f>IF($B304="","",$R304*IF($T304=2,AA$1,AA$2) *IF(COUNTIF(Parámetros!$K:$K, $S304)&gt;0,0,1)+$Y304/$W304*(1-$W304))</f>
        <v/>
      </c>
      <c r="AB304" s="46" t="str">
        <f>IF($B304="","",$Q304*Parámetros!$B$3+Parámetros!$B$2)</f>
        <v/>
      </c>
      <c r="AC304" s="46" t="str">
        <f>IF($B304="","",Parámetros!$B$1*IF(OR($S304=27,$S304=102),0,1))</f>
        <v/>
      </c>
      <c r="AE304" s="43" t="str">
        <f>IF($B304="","",IF($C304="","No declarado",IFERROR(VLOOKUP($C304,F.931!$B:$BZ,$AE$1,0),"No declarado")))</f>
        <v/>
      </c>
      <c r="AF304" s="47" t="str">
        <f t="shared" si="48"/>
        <v/>
      </c>
      <c r="AG304" s="47" t="str">
        <f>IF($B304="","",IFERROR(O304-VLOOKUP(C304,F.931!B:BZ,SUMIFS(F.931!$1:$1,F.931!$3:$3,"Remuneración 4"),0),""))</f>
        <v/>
      </c>
      <c r="AH304" s="48" t="str">
        <f t="shared" si="49"/>
        <v/>
      </c>
      <c r="AI304" s="41" t="str">
        <f t="shared" si="50"/>
        <v/>
      </c>
    </row>
    <row r="305" spans="1:35" x14ac:dyDescent="0.2">
      <c r="A305" s="65"/>
      <c r="B305" s="64"/>
      <c r="C305" s="65"/>
      <c r="D305" s="88"/>
      <c r="E305" s="62"/>
      <c r="F305" s="62"/>
      <c r="G305" s="62"/>
      <c r="H305" s="62"/>
      <c r="I305" s="62"/>
      <c r="J305" s="62"/>
      <c r="K305" s="62"/>
      <c r="L305" s="43" t="str">
        <f>IF($B305="","",MAX(0,$E305-MAX($E305-$I305,Parámetros!$B$5)))</f>
        <v/>
      </c>
      <c r="M305" s="43" t="str">
        <f>IF($B305="","",MIN($E305,Parámetros!$B$4))</f>
        <v/>
      </c>
      <c r="N305" s="43" t="str">
        <f t="shared" si="43"/>
        <v/>
      </c>
      <c r="O305" s="43" t="str">
        <f>IF($B305="","",MIN(($E305+$F305)/IF($D305="",1,$D305),Parámetros!$B$4))</f>
        <v/>
      </c>
      <c r="P305" s="43" t="str">
        <f t="shared" si="44"/>
        <v/>
      </c>
      <c r="Q305" s="43" t="str">
        <f t="shared" si="45"/>
        <v/>
      </c>
      <c r="R305" s="43" t="str">
        <f t="shared" si="46"/>
        <v/>
      </c>
      <c r="S305" s="44" t="str">
        <f>IF($B305="","",IFERROR(VLOOKUP($C305,F.931!$B:$R,9,0),8))</f>
        <v/>
      </c>
      <c r="T305" s="44" t="str">
        <f>IF($B305="","",IFERROR(VLOOKUP($C305,F.931!$B:$R,7,0),1))</f>
        <v/>
      </c>
      <c r="U305" s="44" t="str">
        <f>IF($B305="","",IFERROR(VLOOKUP($C305,F.931!$B:$AR,15,0),0))</f>
        <v/>
      </c>
      <c r="V305" s="44" t="str">
        <f>IF($B305="","",IFERROR(VLOOKUP($C305,F.931!$B:$R,3,0),1))</f>
        <v/>
      </c>
      <c r="W305" s="45" t="str">
        <f t="shared" si="47"/>
        <v/>
      </c>
      <c r="X305" s="46" t="str">
        <f>IF($B305="","",$W305*(X$2+$U305*0.015) *$O305*IF(COUNTIF(Parámetros!$J:$J, $S305)&gt;0,0,1)*IF($T305=2,0,1) +$J305*$W305)</f>
        <v/>
      </c>
      <c r="Y305" s="46" t="str">
        <f>IF($B305="","",$W305*Y$2*P305*IF(COUNTIF(Parámetros!$L:$L,$S305)&gt;0,0,1)*IF($T305=2,0,1) +$K305*$W305)</f>
        <v/>
      </c>
      <c r="Z305" s="46" t="str">
        <f>IF($B305="","",($M305*Z$2+IF($T305=2,0, $M305*Z$1+$X305/$W305*(1-$W305)))*IF(COUNTIF(Parámetros!$I:$I, $S305)&gt;0,0,1))</f>
        <v/>
      </c>
      <c r="AA305" s="46" t="str">
        <f>IF($B305="","",$R305*IF($T305=2,AA$1,AA$2) *IF(COUNTIF(Parámetros!$K:$K, $S305)&gt;0,0,1)+$Y305/$W305*(1-$W305))</f>
        <v/>
      </c>
      <c r="AB305" s="46" t="str">
        <f>IF($B305="","",$Q305*Parámetros!$B$3+Parámetros!$B$2)</f>
        <v/>
      </c>
      <c r="AC305" s="46" t="str">
        <f>IF($B305="","",Parámetros!$B$1*IF(OR($S305=27,$S305=102),0,1))</f>
        <v/>
      </c>
      <c r="AE305" s="43" t="str">
        <f>IF($B305="","",IF($C305="","No declarado",IFERROR(VLOOKUP($C305,F.931!$B:$BZ,$AE$1,0),"No declarado")))</f>
        <v/>
      </c>
      <c r="AF305" s="47" t="str">
        <f t="shared" si="48"/>
        <v/>
      </c>
      <c r="AG305" s="47" t="str">
        <f>IF($B305="","",IFERROR(O305-VLOOKUP(C305,F.931!B:BZ,SUMIFS(F.931!$1:$1,F.931!$3:$3,"Remuneración 4"),0),""))</f>
        <v/>
      </c>
      <c r="AH305" s="48" t="str">
        <f t="shared" si="49"/>
        <v/>
      </c>
      <c r="AI305" s="41" t="str">
        <f t="shared" si="50"/>
        <v/>
      </c>
    </row>
    <row r="306" spans="1:35" x14ac:dyDescent="0.2">
      <c r="A306" s="65"/>
      <c r="B306" s="64"/>
      <c r="C306" s="65"/>
      <c r="D306" s="88"/>
      <c r="E306" s="62"/>
      <c r="F306" s="62"/>
      <c r="G306" s="62"/>
      <c r="H306" s="62"/>
      <c r="I306" s="62"/>
      <c r="J306" s="62"/>
      <c r="K306" s="62"/>
      <c r="L306" s="43" t="str">
        <f>IF($B306="","",MAX(0,$E306-MAX($E306-$I306,Parámetros!$B$5)))</f>
        <v/>
      </c>
      <c r="M306" s="43" t="str">
        <f>IF($B306="","",MIN($E306,Parámetros!$B$4))</f>
        <v/>
      </c>
      <c r="N306" s="43" t="str">
        <f t="shared" si="43"/>
        <v/>
      </c>
      <c r="O306" s="43" t="str">
        <f>IF($B306="","",MIN(($E306+$F306)/IF($D306="",1,$D306),Parámetros!$B$4))</f>
        <v/>
      </c>
      <c r="P306" s="43" t="str">
        <f t="shared" si="44"/>
        <v/>
      </c>
      <c r="Q306" s="43" t="str">
        <f t="shared" si="45"/>
        <v/>
      </c>
      <c r="R306" s="43" t="str">
        <f t="shared" si="46"/>
        <v/>
      </c>
      <c r="S306" s="44" t="str">
        <f>IF($B306="","",IFERROR(VLOOKUP($C306,F.931!$B:$R,9,0),8))</f>
        <v/>
      </c>
      <c r="T306" s="44" t="str">
        <f>IF($B306="","",IFERROR(VLOOKUP($C306,F.931!$B:$R,7,0),1))</f>
        <v/>
      </c>
      <c r="U306" s="44" t="str">
        <f>IF($B306="","",IFERROR(VLOOKUP($C306,F.931!$B:$AR,15,0),0))</f>
        <v/>
      </c>
      <c r="V306" s="44" t="str">
        <f>IF($B306="","",IFERROR(VLOOKUP($C306,F.931!$B:$R,3,0),1))</f>
        <v/>
      </c>
      <c r="W306" s="45" t="str">
        <f t="shared" si="47"/>
        <v/>
      </c>
      <c r="X306" s="46" t="str">
        <f>IF($B306="","",$W306*(X$2+$U306*0.015) *$O306*IF(COUNTIF(Parámetros!$J:$J, $S306)&gt;0,0,1)*IF($T306=2,0,1) +$J306*$W306)</f>
        <v/>
      </c>
      <c r="Y306" s="46" t="str">
        <f>IF($B306="","",$W306*Y$2*P306*IF(COUNTIF(Parámetros!$L:$L,$S306)&gt;0,0,1)*IF($T306=2,0,1) +$K306*$W306)</f>
        <v/>
      </c>
      <c r="Z306" s="46" t="str">
        <f>IF($B306="","",($M306*Z$2+IF($T306=2,0, $M306*Z$1+$X306/$W306*(1-$W306)))*IF(COUNTIF(Parámetros!$I:$I, $S306)&gt;0,0,1))</f>
        <v/>
      </c>
      <c r="AA306" s="46" t="str">
        <f>IF($B306="","",$R306*IF($T306=2,AA$1,AA$2) *IF(COUNTIF(Parámetros!$K:$K, $S306)&gt;0,0,1)+$Y306/$W306*(1-$W306))</f>
        <v/>
      </c>
      <c r="AB306" s="46" t="str">
        <f>IF($B306="","",$Q306*Parámetros!$B$3+Parámetros!$B$2)</f>
        <v/>
      </c>
      <c r="AC306" s="46" t="str">
        <f>IF($B306="","",Parámetros!$B$1*IF(OR($S306=27,$S306=102),0,1))</f>
        <v/>
      </c>
      <c r="AE306" s="43" t="str">
        <f>IF($B306="","",IF($C306="","No declarado",IFERROR(VLOOKUP($C306,F.931!$B:$BZ,$AE$1,0),"No declarado")))</f>
        <v/>
      </c>
      <c r="AF306" s="47" t="str">
        <f t="shared" si="48"/>
        <v/>
      </c>
      <c r="AG306" s="47" t="str">
        <f>IF($B306="","",IFERROR(O306-VLOOKUP(C306,F.931!B:BZ,SUMIFS(F.931!$1:$1,F.931!$3:$3,"Remuneración 4"),0),""))</f>
        <v/>
      </c>
      <c r="AH306" s="48" t="str">
        <f t="shared" si="49"/>
        <v/>
      </c>
      <c r="AI306" s="41" t="str">
        <f t="shared" si="50"/>
        <v/>
      </c>
    </row>
    <row r="307" spans="1:35" x14ac:dyDescent="0.2">
      <c r="A307" s="65"/>
      <c r="B307" s="64"/>
      <c r="C307" s="65"/>
      <c r="D307" s="88"/>
      <c r="E307" s="62"/>
      <c r="F307" s="62"/>
      <c r="G307" s="62"/>
      <c r="H307" s="62"/>
      <c r="I307" s="62"/>
      <c r="J307" s="62"/>
      <c r="K307" s="62"/>
      <c r="L307" s="43" t="str">
        <f>IF($B307="","",MAX(0,$E307-MAX($E307-$I307,Parámetros!$B$5)))</f>
        <v/>
      </c>
      <c r="M307" s="43" t="str">
        <f>IF($B307="","",MIN($E307,Parámetros!$B$4))</f>
        <v/>
      </c>
      <c r="N307" s="43" t="str">
        <f t="shared" si="43"/>
        <v/>
      </c>
      <c r="O307" s="43" t="str">
        <f>IF($B307="","",MIN(($E307+$F307)/IF($D307="",1,$D307),Parámetros!$B$4))</f>
        <v/>
      </c>
      <c r="P307" s="43" t="str">
        <f t="shared" si="44"/>
        <v/>
      </c>
      <c r="Q307" s="43" t="str">
        <f t="shared" si="45"/>
        <v/>
      </c>
      <c r="R307" s="43" t="str">
        <f t="shared" si="46"/>
        <v/>
      </c>
      <c r="S307" s="44" t="str">
        <f>IF($B307="","",IFERROR(VLOOKUP($C307,F.931!$B:$R,9,0),8))</f>
        <v/>
      </c>
      <c r="T307" s="44" t="str">
        <f>IF($B307="","",IFERROR(VLOOKUP($C307,F.931!$B:$R,7,0),1))</f>
        <v/>
      </c>
      <c r="U307" s="44" t="str">
        <f>IF($B307="","",IFERROR(VLOOKUP($C307,F.931!$B:$AR,15,0),0))</f>
        <v/>
      </c>
      <c r="V307" s="44" t="str">
        <f>IF($B307="","",IFERROR(VLOOKUP($C307,F.931!$B:$R,3,0),1))</f>
        <v/>
      </c>
      <c r="W307" s="45" t="str">
        <f t="shared" si="47"/>
        <v/>
      </c>
      <c r="X307" s="46" t="str">
        <f>IF($B307="","",$W307*(X$2+$U307*0.015) *$O307*IF(COUNTIF(Parámetros!$J:$J, $S307)&gt;0,0,1)*IF($T307=2,0,1) +$J307*$W307)</f>
        <v/>
      </c>
      <c r="Y307" s="46" t="str">
        <f>IF($B307="","",$W307*Y$2*P307*IF(COUNTIF(Parámetros!$L:$L,$S307)&gt;0,0,1)*IF($T307=2,0,1) +$K307*$W307)</f>
        <v/>
      </c>
      <c r="Z307" s="46" t="str">
        <f>IF($B307="","",($M307*Z$2+IF($T307=2,0, $M307*Z$1+$X307/$W307*(1-$W307)))*IF(COUNTIF(Parámetros!$I:$I, $S307)&gt;0,0,1))</f>
        <v/>
      </c>
      <c r="AA307" s="46" t="str">
        <f>IF($B307="","",$R307*IF($T307=2,AA$1,AA$2) *IF(COUNTIF(Parámetros!$K:$K, $S307)&gt;0,0,1)+$Y307/$W307*(1-$W307))</f>
        <v/>
      </c>
      <c r="AB307" s="46" t="str">
        <f>IF($B307="","",$Q307*Parámetros!$B$3+Parámetros!$B$2)</f>
        <v/>
      </c>
      <c r="AC307" s="46" t="str">
        <f>IF($B307="","",Parámetros!$B$1*IF(OR($S307=27,$S307=102),0,1))</f>
        <v/>
      </c>
      <c r="AE307" s="43" t="str">
        <f>IF($B307="","",IF($C307="","No declarado",IFERROR(VLOOKUP($C307,F.931!$B:$BZ,$AE$1,0),"No declarado")))</f>
        <v/>
      </c>
      <c r="AF307" s="47" t="str">
        <f t="shared" si="48"/>
        <v/>
      </c>
      <c r="AG307" s="47" t="str">
        <f>IF($B307="","",IFERROR(O307-VLOOKUP(C307,F.931!B:BZ,SUMIFS(F.931!$1:$1,F.931!$3:$3,"Remuneración 4"),0),""))</f>
        <v/>
      </c>
      <c r="AH307" s="48" t="str">
        <f t="shared" si="49"/>
        <v/>
      </c>
      <c r="AI307" s="41" t="str">
        <f t="shared" si="50"/>
        <v/>
      </c>
    </row>
    <row r="308" spans="1:35" x14ac:dyDescent="0.2">
      <c r="A308" s="65"/>
      <c r="B308" s="64"/>
      <c r="C308" s="65"/>
      <c r="D308" s="88"/>
      <c r="E308" s="62"/>
      <c r="F308" s="62"/>
      <c r="G308" s="62"/>
      <c r="H308" s="62"/>
      <c r="I308" s="62"/>
      <c r="J308" s="62"/>
      <c r="K308" s="62"/>
      <c r="L308" s="43" t="str">
        <f>IF($B308="","",MAX(0,$E308-MAX($E308-$I308,Parámetros!$B$5)))</f>
        <v/>
      </c>
      <c r="M308" s="43" t="str">
        <f>IF($B308="","",MIN($E308,Parámetros!$B$4))</f>
        <v/>
      </c>
      <c r="N308" s="43" t="str">
        <f t="shared" si="43"/>
        <v/>
      </c>
      <c r="O308" s="43" t="str">
        <f>IF($B308="","",MIN(($E308+$F308)/IF($D308="",1,$D308),Parámetros!$B$4))</f>
        <v/>
      </c>
      <c r="P308" s="43" t="str">
        <f t="shared" si="44"/>
        <v/>
      </c>
      <c r="Q308" s="43" t="str">
        <f t="shared" si="45"/>
        <v/>
      </c>
      <c r="R308" s="43" t="str">
        <f t="shared" si="46"/>
        <v/>
      </c>
      <c r="S308" s="44" t="str">
        <f>IF($B308="","",IFERROR(VLOOKUP($C308,F.931!$B:$R,9,0),8))</f>
        <v/>
      </c>
      <c r="T308" s="44" t="str">
        <f>IF($B308="","",IFERROR(VLOOKUP($C308,F.931!$B:$R,7,0),1))</f>
        <v/>
      </c>
      <c r="U308" s="44" t="str">
        <f>IF($B308="","",IFERROR(VLOOKUP($C308,F.931!$B:$AR,15,0),0))</f>
        <v/>
      </c>
      <c r="V308" s="44" t="str">
        <f>IF($B308="","",IFERROR(VLOOKUP($C308,F.931!$B:$R,3,0),1))</f>
        <v/>
      </c>
      <c r="W308" s="45" t="str">
        <f t="shared" si="47"/>
        <v/>
      </c>
      <c r="X308" s="46" t="str">
        <f>IF($B308="","",$W308*(X$2+$U308*0.015) *$O308*IF(COUNTIF(Parámetros!$J:$J, $S308)&gt;0,0,1)*IF($T308=2,0,1) +$J308*$W308)</f>
        <v/>
      </c>
      <c r="Y308" s="46" t="str">
        <f>IF($B308="","",$W308*Y$2*P308*IF(COUNTIF(Parámetros!$L:$L,$S308)&gt;0,0,1)*IF($T308=2,0,1) +$K308*$W308)</f>
        <v/>
      </c>
      <c r="Z308" s="46" t="str">
        <f>IF($B308="","",($M308*Z$2+IF($T308=2,0, $M308*Z$1+$X308/$W308*(1-$W308)))*IF(COUNTIF(Parámetros!$I:$I, $S308)&gt;0,0,1))</f>
        <v/>
      </c>
      <c r="AA308" s="46" t="str">
        <f>IF($B308="","",$R308*IF($T308=2,AA$1,AA$2) *IF(COUNTIF(Parámetros!$K:$K, $S308)&gt;0,0,1)+$Y308/$W308*(1-$W308))</f>
        <v/>
      </c>
      <c r="AB308" s="46" t="str">
        <f>IF($B308="","",$Q308*Parámetros!$B$3+Parámetros!$B$2)</f>
        <v/>
      </c>
      <c r="AC308" s="46" t="str">
        <f>IF($B308="","",Parámetros!$B$1*IF(OR($S308=27,$S308=102),0,1))</f>
        <v/>
      </c>
      <c r="AE308" s="43" t="str">
        <f>IF($B308="","",IF($C308="","No declarado",IFERROR(VLOOKUP($C308,F.931!$B:$BZ,$AE$1,0),"No declarado")))</f>
        <v/>
      </c>
      <c r="AF308" s="47" t="str">
        <f t="shared" si="48"/>
        <v/>
      </c>
      <c r="AG308" s="47" t="str">
        <f>IF($B308="","",IFERROR(O308-VLOOKUP(C308,F.931!B:BZ,SUMIFS(F.931!$1:$1,F.931!$3:$3,"Remuneración 4"),0),""))</f>
        <v/>
      </c>
      <c r="AH308" s="48" t="str">
        <f t="shared" si="49"/>
        <v/>
      </c>
      <c r="AI308" s="41" t="str">
        <f t="shared" si="50"/>
        <v/>
      </c>
    </row>
    <row r="309" spans="1:35" x14ac:dyDescent="0.2">
      <c r="A309" s="65"/>
      <c r="B309" s="64"/>
      <c r="C309" s="65"/>
      <c r="D309" s="88"/>
      <c r="E309" s="62"/>
      <c r="F309" s="62"/>
      <c r="G309" s="62"/>
      <c r="H309" s="62"/>
      <c r="I309" s="62"/>
      <c r="J309" s="62"/>
      <c r="K309" s="62"/>
      <c r="L309" s="43" t="str">
        <f>IF($B309="","",MAX(0,$E309-MAX($E309-$I309,Parámetros!$B$5)))</f>
        <v/>
      </c>
      <c r="M309" s="43" t="str">
        <f>IF($B309="","",MIN($E309,Parámetros!$B$4))</f>
        <v/>
      </c>
      <c r="N309" s="43" t="str">
        <f t="shared" si="43"/>
        <v/>
      </c>
      <c r="O309" s="43" t="str">
        <f>IF($B309="","",MIN(($E309+$F309)/IF($D309="",1,$D309),Parámetros!$B$4))</f>
        <v/>
      </c>
      <c r="P309" s="43" t="str">
        <f t="shared" si="44"/>
        <v/>
      </c>
      <c r="Q309" s="43" t="str">
        <f t="shared" si="45"/>
        <v/>
      </c>
      <c r="R309" s="43" t="str">
        <f t="shared" si="46"/>
        <v/>
      </c>
      <c r="S309" s="44" t="str">
        <f>IF($B309="","",IFERROR(VLOOKUP($C309,F.931!$B:$R,9,0),8))</f>
        <v/>
      </c>
      <c r="T309" s="44" t="str">
        <f>IF($B309="","",IFERROR(VLOOKUP($C309,F.931!$B:$R,7,0),1))</f>
        <v/>
      </c>
      <c r="U309" s="44" t="str">
        <f>IF($B309="","",IFERROR(VLOOKUP($C309,F.931!$B:$AR,15,0),0))</f>
        <v/>
      </c>
      <c r="V309" s="44" t="str">
        <f>IF($B309="","",IFERROR(VLOOKUP($C309,F.931!$B:$R,3,0),1))</f>
        <v/>
      </c>
      <c r="W309" s="45" t="str">
        <f t="shared" si="47"/>
        <v/>
      </c>
      <c r="X309" s="46" t="str">
        <f>IF($B309="","",$W309*(X$2+$U309*0.015) *$O309*IF(COUNTIF(Parámetros!$J:$J, $S309)&gt;0,0,1)*IF($T309=2,0,1) +$J309*$W309)</f>
        <v/>
      </c>
      <c r="Y309" s="46" t="str">
        <f>IF($B309="","",$W309*Y$2*P309*IF(COUNTIF(Parámetros!$L:$L,$S309)&gt;0,0,1)*IF($T309=2,0,1) +$K309*$W309)</f>
        <v/>
      </c>
      <c r="Z309" s="46" t="str">
        <f>IF($B309="","",($M309*Z$2+IF($T309=2,0, $M309*Z$1+$X309/$W309*(1-$W309)))*IF(COUNTIF(Parámetros!$I:$I, $S309)&gt;0,0,1))</f>
        <v/>
      </c>
      <c r="AA309" s="46" t="str">
        <f>IF($B309="","",$R309*IF($T309=2,AA$1,AA$2) *IF(COUNTIF(Parámetros!$K:$K, $S309)&gt;0,0,1)+$Y309/$W309*(1-$W309))</f>
        <v/>
      </c>
      <c r="AB309" s="46" t="str">
        <f>IF($B309="","",$Q309*Parámetros!$B$3+Parámetros!$B$2)</f>
        <v/>
      </c>
      <c r="AC309" s="46" t="str">
        <f>IF($B309="","",Parámetros!$B$1*IF(OR($S309=27,$S309=102),0,1))</f>
        <v/>
      </c>
      <c r="AE309" s="43" t="str">
        <f>IF($B309="","",IF($C309="","No declarado",IFERROR(VLOOKUP($C309,F.931!$B:$BZ,$AE$1,0),"No declarado")))</f>
        <v/>
      </c>
      <c r="AF309" s="47" t="str">
        <f t="shared" si="48"/>
        <v/>
      </c>
      <c r="AG309" s="47" t="str">
        <f>IF($B309="","",IFERROR(O309-VLOOKUP(C309,F.931!B:BZ,SUMIFS(F.931!$1:$1,F.931!$3:$3,"Remuneración 4"),0),""))</f>
        <v/>
      </c>
      <c r="AH309" s="48" t="str">
        <f t="shared" si="49"/>
        <v/>
      </c>
      <c r="AI309" s="41" t="str">
        <f t="shared" si="50"/>
        <v/>
      </c>
    </row>
    <row r="310" spans="1:35" x14ac:dyDescent="0.2">
      <c r="A310" s="65"/>
      <c r="B310" s="64"/>
      <c r="C310" s="65"/>
      <c r="D310" s="88"/>
      <c r="E310" s="62"/>
      <c r="F310" s="62"/>
      <c r="G310" s="62"/>
      <c r="H310" s="62"/>
      <c r="I310" s="62"/>
      <c r="J310" s="62"/>
      <c r="K310" s="62"/>
      <c r="L310" s="43" t="str">
        <f>IF($B310="","",MAX(0,$E310-MAX($E310-$I310,Parámetros!$B$5)))</f>
        <v/>
      </c>
      <c r="M310" s="43" t="str">
        <f>IF($B310="","",MIN($E310,Parámetros!$B$4))</f>
        <v/>
      </c>
      <c r="N310" s="43" t="str">
        <f t="shared" si="43"/>
        <v/>
      </c>
      <c r="O310" s="43" t="str">
        <f>IF($B310="","",MIN(($E310+$F310)/IF($D310="",1,$D310),Parámetros!$B$4))</f>
        <v/>
      </c>
      <c r="P310" s="43" t="str">
        <f t="shared" si="44"/>
        <v/>
      </c>
      <c r="Q310" s="43" t="str">
        <f t="shared" si="45"/>
        <v/>
      </c>
      <c r="R310" s="43" t="str">
        <f t="shared" si="46"/>
        <v/>
      </c>
      <c r="S310" s="44" t="str">
        <f>IF($B310="","",IFERROR(VLOOKUP($C310,F.931!$B:$R,9,0),8))</f>
        <v/>
      </c>
      <c r="T310" s="44" t="str">
        <f>IF($B310="","",IFERROR(VLOOKUP($C310,F.931!$B:$R,7,0),1))</f>
        <v/>
      </c>
      <c r="U310" s="44" t="str">
        <f>IF($B310="","",IFERROR(VLOOKUP($C310,F.931!$B:$AR,15,0),0))</f>
        <v/>
      </c>
      <c r="V310" s="44" t="str">
        <f>IF($B310="","",IFERROR(VLOOKUP($C310,F.931!$B:$R,3,0),1))</f>
        <v/>
      </c>
      <c r="W310" s="45" t="str">
        <f t="shared" si="47"/>
        <v/>
      </c>
      <c r="X310" s="46" t="str">
        <f>IF($B310="","",$W310*(X$2+$U310*0.015) *$O310*IF(COUNTIF(Parámetros!$J:$J, $S310)&gt;0,0,1)*IF($T310=2,0,1) +$J310*$W310)</f>
        <v/>
      </c>
      <c r="Y310" s="46" t="str">
        <f>IF($B310="","",$W310*Y$2*P310*IF(COUNTIF(Parámetros!$L:$L,$S310)&gt;0,0,1)*IF($T310=2,0,1) +$K310*$W310)</f>
        <v/>
      </c>
      <c r="Z310" s="46" t="str">
        <f>IF($B310="","",($M310*Z$2+IF($T310=2,0, $M310*Z$1+$X310/$W310*(1-$W310)))*IF(COUNTIF(Parámetros!$I:$I, $S310)&gt;0,0,1))</f>
        <v/>
      </c>
      <c r="AA310" s="46" t="str">
        <f>IF($B310="","",$R310*IF($T310=2,AA$1,AA$2) *IF(COUNTIF(Parámetros!$K:$K, $S310)&gt;0,0,1)+$Y310/$W310*(1-$W310))</f>
        <v/>
      </c>
      <c r="AB310" s="46" t="str">
        <f>IF($B310="","",$Q310*Parámetros!$B$3+Parámetros!$B$2)</f>
        <v/>
      </c>
      <c r="AC310" s="46" t="str">
        <f>IF($B310="","",Parámetros!$B$1*IF(OR($S310=27,$S310=102),0,1))</f>
        <v/>
      </c>
      <c r="AE310" s="43" t="str">
        <f>IF($B310="","",IF($C310="","No declarado",IFERROR(VLOOKUP($C310,F.931!$B:$BZ,$AE$1,0),"No declarado")))</f>
        <v/>
      </c>
      <c r="AF310" s="47" t="str">
        <f t="shared" si="48"/>
        <v/>
      </c>
      <c r="AG310" s="47" t="str">
        <f>IF($B310="","",IFERROR(O310-VLOOKUP(C310,F.931!B:BZ,SUMIFS(F.931!$1:$1,F.931!$3:$3,"Remuneración 4"),0),""))</f>
        <v/>
      </c>
      <c r="AH310" s="48" t="str">
        <f t="shared" si="49"/>
        <v/>
      </c>
      <c r="AI310" s="41" t="str">
        <f t="shared" si="50"/>
        <v/>
      </c>
    </row>
    <row r="311" spans="1:35" x14ac:dyDescent="0.2">
      <c r="A311" s="65"/>
      <c r="B311" s="64"/>
      <c r="C311" s="65"/>
      <c r="D311" s="88"/>
      <c r="E311" s="62"/>
      <c r="F311" s="62"/>
      <c r="G311" s="62"/>
      <c r="H311" s="62"/>
      <c r="I311" s="62"/>
      <c r="J311" s="62"/>
      <c r="K311" s="62"/>
      <c r="L311" s="43" t="str">
        <f>IF($B311="","",MAX(0,$E311-MAX($E311-$I311,Parámetros!$B$5)))</f>
        <v/>
      </c>
      <c r="M311" s="43" t="str">
        <f>IF($B311="","",MIN($E311,Parámetros!$B$4))</f>
        <v/>
      </c>
      <c r="N311" s="43" t="str">
        <f t="shared" si="43"/>
        <v/>
      </c>
      <c r="O311" s="43" t="str">
        <f>IF($B311="","",MIN(($E311+$F311)/IF($D311="",1,$D311),Parámetros!$B$4))</f>
        <v/>
      </c>
      <c r="P311" s="43" t="str">
        <f t="shared" si="44"/>
        <v/>
      </c>
      <c r="Q311" s="43" t="str">
        <f t="shared" si="45"/>
        <v/>
      </c>
      <c r="R311" s="43" t="str">
        <f t="shared" si="46"/>
        <v/>
      </c>
      <c r="S311" s="44" t="str">
        <f>IF($B311="","",IFERROR(VLOOKUP($C311,F.931!$B:$R,9,0),8))</f>
        <v/>
      </c>
      <c r="T311" s="44" t="str">
        <f>IF($B311="","",IFERROR(VLOOKUP($C311,F.931!$B:$R,7,0),1))</f>
        <v/>
      </c>
      <c r="U311" s="44" t="str">
        <f>IF($B311="","",IFERROR(VLOOKUP($C311,F.931!$B:$AR,15,0),0))</f>
        <v/>
      </c>
      <c r="V311" s="44" t="str">
        <f>IF($B311="","",IFERROR(VLOOKUP($C311,F.931!$B:$R,3,0),1))</f>
        <v/>
      </c>
      <c r="W311" s="45" t="str">
        <f t="shared" si="47"/>
        <v/>
      </c>
      <c r="X311" s="46" t="str">
        <f>IF($B311="","",$W311*(X$2+$U311*0.015) *$O311*IF(COUNTIF(Parámetros!$J:$J, $S311)&gt;0,0,1)*IF($T311=2,0,1) +$J311*$W311)</f>
        <v/>
      </c>
      <c r="Y311" s="46" t="str">
        <f>IF($B311="","",$W311*Y$2*P311*IF(COUNTIF(Parámetros!$L:$L,$S311)&gt;0,0,1)*IF($T311=2,0,1) +$K311*$W311)</f>
        <v/>
      </c>
      <c r="Z311" s="46" t="str">
        <f>IF($B311="","",($M311*Z$2+IF($T311=2,0, $M311*Z$1+$X311/$W311*(1-$W311)))*IF(COUNTIF(Parámetros!$I:$I, $S311)&gt;0,0,1))</f>
        <v/>
      </c>
      <c r="AA311" s="46" t="str">
        <f>IF($B311="","",$R311*IF($T311=2,AA$1,AA$2) *IF(COUNTIF(Parámetros!$K:$K, $S311)&gt;0,0,1)+$Y311/$W311*(1-$W311))</f>
        <v/>
      </c>
      <c r="AB311" s="46" t="str">
        <f>IF($B311="","",$Q311*Parámetros!$B$3+Parámetros!$B$2)</f>
        <v/>
      </c>
      <c r="AC311" s="46" t="str">
        <f>IF($B311="","",Parámetros!$B$1*IF(OR($S311=27,$S311=102),0,1))</f>
        <v/>
      </c>
      <c r="AE311" s="43" t="str">
        <f>IF($B311="","",IF($C311="","No declarado",IFERROR(VLOOKUP($C311,F.931!$B:$BZ,$AE$1,0),"No declarado")))</f>
        <v/>
      </c>
      <c r="AF311" s="47" t="str">
        <f t="shared" si="48"/>
        <v/>
      </c>
      <c r="AG311" s="47" t="str">
        <f>IF($B311="","",IFERROR(O311-VLOOKUP(C311,F.931!B:BZ,SUMIFS(F.931!$1:$1,F.931!$3:$3,"Remuneración 4"),0),""))</f>
        <v/>
      </c>
      <c r="AH311" s="48" t="str">
        <f t="shared" si="49"/>
        <v/>
      </c>
      <c r="AI311" s="41" t="str">
        <f t="shared" si="50"/>
        <v/>
      </c>
    </row>
    <row r="312" spans="1:35" x14ac:dyDescent="0.2">
      <c r="A312" s="65"/>
      <c r="B312" s="64"/>
      <c r="C312" s="65"/>
      <c r="D312" s="88"/>
      <c r="E312" s="62"/>
      <c r="F312" s="62"/>
      <c r="G312" s="62"/>
      <c r="H312" s="62"/>
      <c r="I312" s="62"/>
      <c r="J312" s="62"/>
      <c r="K312" s="62"/>
      <c r="L312" s="43" t="str">
        <f>IF($B312="","",MAX(0,$E312-MAX($E312-$I312,Parámetros!$B$5)))</f>
        <v/>
      </c>
      <c r="M312" s="43" t="str">
        <f>IF($B312="","",MIN($E312,Parámetros!$B$4))</f>
        <v/>
      </c>
      <c r="N312" s="43" t="str">
        <f t="shared" si="43"/>
        <v/>
      </c>
      <c r="O312" s="43" t="str">
        <f>IF($B312="","",MIN(($E312+$F312)/IF($D312="",1,$D312),Parámetros!$B$4))</f>
        <v/>
      </c>
      <c r="P312" s="43" t="str">
        <f t="shared" si="44"/>
        <v/>
      </c>
      <c r="Q312" s="43" t="str">
        <f t="shared" si="45"/>
        <v/>
      </c>
      <c r="R312" s="43" t="str">
        <f t="shared" si="46"/>
        <v/>
      </c>
      <c r="S312" s="44" t="str">
        <f>IF($B312="","",IFERROR(VLOOKUP($C312,F.931!$B:$R,9,0),8))</f>
        <v/>
      </c>
      <c r="T312" s="44" t="str">
        <f>IF($B312="","",IFERROR(VLOOKUP($C312,F.931!$B:$R,7,0),1))</f>
        <v/>
      </c>
      <c r="U312" s="44" t="str">
        <f>IF($B312="","",IFERROR(VLOOKUP($C312,F.931!$B:$AR,15,0),0))</f>
        <v/>
      </c>
      <c r="V312" s="44" t="str">
        <f>IF($B312="","",IFERROR(VLOOKUP($C312,F.931!$B:$R,3,0),1))</f>
        <v/>
      </c>
      <c r="W312" s="45" t="str">
        <f t="shared" si="47"/>
        <v/>
      </c>
      <c r="X312" s="46" t="str">
        <f>IF($B312="","",$W312*(X$2+$U312*0.015) *$O312*IF(COUNTIF(Parámetros!$J:$J, $S312)&gt;0,0,1)*IF($T312=2,0,1) +$J312*$W312)</f>
        <v/>
      </c>
      <c r="Y312" s="46" t="str">
        <f>IF($B312="","",$W312*Y$2*P312*IF(COUNTIF(Parámetros!$L:$L,$S312)&gt;0,0,1)*IF($T312=2,0,1) +$K312*$W312)</f>
        <v/>
      </c>
      <c r="Z312" s="46" t="str">
        <f>IF($B312="","",($M312*Z$2+IF($T312=2,0, $M312*Z$1+$X312/$W312*(1-$W312)))*IF(COUNTIF(Parámetros!$I:$I, $S312)&gt;0,0,1))</f>
        <v/>
      </c>
      <c r="AA312" s="46" t="str">
        <f>IF($B312="","",$R312*IF($T312=2,AA$1,AA$2) *IF(COUNTIF(Parámetros!$K:$K, $S312)&gt;0,0,1)+$Y312/$W312*(1-$W312))</f>
        <v/>
      </c>
      <c r="AB312" s="46" t="str">
        <f>IF($B312="","",$Q312*Parámetros!$B$3+Parámetros!$B$2)</f>
        <v/>
      </c>
      <c r="AC312" s="46" t="str">
        <f>IF($B312="","",Parámetros!$B$1*IF(OR($S312=27,$S312=102),0,1))</f>
        <v/>
      </c>
      <c r="AE312" s="43" t="str">
        <f>IF($B312="","",IF($C312="","No declarado",IFERROR(VLOOKUP($C312,F.931!$B:$BZ,$AE$1,0),"No declarado")))</f>
        <v/>
      </c>
      <c r="AF312" s="47" t="str">
        <f t="shared" si="48"/>
        <v/>
      </c>
      <c r="AG312" s="47" t="str">
        <f>IF($B312="","",IFERROR(O312-VLOOKUP(C312,F.931!B:BZ,SUMIFS(F.931!$1:$1,F.931!$3:$3,"Remuneración 4"),0),""))</f>
        <v/>
      </c>
      <c r="AH312" s="48" t="str">
        <f t="shared" si="49"/>
        <v/>
      </c>
      <c r="AI312" s="41" t="str">
        <f t="shared" si="50"/>
        <v/>
      </c>
    </row>
    <row r="313" spans="1:35" x14ac:dyDescent="0.2">
      <c r="A313" s="65"/>
      <c r="B313" s="64"/>
      <c r="C313" s="65"/>
      <c r="D313" s="88"/>
      <c r="E313" s="62"/>
      <c r="F313" s="62"/>
      <c r="G313" s="62"/>
      <c r="H313" s="62"/>
      <c r="I313" s="62"/>
      <c r="J313" s="62"/>
      <c r="K313" s="62"/>
      <c r="L313" s="43" t="str">
        <f>IF($B313="","",MAX(0,$E313-MAX($E313-$I313,Parámetros!$B$5)))</f>
        <v/>
      </c>
      <c r="M313" s="43" t="str">
        <f>IF($B313="","",MIN($E313,Parámetros!$B$4))</f>
        <v/>
      </c>
      <c r="N313" s="43" t="str">
        <f t="shared" si="43"/>
        <v/>
      </c>
      <c r="O313" s="43" t="str">
        <f>IF($B313="","",MIN(($E313+$F313)/IF($D313="",1,$D313),Parámetros!$B$4))</f>
        <v/>
      </c>
      <c r="P313" s="43" t="str">
        <f t="shared" si="44"/>
        <v/>
      </c>
      <c r="Q313" s="43" t="str">
        <f t="shared" si="45"/>
        <v/>
      </c>
      <c r="R313" s="43" t="str">
        <f t="shared" si="46"/>
        <v/>
      </c>
      <c r="S313" s="44" t="str">
        <f>IF($B313="","",IFERROR(VLOOKUP($C313,F.931!$B:$R,9,0),8))</f>
        <v/>
      </c>
      <c r="T313" s="44" t="str">
        <f>IF($B313="","",IFERROR(VLOOKUP($C313,F.931!$B:$R,7,0),1))</f>
        <v/>
      </c>
      <c r="U313" s="44" t="str">
        <f>IF($B313="","",IFERROR(VLOOKUP($C313,F.931!$B:$AR,15,0),0))</f>
        <v/>
      </c>
      <c r="V313" s="44" t="str">
        <f>IF($B313="","",IFERROR(VLOOKUP($C313,F.931!$B:$R,3,0),1))</f>
        <v/>
      </c>
      <c r="W313" s="45" t="str">
        <f t="shared" si="47"/>
        <v/>
      </c>
      <c r="X313" s="46" t="str">
        <f>IF($B313="","",$W313*(X$2+$U313*0.015) *$O313*IF(COUNTIF(Parámetros!$J:$J, $S313)&gt;0,0,1)*IF($T313=2,0,1) +$J313*$W313)</f>
        <v/>
      </c>
      <c r="Y313" s="46" t="str">
        <f>IF($B313="","",$W313*Y$2*P313*IF(COUNTIF(Parámetros!$L:$L,$S313)&gt;0,0,1)*IF($T313=2,0,1) +$K313*$W313)</f>
        <v/>
      </c>
      <c r="Z313" s="46" t="str">
        <f>IF($B313="","",($M313*Z$2+IF($T313=2,0, $M313*Z$1+$X313/$W313*(1-$W313)))*IF(COUNTIF(Parámetros!$I:$I, $S313)&gt;0,0,1))</f>
        <v/>
      </c>
      <c r="AA313" s="46" t="str">
        <f>IF($B313="","",$R313*IF($T313=2,AA$1,AA$2) *IF(COUNTIF(Parámetros!$K:$K, $S313)&gt;0,0,1)+$Y313/$W313*(1-$W313))</f>
        <v/>
      </c>
      <c r="AB313" s="46" t="str">
        <f>IF($B313="","",$Q313*Parámetros!$B$3+Parámetros!$B$2)</f>
        <v/>
      </c>
      <c r="AC313" s="46" t="str">
        <f>IF($B313="","",Parámetros!$B$1*IF(OR($S313=27,$S313=102),0,1))</f>
        <v/>
      </c>
      <c r="AE313" s="43" t="str">
        <f>IF($B313="","",IF($C313="","No declarado",IFERROR(VLOOKUP($C313,F.931!$B:$BZ,$AE$1,0),"No declarado")))</f>
        <v/>
      </c>
      <c r="AF313" s="47" t="str">
        <f t="shared" si="48"/>
        <v/>
      </c>
      <c r="AG313" s="47" t="str">
        <f>IF($B313="","",IFERROR(O313-VLOOKUP(C313,F.931!B:BZ,SUMIFS(F.931!$1:$1,F.931!$3:$3,"Remuneración 4"),0),""))</f>
        <v/>
      </c>
      <c r="AH313" s="48" t="str">
        <f t="shared" si="49"/>
        <v/>
      </c>
      <c r="AI313" s="41" t="str">
        <f t="shared" si="50"/>
        <v/>
      </c>
    </row>
    <row r="314" spans="1:35" x14ac:dyDescent="0.2">
      <c r="A314" s="65"/>
      <c r="B314" s="64"/>
      <c r="C314" s="65"/>
      <c r="D314" s="88"/>
      <c r="E314" s="62"/>
      <c r="F314" s="62"/>
      <c r="G314" s="62"/>
      <c r="H314" s="62"/>
      <c r="I314" s="62"/>
      <c r="J314" s="62"/>
      <c r="K314" s="62"/>
      <c r="L314" s="43" t="str">
        <f>IF($B314="","",MAX(0,$E314-MAX($E314-$I314,Parámetros!$B$5)))</f>
        <v/>
      </c>
      <c r="M314" s="43" t="str">
        <f>IF($B314="","",MIN($E314,Parámetros!$B$4))</f>
        <v/>
      </c>
      <c r="N314" s="43" t="str">
        <f t="shared" si="43"/>
        <v/>
      </c>
      <c r="O314" s="43" t="str">
        <f>IF($B314="","",MIN(($E314+$F314)/IF($D314="",1,$D314),Parámetros!$B$4))</f>
        <v/>
      </c>
      <c r="P314" s="43" t="str">
        <f t="shared" si="44"/>
        <v/>
      </c>
      <c r="Q314" s="43" t="str">
        <f t="shared" si="45"/>
        <v/>
      </c>
      <c r="R314" s="43" t="str">
        <f t="shared" si="46"/>
        <v/>
      </c>
      <c r="S314" s="44" t="str">
        <f>IF($B314="","",IFERROR(VLOOKUP($C314,F.931!$B:$R,9,0),8))</f>
        <v/>
      </c>
      <c r="T314" s="44" t="str">
        <f>IF($B314="","",IFERROR(VLOOKUP($C314,F.931!$B:$R,7,0),1))</f>
        <v/>
      </c>
      <c r="U314" s="44" t="str">
        <f>IF($B314="","",IFERROR(VLOOKUP($C314,F.931!$B:$AR,15,0),0))</f>
        <v/>
      </c>
      <c r="V314" s="44" t="str">
        <f>IF($B314="","",IFERROR(VLOOKUP($C314,F.931!$B:$R,3,0),1))</f>
        <v/>
      </c>
      <c r="W314" s="45" t="str">
        <f t="shared" si="47"/>
        <v/>
      </c>
      <c r="X314" s="46" t="str">
        <f>IF($B314="","",$W314*(X$2+$U314*0.015) *$O314*IF(COUNTIF(Parámetros!$J:$J, $S314)&gt;0,0,1)*IF($T314=2,0,1) +$J314*$W314)</f>
        <v/>
      </c>
      <c r="Y314" s="46" t="str">
        <f>IF($B314="","",$W314*Y$2*P314*IF(COUNTIF(Parámetros!$L:$L,$S314)&gt;0,0,1)*IF($T314=2,0,1) +$K314*$W314)</f>
        <v/>
      </c>
      <c r="Z314" s="46" t="str">
        <f>IF($B314="","",($M314*Z$2+IF($T314=2,0, $M314*Z$1+$X314/$W314*(1-$W314)))*IF(COUNTIF(Parámetros!$I:$I, $S314)&gt;0,0,1))</f>
        <v/>
      </c>
      <c r="AA314" s="46" t="str">
        <f>IF($B314="","",$R314*IF($T314=2,AA$1,AA$2) *IF(COUNTIF(Parámetros!$K:$K, $S314)&gt;0,0,1)+$Y314/$W314*(1-$W314))</f>
        <v/>
      </c>
      <c r="AB314" s="46" t="str">
        <f>IF($B314="","",$Q314*Parámetros!$B$3+Parámetros!$B$2)</f>
        <v/>
      </c>
      <c r="AC314" s="46" t="str">
        <f>IF($B314="","",Parámetros!$B$1*IF(OR($S314=27,$S314=102),0,1))</f>
        <v/>
      </c>
      <c r="AE314" s="43" t="str">
        <f>IF($B314="","",IF($C314="","No declarado",IFERROR(VLOOKUP($C314,F.931!$B:$BZ,$AE$1,0),"No declarado")))</f>
        <v/>
      </c>
      <c r="AF314" s="47" t="str">
        <f t="shared" si="48"/>
        <v/>
      </c>
      <c r="AG314" s="47" t="str">
        <f>IF($B314="","",IFERROR(O314-VLOOKUP(C314,F.931!B:BZ,SUMIFS(F.931!$1:$1,F.931!$3:$3,"Remuneración 4"),0),""))</f>
        <v/>
      </c>
      <c r="AH314" s="48" t="str">
        <f t="shared" si="49"/>
        <v/>
      </c>
      <c r="AI314" s="41" t="str">
        <f t="shared" si="50"/>
        <v/>
      </c>
    </row>
    <row r="315" spans="1:35" x14ac:dyDescent="0.2">
      <c r="A315" s="65"/>
      <c r="B315" s="64"/>
      <c r="C315" s="65"/>
      <c r="D315" s="88"/>
      <c r="E315" s="62"/>
      <c r="F315" s="62"/>
      <c r="G315" s="62"/>
      <c r="H315" s="62"/>
      <c r="I315" s="62"/>
      <c r="J315" s="62"/>
      <c r="K315" s="62"/>
      <c r="L315" s="43" t="str">
        <f>IF($B315="","",MAX(0,$E315-MAX($E315-$I315,Parámetros!$B$5)))</f>
        <v/>
      </c>
      <c r="M315" s="43" t="str">
        <f>IF($B315="","",MIN($E315,Parámetros!$B$4))</f>
        <v/>
      </c>
      <c r="N315" s="43" t="str">
        <f t="shared" si="43"/>
        <v/>
      </c>
      <c r="O315" s="43" t="str">
        <f>IF($B315="","",MIN(($E315+$F315)/IF($D315="",1,$D315),Parámetros!$B$4))</f>
        <v/>
      </c>
      <c r="P315" s="43" t="str">
        <f t="shared" si="44"/>
        <v/>
      </c>
      <c r="Q315" s="43" t="str">
        <f t="shared" si="45"/>
        <v/>
      </c>
      <c r="R315" s="43" t="str">
        <f t="shared" si="46"/>
        <v/>
      </c>
      <c r="S315" s="44" t="str">
        <f>IF($B315="","",IFERROR(VLOOKUP($C315,F.931!$B:$R,9,0),8))</f>
        <v/>
      </c>
      <c r="T315" s="44" t="str">
        <f>IF($B315="","",IFERROR(VLOOKUP($C315,F.931!$B:$R,7,0),1))</f>
        <v/>
      </c>
      <c r="U315" s="44" t="str">
        <f>IF($B315="","",IFERROR(VLOOKUP($C315,F.931!$B:$AR,15,0),0))</f>
        <v/>
      </c>
      <c r="V315" s="44" t="str">
        <f>IF($B315="","",IFERROR(VLOOKUP($C315,F.931!$B:$R,3,0),1))</f>
        <v/>
      </c>
      <c r="W315" s="45" t="str">
        <f t="shared" si="47"/>
        <v/>
      </c>
      <c r="X315" s="46" t="str">
        <f>IF($B315="","",$W315*(X$2+$U315*0.015) *$O315*IF(COUNTIF(Parámetros!$J:$J, $S315)&gt;0,0,1)*IF($T315=2,0,1) +$J315*$W315)</f>
        <v/>
      </c>
      <c r="Y315" s="46" t="str">
        <f>IF($B315="","",$W315*Y$2*P315*IF(COUNTIF(Parámetros!$L:$L,$S315)&gt;0,0,1)*IF($T315=2,0,1) +$K315*$W315)</f>
        <v/>
      </c>
      <c r="Z315" s="46" t="str">
        <f>IF($B315="","",($M315*Z$2+IF($T315=2,0, $M315*Z$1+$X315/$W315*(1-$W315)))*IF(COUNTIF(Parámetros!$I:$I, $S315)&gt;0,0,1))</f>
        <v/>
      </c>
      <c r="AA315" s="46" t="str">
        <f>IF($B315="","",$R315*IF($T315=2,AA$1,AA$2) *IF(COUNTIF(Parámetros!$K:$K, $S315)&gt;0,0,1)+$Y315/$W315*(1-$W315))</f>
        <v/>
      </c>
      <c r="AB315" s="46" t="str">
        <f>IF($B315="","",$Q315*Parámetros!$B$3+Parámetros!$B$2)</f>
        <v/>
      </c>
      <c r="AC315" s="46" t="str">
        <f>IF($B315="","",Parámetros!$B$1*IF(OR($S315=27,$S315=102),0,1))</f>
        <v/>
      </c>
      <c r="AE315" s="43" t="str">
        <f>IF($B315="","",IF($C315="","No declarado",IFERROR(VLOOKUP($C315,F.931!$B:$BZ,$AE$1,0),"No declarado")))</f>
        <v/>
      </c>
      <c r="AF315" s="47" t="str">
        <f t="shared" si="48"/>
        <v/>
      </c>
      <c r="AG315" s="47" t="str">
        <f>IF($B315="","",IFERROR(O315-VLOOKUP(C315,F.931!B:BZ,SUMIFS(F.931!$1:$1,F.931!$3:$3,"Remuneración 4"),0),""))</f>
        <v/>
      </c>
      <c r="AH315" s="48" t="str">
        <f t="shared" si="49"/>
        <v/>
      </c>
      <c r="AI315" s="41" t="str">
        <f t="shared" si="50"/>
        <v/>
      </c>
    </row>
    <row r="316" spans="1:35" x14ac:dyDescent="0.2">
      <c r="A316" s="65"/>
      <c r="B316" s="64"/>
      <c r="C316" s="65"/>
      <c r="D316" s="88"/>
      <c r="E316" s="62"/>
      <c r="F316" s="62"/>
      <c r="G316" s="62"/>
      <c r="H316" s="62"/>
      <c r="I316" s="62"/>
      <c r="J316" s="62"/>
      <c r="K316" s="62"/>
      <c r="L316" s="43" t="str">
        <f>IF($B316="","",MAX(0,$E316-MAX($E316-$I316,Parámetros!$B$5)))</f>
        <v/>
      </c>
      <c r="M316" s="43" t="str">
        <f>IF($B316="","",MIN($E316,Parámetros!$B$4))</f>
        <v/>
      </c>
      <c r="N316" s="43" t="str">
        <f t="shared" si="43"/>
        <v/>
      </c>
      <c r="O316" s="43" t="str">
        <f>IF($B316="","",MIN(($E316+$F316)/IF($D316="",1,$D316),Parámetros!$B$4))</f>
        <v/>
      </c>
      <c r="P316" s="43" t="str">
        <f t="shared" si="44"/>
        <v/>
      </c>
      <c r="Q316" s="43" t="str">
        <f t="shared" si="45"/>
        <v/>
      </c>
      <c r="R316" s="43" t="str">
        <f t="shared" si="46"/>
        <v/>
      </c>
      <c r="S316" s="44" t="str">
        <f>IF($B316="","",IFERROR(VLOOKUP($C316,F.931!$B:$R,9,0),8))</f>
        <v/>
      </c>
      <c r="T316" s="44" t="str">
        <f>IF($B316="","",IFERROR(VLOOKUP($C316,F.931!$B:$R,7,0),1))</f>
        <v/>
      </c>
      <c r="U316" s="44" t="str">
        <f>IF($B316="","",IFERROR(VLOOKUP($C316,F.931!$B:$AR,15,0),0))</f>
        <v/>
      </c>
      <c r="V316" s="44" t="str">
        <f>IF($B316="","",IFERROR(VLOOKUP($C316,F.931!$B:$R,3,0),1))</f>
        <v/>
      </c>
      <c r="W316" s="45" t="str">
        <f t="shared" si="47"/>
        <v/>
      </c>
      <c r="X316" s="46" t="str">
        <f>IF($B316="","",$W316*(X$2+$U316*0.015) *$O316*IF(COUNTIF(Parámetros!$J:$J, $S316)&gt;0,0,1)*IF($T316=2,0,1) +$J316*$W316)</f>
        <v/>
      </c>
      <c r="Y316" s="46" t="str">
        <f>IF($B316="","",$W316*Y$2*P316*IF(COUNTIF(Parámetros!$L:$L,$S316)&gt;0,0,1)*IF($T316=2,0,1) +$K316*$W316)</f>
        <v/>
      </c>
      <c r="Z316" s="46" t="str">
        <f>IF($B316="","",($M316*Z$2+IF($T316=2,0, $M316*Z$1+$X316/$W316*(1-$W316)))*IF(COUNTIF(Parámetros!$I:$I, $S316)&gt;0,0,1))</f>
        <v/>
      </c>
      <c r="AA316" s="46" t="str">
        <f>IF($B316="","",$R316*IF($T316=2,AA$1,AA$2) *IF(COUNTIF(Parámetros!$K:$K, $S316)&gt;0,0,1)+$Y316/$W316*(1-$W316))</f>
        <v/>
      </c>
      <c r="AB316" s="46" t="str">
        <f>IF($B316="","",$Q316*Parámetros!$B$3+Parámetros!$B$2)</f>
        <v/>
      </c>
      <c r="AC316" s="46" t="str">
        <f>IF($B316="","",Parámetros!$B$1*IF(OR($S316=27,$S316=102),0,1))</f>
        <v/>
      </c>
      <c r="AE316" s="43" t="str">
        <f>IF($B316="","",IF($C316="","No declarado",IFERROR(VLOOKUP($C316,F.931!$B:$BZ,$AE$1,0),"No declarado")))</f>
        <v/>
      </c>
      <c r="AF316" s="47" t="str">
        <f t="shared" si="48"/>
        <v/>
      </c>
      <c r="AG316" s="47" t="str">
        <f>IF($B316="","",IFERROR(O316-VLOOKUP(C316,F.931!B:BZ,SUMIFS(F.931!$1:$1,F.931!$3:$3,"Remuneración 4"),0),""))</f>
        <v/>
      </c>
      <c r="AH316" s="48" t="str">
        <f t="shared" si="49"/>
        <v/>
      </c>
      <c r="AI316" s="41" t="str">
        <f t="shared" si="50"/>
        <v/>
      </c>
    </row>
    <row r="317" spans="1:35" x14ac:dyDescent="0.2">
      <c r="A317" s="65"/>
      <c r="B317" s="64"/>
      <c r="C317" s="65"/>
      <c r="D317" s="88"/>
      <c r="E317" s="62"/>
      <c r="F317" s="62"/>
      <c r="G317" s="62"/>
      <c r="H317" s="62"/>
      <c r="I317" s="62"/>
      <c r="J317" s="62"/>
      <c r="K317" s="62"/>
      <c r="L317" s="43" t="str">
        <f>IF($B317="","",MAX(0,$E317-MAX($E317-$I317,Parámetros!$B$5)))</f>
        <v/>
      </c>
      <c r="M317" s="43" t="str">
        <f>IF($B317="","",MIN($E317,Parámetros!$B$4))</f>
        <v/>
      </c>
      <c r="N317" s="43" t="str">
        <f t="shared" si="43"/>
        <v/>
      </c>
      <c r="O317" s="43" t="str">
        <f>IF($B317="","",MIN(($E317+$F317)/IF($D317="",1,$D317),Parámetros!$B$4))</f>
        <v/>
      </c>
      <c r="P317" s="43" t="str">
        <f t="shared" si="44"/>
        <v/>
      </c>
      <c r="Q317" s="43" t="str">
        <f t="shared" si="45"/>
        <v/>
      </c>
      <c r="R317" s="43" t="str">
        <f t="shared" si="46"/>
        <v/>
      </c>
      <c r="S317" s="44" t="str">
        <f>IF($B317="","",IFERROR(VLOOKUP($C317,F.931!$B:$R,9,0),8))</f>
        <v/>
      </c>
      <c r="T317" s="44" t="str">
        <f>IF($B317="","",IFERROR(VLOOKUP($C317,F.931!$B:$R,7,0),1))</f>
        <v/>
      </c>
      <c r="U317" s="44" t="str">
        <f>IF($B317="","",IFERROR(VLOOKUP($C317,F.931!$B:$AR,15,0),0))</f>
        <v/>
      </c>
      <c r="V317" s="44" t="str">
        <f>IF($B317="","",IFERROR(VLOOKUP($C317,F.931!$B:$R,3,0),1))</f>
        <v/>
      </c>
      <c r="W317" s="45" t="str">
        <f t="shared" si="47"/>
        <v/>
      </c>
      <c r="X317" s="46" t="str">
        <f>IF($B317="","",$W317*(X$2+$U317*0.015) *$O317*IF(COUNTIF(Parámetros!$J:$J, $S317)&gt;0,0,1)*IF($T317=2,0,1) +$J317*$W317)</f>
        <v/>
      </c>
      <c r="Y317" s="46" t="str">
        <f>IF($B317="","",$W317*Y$2*P317*IF(COUNTIF(Parámetros!$L:$L,$S317)&gt;0,0,1)*IF($T317=2,0,1) +$K317*$W317)</f>
        <v/>
      </c>
      <c r="Z317" s="46" t="str">
        <f>IF($B317="","",($M317*Z$2+IF($T317=2,0, $M317*Z$1+$X317/$W317*(1-$W317)))*IF(COUNTIF(Parámetros!$I:$I, $S317)&gt;0,0,1))</f>
        <v/>
      </c>
      <c r="AA317" s="46" t="str">
        <f>IF($B317="","",$R317*IF($T317=2,AA$1,AA$2) *IF(COUNTIF(Parámetros!$K:$K, $S317)&gt;0,0,1)+$Y317/$W317*(1-$W317))</f>
        <v/>
      </c>
      <c r="AB317" s="46" t="str">
        <f>IF($B317="","",$Q317*Parámetros!$B$3+Parámetros!$B$2)</f>
        <v/>
      </c>
      <c r="AC317" s="46" t="str">
        <f>IF($B317="","",Parámetros!$B$1*IF(OR($S317=27,$S317=102),0,1))</f>
        <v/>
      </c>
      <c r="AE317" s="43" t="str">
        <f>IF($B317="","",IF($C317="","No declarado",IFERROR(VLOOKUP($C317,F.931!$B:$BZ,$AE$1,0),"No declarado")))</f>
        <v/>
      </c>
      <c r="AF317" s="47" t="str">
        <f t="shared" si="48"/>
        <v/>
      </c>
      <c r="AG317" s="47" t="str">
        <f>IF($B317="","",IFERROR(O317-VLOOKUP(C317,F.931!B:BZ,SUMIFS(F.931!$1:$1,F.931!$3:$3,"Remuneración 4"),0),""))</f>
        <v/>
      </c>
      <c r="AH317" s="48" t="str">
        <f t="shared" si="49"/>
        <v/>
      </c>
      <c r="AI317" s="41" t="str">
        <f t="shared" si="50"/>
        <v/>
      </c>
    </row>
    <row r="318" spans="1:35" x14ac:dyDescent="0.2">
      <c r="A318" s="65"/>
      <c r="B318" s="64"/>
      <c r="C318" s="65"/>
      <c r="D318" s="88"/>
      <c r="E318" s="62"/>
      <c r="F318" s="62"/>
      <c r="G318" s="62"/>
      <c r="H318" s="62"/>
      <c r="I318" s="62"/>
      <c r="J318" s="62"/>
      <c r="K318" s="62"/>
      <c r="L318" s="43" t="str">
        <f>IF($B318="","",MAX(0,$E318-MAX($E318-$I318,Parámetros!$B$5)))</f>
        <v/>
      </c>
      <c r="M318" s="43" t="str">
        <f>IF($B318="","",MIN($E318,Parámetros!$B$4))</f>
        <v/>
      </c>
      <c r="N318" s="43" t="str">
        <f t="shared" si="43"/>
        <v/>
      </c>
      <c r="O318" s="43" t="str">
        <f>IF($B318="","",MIN(($E318+$F318)/IF($D318="",1,$D318),Parámetros!$B$4))</f>
        <v/>
      </c>
      <c r="P318" s="43" t="str">
        <f t="shared" si="44"/>
        <v/>
      </c>
      <c r="Q318" s="43" t="str">
        <f t="shared" si="45"/>
        <v/>
      </c>
      <c r="R318" s="43" t="str">
        <f t="shared" si="46"/>
        <v/>
      </c>
      <c r="S318" s="44" t="str">
        <f>IF($B318="","",IFERROR(VLOOKUP($C318,F.931!$B:$R,9,0),8))</f>
        <v/>
      </c>
      <c r="T318" s="44" t="str">
        <f>IF($B318="","",IFERROR(VLOOKUP($C318,F.931!$B:$R,7,0),1))</f>
        <v/>
      </c>
      <c r="U318" s="44" t="str">
        <f>IF($B318="","",IFERROR(VLOOKUP($C318,F.931!$B:$AR,15,0),0))</f>
        <v/>
      </c>
      <c r="V318" s="44" t="str">
        <f>IF($B318="","",IFERROR(VLOOKUP($C318,F.931!$B:$R,3,0),1))</f>
        <v/>
      </c>
      <c r="W318" s="45" t="str">
        <f t="shared" si="47"/>
        <v/>
      </c>
      <c r="X318" s="46" t="str">
        <f>IF($B318="","",$W318*(X$2+$U318*0.015) *$O318*IF(COUNTIF(Parámetros!$J:$J, $S318)&gt;0,0,1)*IF($T318=2,0,1) +$J318*$W318)</f>
        <v/>
      </c>
      <c r="Y318" s="46" t="str">
        <f>IF($B318="","",$W318*Y$2*P318*IF(COUNTIF(Parámetros!$L:$L,$S318)&gt;0,0,1)*IF($T318=2,0,1) +$K318*$W318)</f>
        <v/>
      </c>
      <c r="Z318" s="46" t="str">
        <f>IF($B318="","",($M318*Z$2+IF($T318=2,0, $M318*Z$1+$X318/$W318*(1-$W318)))*IF(COUNTIF(Parámetros!$I:$I, $S318)&gt;0,0,1))</f>
        <v/>
      </c>
      <c r="AA318" s="46" t="str">
        <f>IF($B318="","",$R318*IF($T318=2,AA$1,AA$2) *IF(COUNTIF(Parámetros!$K:$K, $S318)&gt;0,0,1)+$Y318/$W318*(1-$W318))</f>
        <v/>
      </c>
      <c r="AB318" s="46" t="str">
        <f>IF($B318="","",$Q318*Parámetros!$B$3+Parámetros!$B$2)</f>
        <v/>
      </c>
      <c r="AC318" s="46" t="str">
        <f>IF($B318="","",Parámetros!$B$1*IF(OR($S318=27,$S318=102),0,1))</f>
        <v/>
      </c>
      <c r="AE318" s="43" t="str">
        <f>IF($B318="","",IF($C318="","No declarado",IFERROR(VLOOKUP($C318,F.931!$B:$BZ,$AE$1,0),"No declarado")))</f>
        <v/>
      </c>
      <c r="AF318" s="47" t="str">
        <f t="shared" si="48"/>
        <v/>
      </c>
      <c r="AG318" s="47" t="str">
        <f>IF($B318="","",IFERROR(O318-VLOOKUP(C318,F.931!B:BZ,SUMIFS(F.931!$1:$1,F.931!$3:$3,"Remuneración 4"),0),""))</f>
        <v/>
      </c>
      <c r="AH318" s="48" t="str">
        <f t="shared" si="49"/>
        <v/>
      </c>
      <c r="AI318" s="41" t="str">
        <f t="shared" si="50"/>
        <v/>
      </c>
    </row>
    <row r="319" spans="1:35" x14ac:dyDescent="0.2">
      <c r="A319" s="65"/>
      <c r="B319" s="64"/>
      <c r="C319" s="65"/>
      <c r="D319" s="88"/>
      <c r="E319" s="62"/>
      <c r="F319" s="62"/>
      <c r="G319" s="62"/>
      <c r="H319" s="62"/>
      <c r="I319" s="62"/>
      <c r="J319" s="62"/>
      <c r="K319" s="62"/>
      <c r="L319" s="43" t="str">
        <f>IF($B319="","",MAX(0,$E319-MAX($E319-$I319,Parámetros!$B$5)))</f>
        <v/>
      </c>
      <c r="M319" s="43" t="str">
        <f>IF($B319="","",MIN($E319,Parámetros!$B$4))</f>
        <v/>
      </c>
      <c r="N319" s="43" t="str">
        <f t="shared" si="43"/>
        <v/>
      </c>
      <c r="O319" s="43" t="str">
        <f>IF($B319="","",MIN(($E319+$F319)/IF($D319="",1,$D319),Parámetros!$B$4))</f>
        <v/>
      </c>
      <c r="P319" s="43" t="str">
        <f t="shared" si="44"/>
        <v/>
      </c>
      <c r="Q319" s="43" t="str">
        <f t="shared" si="45"/>
        <v/>
      </c>
      <c r="R319" s="43" t="str">
        <f t="shared" si="46"/>
        <v/>
      </c>
      <c r="S319" s="44" t="str">
        <f>IF($B319="","",IFERROR(VLOOKUP($C319,F.931!$B:$R,9,0),8))</f>
        <v/>
      </c>
      <c r="T319" s="44" t="str">
        <f>IF($B319="","",IFERROR(VLOOKUP($C319,F.931!$B:$R,7,0),1))</f>
        <v/>
      </c>
      <c r="U319" s="44" t="str">
        <f>IF($B319="","",IFERROR(VLOOKUP($C319,F.931!$B:$AR,15,0),0))</f>
        <v/>
      </c>
      <c r="V319" s="44" t="str">
        <f>IF($B319="","",IFERROR(VLOOKUP($C319,F.931!$B:$R,3,0),1))</f>
        <v/>
      </c>
      <c r="W319" s="45" t="str">
        <f t="shared" si="47"/>
        <v/>
      </c>
      <c r="X319" s="46" t="str">
        <f>IF($B319="","",$W319*(X$2+$U319*0.015) *$O319*IF(COUNTIF(Parámetros!$J:$J, $S319)&gt;0,0,1)*IF($T319=2,0,1) +$J319*$W319)</f>
        <v/>
      </c>
      <c r="Y319" s="46" t="str">
        <f>IF($B319="","",$W319*Y$2*P319*IF(COUNTIF(Parámetros!$L:$L,$S319)&gt;0,0,1)*IF($T319=2,0,1) +$K319*$W319)</f>
        <v/>
      </c>
      <c r="Z319" s="46" t="str">
        <f>IF($B319="","",($M319*Z$2+IF($T319=2,0, $M319*Z$1+$X319/$W319*(1-$W319)))*IF(COUNTIF(Parámetros!$I:$I, $S319)&gt;0,0,1))</f>
        <v/>
      </c>
      <c r="AA319" s="46" t="str">
        <f>IF($B319="","",$R319*IF($T319=2,AA$1,AA$2) *IF(COUNTIF(Parámetros!$K:$K, $S319)&gt;0,0,1)+$Y319/$W319*(1-$W319))</f>
        <v/>
      </c>
      <c r="AB319" s="46" t="str">
        <f>IF($B319="","",$Q319*Parámetros!$B$3+Parámetros!$B$2)</f>
        <v/>
      </c>
      <c r="AC319" s="46" t="str">
        <f>IF($B319="","",Parámetros!$B$1*IF(OR($S319=27,$S319=102),0,1))</f>
        <v/>
      </c>
      <c r="AE319" s="43" t="str">
        <f>IF($B319="","",IF($C319="","No declarado",IFERROR(VLOOKUP($C319,F.931!$B:$BZ,$AE$1,0),"No declarado")))</f>
        <v/>
      </c>
      <c r="AF319" s="47" t="str">
        <f t="shared" si="48"/>
        <v/>
      </c>
      <c r="AG319" s="47" t="str">
        <f>IF($B319="","",IFERROR(O319-VLOOKUP(C319,F.931!B:BZ,SUMIFS(F.931!$1:$1,F.931!$3:$3,"Remuneración 4"),0),""))</f>
        <v/>
      </c>
      <c r="AH319" s="48" t="str">
        <f t="shared" si="49"/>
        <v/>
      </c>
      <c r="AI319" s="41" t="str">
        <f t="shared" si="50"/>
        <v/>
      </c>
    </row>
    <row r="320" spans="1:35" x14ac:dyDescent="0.2">
      <c r="A320" s="65"/>
      <c r="B320" s="64"/>
      <c r="C320" s="65"/>
      <c r="D320" s="88"/>
      <c r="E320" s="62"/>
      <c r="F320" s="62"/>
      <c r="G320" s="62"/>
      <c r="H320" s="62"/>
      <c r="I320" s="62"/>
      <c r="J320" s="62"/>
      <c r="K320" s="62"/>
      <c r="L320" s="43" t="str">
        <f>IF($B320="","",MAX(0,$E320-MAX($E320-$I320,Parámetros!$B$5)))</f>
        <v/>
      </c>
      <c r="M320" s="43" t="str">
        <f>IF($B320="","",MIN($E320,Parámetros!$B$4))</f>
        <v/>
      </c>
      <c r="N320" s="43" t="str">
        <f t="shared" si="43"/>
        <v/>
      </c>
      <c r="O320" s="43" t="str">
        <f>IF($B320="","",MIN(($E320+$F320)/IF($D320="",1,$D320),Parámetros!$B$4))</f>
        <v/>
      </c>
      <c r="P320" s="43" t="str">
        <f t="shared" si="44"/>
        <v/>
      </c>
      <c r="Q320" s="43" t="str">
        <f t="shared" si="45"/>
        <v/>
      </c>
      <c r="R320" s="43" t="str">
        <f t="shared" si="46"/>
        <v/>
      </c>
      <c r="S320" s="44" t="str">
        <f>IF($B320="","",IFERROR(VLOOKUP($C320,F.931!$B:$R,9,0),8))</f>
        <v/>
      </c>
      <c r="T320" s="44" t="str">
        <f>IF($B320="","",IFERROR(VLOOKUP($C320,F.931!$B:$R,7,0),1))</f>
        <v/>
      </c>
      <c r="U320" s="44" t="str">
        <f>IF($B320="","",IFERROR(VLOOKUP($C320,F.931!$B:$AR,15,0),0))</f>
        <v/>
      </c>
      <c r="V320" s="44" t="str">
        <f>IF($B320="","",IFERROR(VLOOKUP($C320,F.931!$B:$R,3,0),1))</f>
        <v/>
      </c>
      <c r="W320" s="45" t="str">
        <f t="shared" si="47"/>
        <v/>
      </c>
      <c r="X320" s="46" t="str">
        <f>IF($B320="","",$W320*(X$2+$U320*0.015) *$O320*IF(COUNTIF(Parámetros!$J:$J, $S320)&gt;0,0,1)*IF($T320=2,0,1) +$J320*$W320)</f>
        <v/>
      </c>
      <c r="Y320" s="46" t="str">
        <f>IF($B320="","",$W320*Y$2*P320*IF(COUNTIF(Parámetros!$L:$L,$S320)&gt;0,0,1)*IF($T320=2,0,1) +$K320*$W320)</f>
        <v/>
      </c>
      <c r="Z320" s="46" t="str">
        <f>IF($B320="","",($M320*Z$2+IF($T320=2,0, $M320*Z$1+$X320/$W320*(1-$W320)))*IF(COUNTIF(Parámetros!$I:$I, $S320)&gt;0,0,1))</f>
        <v/>
      </c>
      <c r="AA320" s="46" t="str">
        <f>IF($B320="","",$R320*IF($T320=2,AA$1,AA$2) *IF(COUNTIF(Parámetros!$K:$K, $S320)&gt;0,0,1)+$Y320/$W320*(1-$W320))</f>
        <v/>
      </c>
      <c r="AB320" s="46" t="str">
        <f>IF($B320="","",$Q320*Parámetros!$B$3+Parámetros!$B$2)</f>
        <v/>
      </c>
      <c r="AC320" s="46" t="str">
        <f>IF($B320="","",Parámetros!$B$1*IF(OR($S320=27,$S320=102),0,1))</f>
        <v/>
      </c>
      <c r="AE320" s="43" t="str">
        <f>IF($B320="","",IF($C320="","No declarado",IFERROR(VLOOKUP($C320,F.931!$B:$BZ,$AE$1,0),"No declarado")))</f>
        <v/>
      </c>
      <c r="AF320" s="47" t="str">
        <f t="shared" si="48"/>
        <v/>
      </c>
      <c r="AG320" s="47" t="str">
        <f>IF($B320="","",IFERROR(O320-VLOOKUP(C320,F.931!B:BZ,SUMIFS(F.931!$1:$1,F.931!$3:$3,"Remuneración 4"),0),""))</f>
        <v/>
      </c>
      <c r="AH320" s="48" t="str">
        <f t="shared" si="49"/>
        <v/>
      </c>
      <c r="AI320" s="41" t="str">
        <f t="shared" si="50"/>
        <v/>
      </c>
    </row>
    <row r="321" spans="1:35" x14ac:dyDescent="0.2">
      <c r="A321" s="65"/>
      <c r="B321" s="64"/>
      <c r="C321" s="65"/>
      <c r="D321" s="88"/>
      <c r="E321" s="62"/>
      <c r="F321" s="62"/>
      <c r="G321" s="62"/>
      <c r="H321" s="62"/>
      <c r="I321" s="62"/>
      <c r="J321" s="62"/>
      <c r="K321" s="62"/>
      <c r="L321" s="43" t="str">
        <f>IF($B321="","",MAX(0,$E321-MAX($E321-$I321,Parámetros!$B$5)))</f>
        <v/>
      </c>
      <c r="M321" s="43" t="str">
        <f>IF($B321="","",MIN($E321,Parámetros!$B$4))</f>
        <v/>
      </c>
      <c r="N321" s="43" t="str">
        <f t="shared" si="43"/>
        <v/>
      </c>
      <c r="O321" s="43" t="str">
        <f>IF($B321="","",MIN(($E321+$F321)/IF($D321="",1,$D321),Parámetros!$B$4))</f>
        <v/>
      </c>
      <c r="P321" s="43" t="str">
        <f t="shared" si="44"/>
        <v/>
      </c>
      <c r="Q321" s="43" t="str">
        <f t="shared" si="45"/>
        <v/>
      </c>
      <c r="R321" s="43" t="str">
        <f t="shared" si="46"/>
        <v/>
      </c>
      <c r="S321" s="44" t="str">
        <f>IF($B321="","",IFERROR(VLOOKUP($C321,F.931!$B:$R,9,0),8))</f>
        <v/>
      </c>
      <c r="T321" s="44" t="str">
        <f>IF($B321="","",IFERROR(VLOOKUP($C321,F.931!$B:$R,7,0),1))</f>
        <v/>
      </c>
      <c r="U321" s="44" t="str">
        <f>IF($B321="","",IFERROR(VLOOKUP($C321,F.931!$B:$AR,15,0),0))</f>
        <v/>
      </c>
      <c r="V321" s="44" t="str">
        <f>IF($B321="","",IFERROR(VLOOKUP($C321,F.931!$B:$R,3,0),1))</f>
        <v/>
      </c>
      <c r="W321" s="45" t="str">
        <f t="shared" si="47"/>
        <v/>
      </c>
      <c r="X321" s="46" t="str">
        <f>IF($B321="","",$W321*(X$2+$U321*0.015) *$O321*IF(COUNTIF(Parámetros!$J:$J, $S321)&gt;0,0,1)*IF($T321=2,0,1) +$J321*$W321)</f>
        <v/>
      </c>
      <c r="Y321" s="46" t="str">
        <f>IF($B321="","",$W321*Y$2*P321*IF(COUNTIF(Parámetros!$L:$L,$S321)&gt;0,0,1)*IF($T321=2,0,1) +$K321*$W321)</f>
        <v/>
      </c>
      <c r="Z321" s="46" t="str">
        <f>IF($B321="","",($M321*Z$2+IF($T321=2,0, $M321*Z$1+$X321/$W321*(1-$W321)))*IF(COUNTIF(Parámetros!$I:$I, $S321)&gt;0,0,1))</f>
        <v/>
      </c>
      <c r="AA321" s="46" t="str">
        <f>IF($B321="","",$R321*IF($T321=2,AA$1,AA$2) *IF(COUNTIF(Parámetros!$K:$K, $S321)&gt;0,0,1)+$Y321/$W321*(1-$W321))</f>
        <v/>
      </c>
      <c r="AB321" s="46" t="str">
        <f>IF($B321="","",$Q321*Parámetros!$B$3+Parámetros!$B$2)</f>
        <v/>
      </c>
      <c r="AC321" s="46" t="str">
        <f>IF($B321="","",Parámetros!$B$1*IF(OR($S321=27,$S321=102),0,1))</f>
        <v/>
      </c>
      <c r="AE321" s="43" t="str">
        <f>IF($B321="","",IF($C321="","No declarado",IFERROR(VLOOKUP($C321,F.931!$B:$BZ,$AE$1,0),"No declarado")))</f>
        <v/>
      </c>
      <c r="AF321" s="47" t="str">
        <f t="shared" si="48"/>
        <v/>
      </c>
      <c r="AG321" s="47" t="str">
        <f>IF($B321="","",IFERROR(O321-VLOOKUP(C321,F.931!B:BZ,SUMIFS(F.931!$1:$1,F.931!$3:$3,"Remuneración 4"),0),""))</f>
        <v/>
      </c>
      <c r="AH321" s="48" t="str">
        <f t="shared" si="49"/>
        <v/>
      </c>
      <c r="AI321" s="41" t="str">
        <f t="shared" si="50"/>
        <v/>
      </c>
    </row>
    <row r="322" spans="1:35" x14ac:dyDescent="0.2">
      <c r="A322" s="65"/>
      <c r="B322" s="64"/>
      <c r="C322" s="65"/>
      <c r="D322" s="88"/>
      <c r="E322" s="62"/>
      <c r="F322" s="62"/>
      <c r="G322" s="62"/>
      <c r="H322" s="62"/>
      <c r="I322" s="62"/>
      <c r="J322" s="62"/>
      <c r="K322" s="62"/>
      <c r="L322" s="43" t="str">
        <f>IF($B322="","",MAX(0,$E322-MAX($E322-$I322,Parámetros!$B$5)))</f>
        <v/>
      </c>
      <c r="M322" s="43" t="str">
        <f>IF($B322="","",MIN($E322,Parámetros!$B$4))</f>
        <v/>
      </c>
      <c r="N322" s="43" t="str">
        <f t="shared" si="43"/>
        <v/>
      </c>
      <c r="O322" s="43" t="str">
        <f>IF($B322="","",MIN(($E322+$F322)/IF($D322="",1,$D322),Parámetros!$B$4))</f>
        <v/>
      </c>
      <c r="P322" s="43" t="str">
        <f t="shared" si="44"/>
        <v/>
      </c>
      <c r="Q322" s="43" t="str">
        <f t="shared" si="45"/>
        <v/>
      </c>
      <c r="R322" s="43" t="str">
        <f t="shared" si="46"/>
        <v/>
      </c>
      <c r="S322" s="44" t="str">
        <f>IF($B322="","",IFERROR(VLOOKUP($C322,F.931!$B:$R,9,0),8))</f>
        <v/>
      </c>
      <c r="T322" s="44" t="str">
        <f>IF($B322="","",IFERROR(VLOOKUP($C322,F.931!$B:$R,7,0),1))</f>
        <v/>
      </c>
      <c r="U322" s="44" t="str">
        <f>IF($B322="","",IFERROR(VLOOKUP($C322,F.931!$B:$AR,15,0),0))</f>
        <v/>
      </c>
      <c r="V322" s="44" t="str">
        <f>IF($B322="","",IFERROR(VLOOKUP($C322,F.931!$B:$R,3,0),1))</f>
        <v/>
      </c>
      <c r="W322" s="45" t="str">
        <f t="shared" si="47"/>
        <v/>
      </c>
      <c r="X322" s="46" t="str">
        <f>IF($B322="","",$W322*(X$2+$U322*0.015) *$O322*IF(COUNTIF(Parámetros!$J:$J, $S322)&gt;0,0,1)*IF($T322=2,0,1) +$J322*$W322)</f>
        <v/>
      </c>
      <c r="Y322" s="46" t="str">
        <f>IF($B322="","",$W322*Y$2*P322*IF(COUNTIF(Parámetros!$L:$L,$S322)&gt;0,0,1)*IF($T322=2,0,1) +$K322*$W322)</f>
        <v/>
      </c>
      <c r="Z322" s="46" t="str">
        <f>IF($B322="","",($M322*Z$2+IF($T322=2,0, $M322*Z$1+$X322/$W322*(1-$W322)))*IF(COUNTIF(Parámetros!$I:$I, $S322)&gt;0,0,1))</f>
        <v/>
      </c>
      <c r="AA322" s="46" t="str">
        <f>IF($B322="","",$R322*IF($T322=2,AA$1,AA$2) *IF(COUNTIF(Parámetros!$K:$K, $S322)&gt;0,0,1)+$Y322/$W322*(1-$W322))</f>
        <v/>
      </c>
      <c r="AB322" s="46" t="str">
        <f>IF($B322="","",$Q322*Parámetros!$B$3+Parámetros!$B$2)</f>
        <v/>
      </c>
      <c r="AC322" s="46" t="str">
        <f>IF($B322="","",Parámetros!$B$1*IF(OR($S322=27,$S322=102),0,1))</f>
        <v/>
      </c>
      <c r="AE322" s="43" t="str">
        <f>IF($B322="","",IF($C322="","No declarado",IFERROR(VLOOKUP($C322,F.931!$B:$BZ,$AE$1,0),"No declarado")))</f>
        <v/>
      </c>
      <c r="AF322" s="47" t="str">
        <f t="shared" si="48"/>
        <v/>
      </c>
      <c r="AG322" s="47" t="str">
        <f>IF($B322="","",IFERROR(O322-VLOOKUP(C322,F.931!B:BZ,SUMIFS(F.931!$1:$1,F.931!$3:$3,"Remuneración 4"),0),""))</f>
        <v/>
      </c>
      <c r="AH322" s="48" t="str">
        <f t="shared" si="49"/>
        <v/>
      </c>
      <c r="AI322" s="41" t="str">
        <f t="shared" si="50"/>
        <v/>
      </c>
    </row>
    <row r="323" spans="1:35" x14ac:dyDescent="0.2">
      <c r="A323" s="65"/>
      <c r="B323" s="64"/>
      <c r="C323" s="65"/>
      <c r="D323" s="88"/>
      <c r="E323" s="62"/>
      <c r="F323" s="62"/>
      <c r="G323" s="62"/>
      <c r="H323" s="62"/>
      <c r="I323" s="62"/>
      <c r="J323" s="62"/>
      <c r="K323" s="62"/>
      <c r="L323" s="43" t="str">
        <f>IF($B323="","",MAX(0,$E323-MAX($E323-$I323,Parámetros!$B$5)))</f>
        <v/>
      </c>
      <c r="M323" s="43" t="str">
        <f>IF($B323="","",MIN($E323,Parámetros!$B$4))</f>
        <v/>
      </c>
      <c r="N323" s="43" t="str">
        <f t="shared" si="43"/>
        <v/>
      </c>
      <c r="O323" s="43" t="str">
        <f>IF($B323="","",MIN(($E323+$F323)/IF($D323="",1,$D323),Parámetros!$B$4))</f>
        <v/>
      </c>
      <c r="P323" s="43" t="str">
        <f t="shared" si="44"/>
        <v/>
      </c>
      <c r="Q323" s="43" t="str">
        <f t="shared" si="45"/>
        <v/>
      </c>
      <c r="R323" s="43" t="str">
        <f t="shared" si="46"/>
        <v/>
      </c>
      <c r="S323" s="44" t="str">
        <f>IF($B323="","",IFERROR(VLOOKUP($C323,F.931!$B:$R,9,0),8))</f>
        <v/>
      </c>
      <c r="T323" s="44" t="str">
        <f>IF($B323="","",IFERROR(VLOOKUP($C323,F.931!$B:$R,7,0),1))</f>
        <v/>
      </c>
      <c r="U323" s="44" t="str">
        <f>IF($B323="","",IFERROR(VLOOKUP($C323,F.931!$B:$AR,15,0),0))</f>
        <v/>
      </c>
      <c r="V323" s="44" t="str">
        <f>IF($B323="","",IFERROR(VLOOKUP($C323,F.931!$B:$R,3,0),1))</f>
        <v/>
      </c>
      <c r="W323" s="45" t="str">
        <f t="shared" si="47"/>
        <v/>
      </c>
      <c r="X323" s="46" t="str">
        <f>IF($B323="","",$W323*(X$2+$U323*0.015) *$O323*IF(COUNTIF(Parámetros!$J:$J, $S323)&gt;0,0,1)*IF($T323=2,0,1) +$J323*$W323)</f>
        <v/>
      </c>
      <c r="Y323" s="46" t="str">
        <f>IF($B323="","",$W323*Y$2*P323*IF(COUNTIF(Parámetros!$L:$L,$S323)&gt;0,0,1)*IF($T323=2,0,1) +$K323*$W323)</f>
        <v/>
      </c>
      <c r="Z323" s="46" t="str">
        <f>IF($B323="","",($M323*Z$2+IF($T323=2,0, $M323*Z$1+$X323/$W323*(1-$W323)))*IF(COUNTIF(Parámetros!$I:$I, $S323)&gt;0,0,1))</f>
        <v/>
      </c>
      <c r="AA323" s="46" t="str">
        <f>IF($B323="","",$R323*IF($T323=2,AA$1,AA$2) *IF(COUNTIF(Parámetros!$K:$K, $S323)&gt;0,0,1)+$Y323/$W323*(1-$W323))</f>
        <v/>
      </c>
      <c r="AB323" s="46" t="str">
        <f>IF($B323="","",$Q323*Parámetros!$B$3+Parámetros!$B$2)</f>
        <v/>
      </c>
      <c r="AC323" s="46" t="str">
        <f>IF($B323="","",Parámetros!$B$1*IF(OR($S323=27,$S323=102),0,1))</f>
        <v/>
      </c>
      <c r="AE323" s="43" t="str">
        <f>IF($B323="","",IF($C323="","No declarado",IFERROR(VLOOKUP($C323,F.931!$B:$BZ,$AE$1,0),"No declarado")))</f>
        <v/>
      </c>
      <c r="AF323" s="47" t="str">
        <f t="shared" si="48"/>
        <v/>
      </c>
      <c r="AG323" s="47" t="str">
        <f>IF($B323="","",IFERROR(O323-VLOOKUP(C323,F.931!B:BZ,SUMIFS(F.931!$1:$1,F.931!$3:$3,"Remuneración 4"),0),""))</f>
        <v/>
      </c>
      <c r="AH323" s="48" t="str">
        <f t="shared" si="49"/>
        <v/>
      </c>
      <c r="AI323" s="41" t="str">
        <f t="shared" si="50"/>
        <v/>
      </c>
    </row>
    <row r="324" spans="1:35" x14ac:dyDescent="0.2">
      <c r="A324" s="65"/>
      <c r="B324" s="64"/>
      <c r="C324" s="65"/>
      <c r="D324" s="88"/>
      <c r="E324" s="62"/>
      <c r="F324" s="62"/>
      <c r="G324" s="62"/>
      <c r="H324" s="62"/>
      <c r="I324" s="62"/>
      <c r="J324" s="62"/>
      <c r="K324" s="62"/>
      <c r="L324" s="43" t="str">
        <f>IF($B324="","",MAX(0,$E324-MAX($E324-$I324,Parámetros!$B$5)))</f>
        <v/>
      </c>
      <c r="M324" s="43" t="str">
        <f>IF($B324="","",MIN($E324,Parámetros!$B$4))</f>
        <v/>
      </c>
      <c r="N324" s="43" t="str">
        <f t="shared" si="43"/>
        <v/>
      </c>
      <c r="O324" s="43" t="str">
        <f>IF($B324="","",MIN(($E324+$F324)/IF($D324="",1,$D324),Parámetros!$B$4))</f>
        <v/>
      </c>
      <c r="P324" s="43" t="str">
        <f t="shared" si="44"/>
        <v/>
      </c>
      <c r="Q324" s="43" t="str">
        <f t="shared" si="45"/>
        <v/>
      </c>
      <c r="R324" s="43" t="str">
        <f t="shared" si="46"/>
        <v/>
      </c>
      <c r="S324" s="44" t="str">
        <f>IF($B324="","",IFERROR(VLOOKUP($C324,F.931!$B:$R,9,0),8))</f>
        <v/>
      </c>
      <c r="T324" s="44" t="str">
        <f>IF($B324="","",IFERROR(VLOOKUP($C324,F.931!$B:$R,7,0),1))</f>
        <v/>
      </c>
      <c r="U324" s="44" t="str">
        <f>IF($B324="","",IFERROR(VLOOKUP($C324,F.931!$B:$AR,15,0),0))</f>
        <v/>
      </c>
      <c r="V324" s="44" t="str">
        <f>IF($B324="","",IFERROR(VLOOKUP($C324,F.931!$B:$R,3,0),1))</f>
        <v/>
      </c>
      <c r="W324" s="45" t="str">
        <f t="shared" si="47"/>
        <v/>
      </c>
      <c r="X324" s="46" t="str">
        <f>IF($B324="","",$W324*(X$2+$U324*0.015) *$O324*IF(COUNTIF(Parámetros!$J:$J, $S324)&gt;0,0,1)*IF($T324=2,0,1) +$J324*$W324)</f>
        <v/>
      </c>
      <c r="Y324" s="46" t="str">
        <f>IF($B324="","",$W324*Y$2*P324*IF(COUNTIF(Parámetros!$L:$L,$S324)&gt;0,0,1)*IF($T324=2,0,1) +$K324*$W324)</f>
        <v/>
      </c>
      <c r="Z324" s="46" t="str">
        <f>IF($B324="","",($M324*Z$2+IF($T324=2,0, $M324*Z$1+$X324/$W324*(1-$W324)))*IF(COUNTIF(Parámetros!$I:$I, $S324)&gt;0,0,1))</f>
        <v/>
      </c>
      <c r="AA324" s="46" t="str">
        <f>IF($B324="","",$R324*IF($T324=2,AA$1,AA$2) *IF(COUNTIF(Parámetros!$K:$K, $S324)&gt;0,0,1)+$Y324/$W324*(1-$W324))</f>
        <v/>
      </c>
      <c r="AB324" s="46" t="str">
        <f>IF($B324="","",$Q324*Parámetros!$B$3+Parámetros!$B$2)</f>
        <v/>
      </c>
      <c r="AC324" s="46" t="str">
        <f>IF($B324="","",Parámetros!$B$1*IF(OR($S324=27,$S324=102),0,1))</f>
        <v/>
      </c>
      <c r="AE324" s="43" t="str">
        <f>IF($B324="","",IF($C324="","No declarado",IFERROR(VLOOKUP($C324,F.931!$B:$BZ,$AE$1,0),"No declarado")))</f>
        <v/>
      </c>
      <c r="AF324" s="47" t="str">
        <f t="shared" si="48"/>
        <v/>
      </c>
      <c r="AG324" s="47" t="str">
        <f>IF($B324="","",IFERROR(O324-VLOOKUP(C324,F.931!B:BZ,SUMIFS(F.931!$1:$1,F.931!$3:$3,"Remuneración 4"),0),""))</f>
        <v/>
      </c>
      <c r="AH324" s="48" t="str">
        <f t="shared" si="49"/>
        <v/>
      </c>
      <c r="AI324" s="41" t="str">
        <f t="shared" si="50"/>
        <v/>
      </c>
    </row>
    <row r="325" spans="1:35" x14ac:dyDescent="0.2">
      <c r="A325" s="65"/>
      <c r="B325" s="64"/>
      <c r="C325" s="65"/>
      <c r="D325" s="88"/>
      <c r="E325" s="62"/>
      <c r="F325" s="62"/>
      <c r="G325" s="62"/>
      <c r="H325" s="62"/>
      <c r="I325" s="62"/>
      <c r="J325" s="62"/>
      <c r="K325" s="62"/>
      <c r="L325" s="43" t="str">
        <f>IF($B325="","",MAX(0,$E325-MAX($E325-$I325,Parámetros!$B$5)))</f>
        <v/>
      </c>
      <c r="M325" s="43" t="str">
        <f>IF($B325="","",MIN($E325,Parámetros!$B$4))</f>
        <v/>
      </c>
      <c r="N325" s="43" t="str">
        <f t="shared" si="43"/>
        <v/>
      </c>
      <c r="O325" s="43" t="str">
        <f>IF($B325="","",MIN(($E325+$F325)/IF($D325="",1,$D325),Parámetros!$B$4))</f>
        <v/>
      </c>
      <c r="P325" s="43" t="str">
        <f t="shared" si="44"/>
        <v/>
      </c>
      <c r="Q325" s="43" t="str">
        <f t="shared" si="45"/>
        <v/>
      </c>
      <c r="R325" s="43" t="str">
        <f t="shared" si="46"/>
        <v/>
      </c>
      <c r="S325" s="44" t="str">
        <f>IF($B325="","",IFERROR(VLOOKUP($C325,F.931!$B:$R,9,0),8))</f>
        <v/>
      </c>
      <c r="T325" s="44" t="str">
        <f>IF($B325="","",IFERROR(VLOOKUP($C325,F.931!$B:$R,7,0),1))</f>
        <v/>
      </c>
      <c r="U325" s="44" t="str">
        <f>IF($B325="","",IFERROR(VLOOKUP($C325,F.931!$B:$AR,15,0),0))</f>
        <v/>
      </c>
      <c r="V325" s="44" t="str">
        <f>IF($B325="","",IFERROR(VLOOKUP($C325,F.931!$B:$R,3,0),1))</f>
        <v/>
      </c>
      <c r="W325" s="45" t="str">
        <f t="shared" si="47"/>
        <v/>
      </c>
      <c r="X325" s="46" t="str">
        <f>IF($B325="","",$W325*(X$2+$U325*0.015) *$O325*IF(COUNTIF(Parámetros!$J:$J, $S325)&gt;0,0,1)*IF($T325=2,0,1) +$J325*$W325)</f>
        <v/>
      </c>
      <c r="Y325" s="46" t="str">
        <f>IF($B325="","",$W325*Y$2*P325*IF(COUNTIF(Parámetros!$L:$L,$S325)&gt;0,0,1)*IF($T325=2,0,1) +$K325*$W325)</f>
        <v/>
      </c>
      <c r="Z325" s="46" t="str">
        <f>IF($B325="","",($M325*Z$2+IF($T325=2,0, $M325*Z$1+$X325/$W325*(1-$W325)))*IF(COUNTIF(Parámetros!$I:$I, $S325)&gt;0,0,1))</f>
        <v/>
      </c>
      <c r="AA325" s="46" t="str">
        <f>IF($B325="","",$R325*IF($T325=2,AA$1,AA$2) *IF(COUNTIF(Parámetros!$K:$K, $S325)&gt;0,0,1)+$Y325/$W325*(1-$W325))</f>
        <v/>
      </c>
      <c r="AB325" s="46" t="str">
        <f>IF($B325="","",$Q325*Parámetros!$B$3+Parámetros!$B$2)</f>
        <v/>
      </c>
      <c r="AC325" s="46" t="str">
        <f>IF($B325="","",Parámetros!$B$1*IF(OR($S325=27,$S325=102),0,1))</f>
        <v/>
      </c>
      <c r="AE325" s="43" t="str">
        <f>IF($B325="","",IF($C325="","No declarado",IFERROR(VLOOKUP($C325,F.931!$B:$BZ,$AE$1,0),"No declarado")))</f>
        <v/>
      </c>
      <c r="AF325" s="47" t="str">
        <f t="shared" si="48"/>
        <v/>
      </c>
      <c r="AG325" s="47" t="str">
        <f>IF($B325="","",IFERROR(O325-VLOOKUP(C325,F.931!B:BZ,SUMIFS(F.931!$1:$1,F.931!$3:$3,"Remuneración 4"),0),""))</f>
        <v/>
      </c>
      <c r="AH325" s="48" t="str">
        <f t="shared" si="49"/>
        <v/>
      </c>
      <c r="AI325" s="41" t="str">
        <f t="shared" si="50"/>
        <v/>
      </c>
    </row>
    <row r="326" spans="1:35" x14ac:dyDescent="0.2">
      <c r="A326" s="65"/>
      <c r="B326" s="64"/>
      <c r="C326" s="65"/>
      <c r="D326" s="88"/>
      <c r="E326" s="62"/>
      <c r="F326" s="62"/>
      <c r="G326" s="62"/>
      <c r="H326" s="62"/>
      <c r="I326" s="62"/>
      <c r="J326" s="62"/>
      <c r="K326" s="62"/>
      <c r="L326" s="43" t="str">
        <f>IF($B326="","",MAX(0,$E326-MAX($E326-$I326,Parámetros!$B$5)))</f>
        <v/>
      </c>
      <c r="M326" s="43" t="str">
        <f>IF($B326="","",MIN($E326,Parámetros!$B$4))</f>
        <v/>
      </c>
      <c r="N326" s="43" t="str">
        <f t="shared" ref="N326:N389" si="51">IF($B326="","",$E326)</f>
        <v/>
      </c>
      <c r="O326" s="43" t="str">
        <f>IF($B326="","",MIN(($E326+$F326)/IF($D326="",1,$D326),Parámetros!$B$4))</f>
        <v/>
      </c>
      <c r="P326" s="43" t="str">
        <f t="shared" ref="P326:P389" si="52">IF($B326="","",SUM($E326:$F326)/IF($D326="",1,$D326))</f>
        <v/>
      </c>
      <c r="Q326" s="43" t="str">
        <f t="shared" ref="Q326:Q389" si="53">IF($B326="","",SUM($E326:$G326))</f>
        <v/>
      </c>
      <c r="R326" s="43" t="str">
        <f t="shared" si="46"/>
        <v/>
      </c>
      <c r="S326" s="44" t="str">
        <f>IF($B326="","",IFERROR(VLOOKUP($C326,F.931!$B:$R,9,0),8))</f>
        <v/>
      </c>
      <c r="T326" s="44" t="str">
        <f>IF($B326="","",IFERROR(VLOOKUP($C326,F.931!$B:$R,7,0),1))</f>
        <v/>
      </c>
      <c r="U326" s="44" t="str">
        <f>IF($B326="","",IFERROR(VLOOKUP($C326,F.931!$B:$AR,15,0),0))</f>
        <v/>
      </c>
      <c r="V326" s="44" t="str">
        <f>IF($B326="","",IFERROR(VLOOKUP($C326,F.931!$B:$R,3,0),1))</f>
        <v/>
      </c>
      <c r="W326" s="45" t="str">
        <f t="shared" si="47"/>
        <v/>
      </c>
      <c r="X326" s="46" t="str">
        <f>IF($B326="","",$W326*(X$2+$U326*0.015) *$O326*IF(COUNTIF(Parámetros!$J:$J, $S326)&gt;0,0,1)*IF($T326=2,0,1) +$J326*$W326)</f>
        <v/>
      </c>
      <c r="Y326" s="46" t="str">
        <f>IF($B326="","",$W326*Y$2*P326*IF(COUNTIF(Parámetros!$L:$L,$S326)&gt;0,0,1)*IF($T326=2,0,1) +$K326*$W326)</f>
        <v/>
      </c>
      <c r="Z326" s="46" t="str">
        <f>IF($B326="","",($M326*Z$2+IF($T326=2,0, $M326*Z$1+$X326/$W326*(1-$W326)))*IF(COUNTIF(Parámetros!$I:$I, $S326)&gt;0,0,1))</f>
        <v/>
      </c>
      <c r="AA326" s="46" t="str">
        <f>IF($B326="","",$R326*IF($T326=2,AA$1,AA$2) *IF(COUNTIF(Parámetros!$K:$K, $S326)&gt;0,0,1)+$Y326/$W326*(1-$W326))</f>
        <v/>
      </c>
      <c r="AB326" s="46" t="str">
        <f>IF($B326="","",$Q326*Parámetros!$B$3+Parámetros!$B$2)</f>
        <v/>
      </c>
      <c r="AC326" s="46" t="str">
        <f>IF($B326="","",Parámetros!$B$1*IF(OR($S326=27,$S326=102),0,1))</f>
        <v/>
      </c>
      <c r="AE326" s="43" t="str">
        <f>IF($B326="","",IF($C326="","No declarado",IFERROR(VLOOKUP($C326,F.931!$B:$BZ,$AE$1,0),"No declarado")))</f>
        <v/>
      </c>
      <c r="AF326" s="47" t="str">
        <f t="shared" si="48"/>
        <v/>
      </c>
      <c r="AG326" s="47" t="str">
        <f>IF($B326="","",IFERROR(O326-VLOOKUP(C326,F.931!B:BZ,SUMIFS(F.931!$1:$1,F.931!$3:$3,"Remuneración 4"),0),""))</f>
        <v/>
      </c>
      <c r="AH326" s="48" t="str">
        <f t="shared" si="49"/>
        <v/>
      </c>
      <c r="AI326" s="41" t="str">
        <f t="shared" si="50"/>
        <v/>
      </c>
    </row>
    <row r="327" spans="1:35" x14ac:dyDescent="0.2">
      <c r="A327" s="65"/>
      <c r="B327" s="64"/>
      <c r="C327" s="65"/>
      <c r="D327" s="88"/>
      <c r="E327" s="62"/>
      <c r="F327" s="62"/>
      <c r="G327" s="62"/>
      <c r="H327" s="62"/>
      <c r="I327" s="62"/>
      <c r="J327" s="62"/>
      <c r="K327" s="62"/>
      <c r="L327" s="43" t="str">
        <f>IF($B327="","",MAX(0,$E327-MAX($E327-$I327,Parámetros!$B$5)))</f>
        <v/>
      </c>
      <c r="M327" s="43" t="str">
        <f>IF($B327="","",MIN($E327,Parámetros!$B$4))</f>
        <v/>
      </c>
      <c r="N327" s="43" t="str">
        <f t="shared" si="51"/>
        <v/>
      </c>
      <c r="O327" s="43" t="str">
        <f>IF($B327="","",MIN(($E327+$F327)/IF($D327="",1,$D327),Parámetros!$B$4))</f>
        <v/>
      </c>
      <c r="P327" s="43" t="str">
        <f t="shared" si="52"/>
        <v/>
      </c>
      <c r="Q327" s="43" t="str">
        <f t="shared" si="53"/>
        <v/>
      </c>
      <c r="R327" s="43" t="str">
        <f t="shared" si="46"/>
        <v/>
      </c>
      <c r="S327" s="44" t="str">
        <f>IF($B327="","",IFERROR(VLOOKUP($C327,F.931!$B:$R,9,0),8))</f>
        <v/>
      </c>
      <c r="T327" s="44" t="str">
        <f>IF($B327="","",IFERROR(VLOOKUP($C327,F.931!$B:$R,7,0),1))</f>
        <v/>
      </c>
      <c r="U327" s="44" t="str">
        <f>IF($B327="","",IFERROR(VLOOKUP($C327,F.931!$B:$AR,15,0),0))</f>
        <v/>
      </c>
      <c r="V327" s="44" t="str">
        <f>IF($B327="","",IFERROR(VLOOKUP($C327,F.931!$B:$R,3,0),1))</f>
        <v/>
      </c>
      <c r="W327" s="45" t="str">
        <f t="shared" si="47"/>
        <v/>
      </c>
      <c r="X327" s="46" t="str">
        <f>IF($B327="","",$W327*(X$2+$U327*0.015) *$O327*IF(COUNTIF(Parámetros!$J:$J, $S327)&gt;0,0,1)*IF($T327=2,0,1) +$J327*$W327)</f>
        <v/>
      </c>
      <c r="Y327" s="46" t="str">
        <f>IF($B327="","",$W327*Y$2*P327*IF(COUNTIF(Parámetros!$L:$L,$S327)&gt;0,0,1)*IF($T327=2,0,1) +$K327*$W327)</f>
        <v/>
      </c>
      <c r="Z327" s="46" t="str">
        <f>IF($B327="","",($M327*Z$2+IF($T327=2,0, $M327*Z$1+$X327/$W327*(1-$W327)))*IF(COUNTIF(Parámetros!$I:$I, $S327)&gt;0,0,1))</f>
        <v/>
      </c>
      <c r="AA327" s="46" t="str">
        <f>IF($B327="","",$R327*IF($T327=2,AA$1,AA$2) *IF(COUNTIF(Parámetros!$K:$K, $S327)&gt;0,0,1)+$Y327/$W327*(1-$W327))</f>
        <v/>
      </c>
      <c r="AB327" s="46" t="str">
        <f>IF($B327="","",$Q327*Parámetros!$B$3+Parámetros!$B$2)</f>
        <v/>
      </c>
      <c r="AC327" s="46" t="str">
        <f>IF($B327="","",Parámetros!$B$1*IF(OR($S327=27,$S327=102),0,1))</f>
        <v/>
      </c>
      <c r="AE327" s="43" t="str">
        <f>IF($B327="","",IF($C327="","No declarado",IFERROR(VLOOKUP($C327,F.931!$B:$BZ,$AE$1,0),"No declarado")))</f>
        <v/>
      </c>
      <c r="AF327" s="47" t="str">
        <f t="shared" si="48"/>
        <v/>
      </c>
      <c r="AG327" s="47" t="str">
        <f>IF($B327="","",IFERROR(O327-VLOOKUP(C327,F.931!B:BZ,SUMIFS(F.931!$1:$1,F.931!$3:$3,"Remuneración 4"),0),""))</f>
        <v/>
      </c>
      <c r="AH327" s="48" t="str">
        <f t="shared" si="49"/>
        <v/>
      </c>
      <c r="AI327" s="41" t="str">
        <f t="shared" si="50"/>
        <v/>
      </c>
    </row>
    <row r="328" spans="1:35" x14ac:dyDescent="0.2">
      <c r="A328" s="65"/>
      <c r="B328" s="64"/>
      <c r="C328" s="65"/>
      <c r="D328" s="88"/>
      <c r="E328" s="62"/>
      <c r="F328" s="62"/>
      <c r="G328" s="62"/>
      <c r="H328" s="62"/>
      <c r="I328" s="62"/>
      <c r="J328" s="62"/>
      <c r="K328" s="62"/>
      <c r="L328" s="43" t="str">
        <f>IF($B328="","",MAX(0,$E328-MAX($E328-$I328,Parámetros!$B$5)))</f>
        <v/>
      </c>
      <c r="M328" s="43" t="str">
        <f>IF($B328="","",MIN($E328,Parámetros!$B$4))</f>
        <v/>
      </c>
      <c r="N328" s="43" t="str">
        <f t="shared" si="51"/>
        <v/>
      </c>
      <c r="O328" s="43" t="str">
        <f>IF($B328="","",MIN(($E328+$F328)/IF($D328="",1,$D328),Parámetros!$B$4))</f>
        <v/>
      </c>
      <c r="P328" s="43" t="str">
        <f t="shared" si="52"/>
        <v/>
      </c>
      <c r="Q328" s="43" t="str">
        <f t="shared" si="53"/>
        <v/>
      </c>
      <c r="R328" s="43" t="str">
        <f t="shared" si="46"/>
        <v/>
      </c>
      <c r="S328" s="44" t="str">
        <f>IF($B328="","",IFERROR(VLOOKUP($C328,F.931!$B:$R,9,0),8))</f>
        <v/>
      </c>
      <c r="T328" s="44" t="str">
        <f>IF($B328="","",IFERROR(VLOOKUP($C328,F.931!$B:$R,7,0),1))</f>
        <v/>
      </c>
      <c r="U328" s="44" t="str">
        <f>IF($B328="","",IFERROR(VLOOKUP($C328,F.931!$B:$AR,15,0),0))</f>
        <v/>
      </c>
      <c r="V328" s="44" t="str">
        <f>IF($B328="","",IFERROR(VLOOKUP($C328,F.931!$B:$R,3,0),1))</f>
        <v/>
      </c>
      <c r="W328" s="45" t="str">
        <f t="shared" si="47"/>
        <v/>
      </c>
      <c r="X328" s="46" t="str">
        <f>IF($B328="","",$W328*(X$2+$U328*0.015) *$O328*IF(COUNTIF(Parámetros!$J:$J, $S328)&gt;0,0,1)*IF($T328=2,0,1) +$J328*$W328)</f>
        <v/>
      </c>
      <c r="Y328" s="46" t="str">
        <f>IF($B328="","",$W328*Y$2*P328*IF(COUNTIF(Parámetros!$L:$L,$S328)&gt;0,0,1)*IF($T328=2,0,1) +$K328*$W328)</f>
        <v/>
      </c>
      <c r="Z328" s="46" t="str">
        <f>IF($B328="","",($M328*Z$2+IF($T328=2,0, $M328*Z$1+$X328/$W328*(1-$W328)))*IF(COUNTIF(Parámetros!$I:$I, $S328)&gt;0,0,1))</f>
        <v/>
      </c>
      <c r="AA328" s="46" t="str">
        <f>IF($B328="","",$R328*IF($T328=2,AA$1,AA$2) *IF(COUNTIF(Parámetros!$K:$K, $S328)&gt;0,0,1)+$Y328/$W328*(1-$W328))</f>
        <v/>
      </c>
      <c r="AB328" s="46" t="str">
        <f>IF($B328="","",$Q328*Parámetros!$B$3+Parámetros!$B$2)</f>
        <v/>
      </c>
      <c r="AC328" s="46" t="str">
        <f>IF($B328="","",Parámetros!$B$1*IF(OR($S328=27,$S328=102),0,1))</f>
        <v/>
      </c>
      <c r="AE328" s="43" t="str">
        <f>IF($B328="","",IF($C328="","No declarado",IFERROR(VLOOKUP($C328,F.931!$B:$BZ,$AE$1,0),"No declarado")))</f>
        <v/>
      </c>
      <c r="AF328" s="47" t="str">
        <f t="shared" si="48"/>
        <v/>
      </c>
      <c r="AG328" s="47" t="str">
        <f>IF($B328="","",IFERROR(O328-VLOOKUP(C328,F.931!B:BZ,SUMIFS(F.931!$1:$1,F.931!$3:$3,"Remuneración 4"),0),""))</f>
        <v/>
      </c>
      <c r="AH328" s="48" t="str">
        <f t="shared" si="49"/>
        <v/>
      </c>
      <c r="AI328" s="41" t="str">
        <f t="shared" si="50"/>
        <v/>
      </c>
    </row>
    <row r="329" spans="1:35" x14ac:dyDescent="0.2">
      <c r="A329" s="65"/>
      <c r="B329" s="64"/>
      <c r="C329" s="65"/>
      <c r="D329" s="88"/>
      <c r="E329" s="62"/>
      <c r="F329" s="62"/>
      <c r="G329" s="62"/>
      <c r="H329" s="62"/>
      <c r="I329" s="62"/>
      <c r="J329" s="62"/>
      <c r="K329" s="62"/>
      <c r="L329" s="43" t="str">
        <f>IF($B329="","",MAX(0,$E329-MAX($E329-$I329,Parámetros!$B$5)))</f>
        <v/>
      </c>
      <c r="M329" s="43" t="str">
        <f>IF($B329="","",MIN($E329,Parámetros!$B$4))</f>
        <v/>
      </c>
      <c r="N329" s="43" t="str">
        <f t="shared" si="51"/>
        <v/>
      </c>
      <c r="O329" s="43" t="str">
        <f>IF($B329="","",MIN(($E329+$F329)/IF($D329="",1,$D329),Parámetros!$B$4))</f>
        <v/>
      </c>
      <c r="P329" s="43" t="str">
        <f t="shared" si="52"/>
        <v/>
      </c>
      <c r="Q329" s="43" t="str">
        <f t="shared" si="53"/>
        <v/>
      </c>
      <c r="R329" s="43" t="str">
        <f t="shared" si="46"/>
        <v/>
      </c>
      <c r="S329" s="44" t="str">
        <f>IF($B329="","",IFERROR(VLOOKUP($C329,F.931!$B:$R,9,0),8))</f>
        <v/>
      </c>
      <c r="T329" s="44" t="str">
        <f>IF($B329="","",IFERROR(VLOOKUP($C329,F.931!$B:$R,7,0),1))</f>
        <v/>
      </c>
      <c r="U329" s="44" t="str">
        <f>IF($B329="","",IFERROR(VLOOKUP($C329,F.931!$B:$AR,15,0),0))</f>
        <v/>
      </c>
      <c r="V329" s="44" t="str">
        <f>IF($B329="","",IFERROR(VLOOKUP($C329,F.931!$B:$R,3,0),1))</f>
        <v/>
      </c>
      <c r="W329" s="45" t="str">
        <f t="shared" si="47"/>
        <v/>
      </c>
      <c r="X329" s="46" t="str">
        <f>IF($B329="","",$W329*(X$2+$U329*0.015) *$O329*IF(COUNTIF(Parámetros!$J:$J, $S329)&gt;0,0,1)*IF($T329=2,0,1) +$J329*$W329)</f>
        <v/>
      </c>
      <c r="Y329" s="46" t="str">
        <f>IF($B329="","",$W329*Y$2*P329*IF(COUNTIF(Parámetros!$L:$L,$S329)&gt;0,0,1)*IF($T329=2,0,1) +$K329*$W329)</f>
        <v/>
      </c>
      <c r="Z329" s="46" t="str">
        <f>IF($B329="","",($M329*Z$2+IF($T329=2,0, $M329*Z$1+$X329/$W329*(1-$W329)))*IF(COUNTIF(Parámetros!$I:$I, $S329)&gt;0,0,1))</f>
        <v/>
      </c>
      <c r="AA329" s="46" t="str">
        <f>IF($B329="","",$R329*IF($T329=2,AA$1,AA$2) *IF(COUNTIF(Parámetros!$K:$K, $S329)&gt;0,0,1)+$Y329/$W329*(1-$W329))</f>
        <v/>
      </c>
      <c r="AB329" s="46" t="str">
        <f>IF($B329="","",$Q329*Parámetros!$B$3+Parámetros!$B$2)</f>
        <v/>
      </c>
      <c r="AC329" s="46" t="str">
        <f>IF($B329="","",Parámetros!$B$1*IF(OR($S329=27,$S329=102),0,1))</f>
        <v/>
      </c>
      <c r="AE329" s="43" t="str">
        <f>IF($B329="","",IF($C329="","No declarado",IFERROR(VLOOKUP($C329,F.931!$B:$BZ,$AE$1,0),"No declarado")))</f>
        <v/>
      </c>
      <c r="AF329" s="47" t="str">
        <f t="shared" si="48"/>
        <v/>
      </c>
      <c r="AG329" s="47" t="str">
        <f>IF($B329="","",IFERROR(O329-VLOOKUP(C329,F.931!B:BZ,SUMIFS(F.931!$1:$1,F.931!$3:$3,"Remuneración 4"),0),""))</f>
        <v/>
      </c>
      <c r="AH329" s="48" t="str">
        <f t="shared" si="49"/>
        <v/>
      </c>
      <c r="AI329" s="41" t="str">
        <f t="shared" si="50"/>
        <v/>
      </c>
    </row>
    <row r="330" spans="1:35" x14ac:dyDescent="0.2">
      <c r="A330" s="65"/>
      <c r="B330" s="64"/>
      <c r="C330" s="65"/>
      <c r="D330" s="88"/>
      <c r="E330" s="62"/>
      <c r="F330" s="62"/>
      <c r="G330" s="62"/>
      <c r="H330" s="62"/>
      <c r="I330" s="62"/>
      <c r="J330" s="62"/>
      <c r="K330" s="62"/>
      <c r="L330" s="43" t="str">
        <f>IF($B330="","",MAX(0,$E330-MAX($E330-$I330,Parámetros!$B$5)))</f>
        <v/>
      </c>
      <c r="M330" s="43" t="str">
        <f>IF($B330="","",MIN($E330,Parámetros!$B$4))</f>
        <v/>
      </c>
      <c r="N330" s="43" t="str">
        <f t="shared" si="51"/>
        <v/>
      </c>
      <c r="O330" s="43" t="str">
        <f>IF($B330="","",MIN(($E330+$F330)/IF($D330="",1,$D330),Parámetros!$B$4))</f>
        <v/>
      </c>
      <c r="P330" s="43" t="str">
        <f t="shared" si="52"/>
        <v/>
      </c>
      <c r="Q330" s="43" t="str">
        <f t="shared" si="53"/>
        <v/>
      </c>
      <c r="R330" s="43" t="str">
        <f t="shared" si="46"/>
        <v/>
      </c>
      <c r="S330" s="44" t="str">
        <f>IF($B330="","",IFERROR(VLOOKUP($C330,F.931!$B:$R,9,0),8))</f>
        <v/>
      </c>
      <c r="T330" s="44" t="str">
        <f>IF($B330="","",IFERROR(VLOOKUP($C330,F.931!$B:$R,7,0),1))</f>
        <v/>
      </c>
      <c r="U330" s="44" t="str">
        <f>IF($B330="","",IFERROR(VLOOKUP($C330,F.931!$B:$AR,15,0),0))</f>
        <v/>
      </c>
      <c r="V330" s="44" t="str">
        <f>IF($B330="","",IFERROR(VLOOKUP($C330,F.931!$B:$R,3,0),1))</f>
        <v/>
      </c>
      <c r="W330" s="45" t="str">
        <f t="shared" si="47"/>
        <v/>
      </c>
      <c r="X330" s="46" t="str">
        <f>IF($B330="","",$W330*(X$2+$U330*0.015) *$O330*IF(COUNTIF(Parámetros!$J:$J, $S330)&gt;0,0,1)*IF($T330=2,0,1) +$J330*$W330)</f>
        <v/>
      </c>
      <c r="Y330" s="46" t="str">
        <f>IF($B330="","",$W330*Y$2*P330*IF(COUNTIF(Parámetros!$L:$L,$S330)&gt;0,0,1)*IF($T330=2,0,1) +$K330*$W330)</f>
        <v/>
      </c>
      <c r="Z330" s="46" t="str">
        <f>IF($B330="","",($M330*Z$2+IF($T330=2,0, $M330*Z$1+$X330/$W330*(1-$W330)))*IF(COUNTIF(Parámetros!$I:$I, $S330)&gt;0,0,1))</f>
        <v/>
      </c>
      <c r="AA330" s="46" t="str">
        <f>IF($B330="","",$R330*IF($T330=2,AA$1,AA$2) *IF(COUNTIF(Parámetros!$K:$K, $S330)&gt;0,0,1)+$Y330/$W330*(1-$W330))</f>
        <v/>
      </c>
      <c r="AB330" s="46" t="str">
        <f>IF($B330="","",$Q330*Parámetros!$B$3+Parámetros!$B$2)</f>
        <v/>
      </c>
      <c r="AC330" s="46" t="str">
        <f>IF($B330="","",Parámetros!$B$1*IF(OR($S330=27,$S330=102),0,1))</f>
        <v/>
      </c>
      <c r="AE330" s="43" t="str">
        <f>IF($B330="","",IF($C330="","No declarado",IFERROR(VLOOKUP($C330,F.931!$B:$BZ,$AE$1,0),"No declarado")))</f>
        <v/>
      </c>
      <c r="AF330" s="47" t="str">
        <f t="shared" si="48"/>
        <v/>
      </c>
      <c r="AG330" s="47" t="str">
        <f>IF($B330="","",IFERROR(O330-VLOOKUP(C330,F.931!B:BZ,SUMIFS(F.931!$1:$1,F.931!$3:$3,"Remuneración 4"),0),""))</f>
        <v/>
      </c>
      <c r="AH330" s="48" t="str">
        <f t="shared" si="49"/>
        <v/>
      </c>
      <c r="AI330" s="41" t="str">
        <f t="shared" si="50"/>
        <v/>
      </c>
    </row>
    <row r="331" spans="1:35" x14ac:dyDescent="0.2">
      <c r="A331" s="65"/>
      <c r="B331" s="64"/>
      <c r="C331" s="65"/>
      <c r="D331" s="88"/>
      <c r="E331" s="62"/>
      <c r="F331" s="62"/>
      <c r="G331" s="62"/>
      <c r="H331" s="62"/>
      <c r="I331" s="62"/>
      <c r="J331" s="62"/>
      <c r="K331" s="62"/>
      <c r="L331" s="43" t="str">
        <f>IF($B331="","",MAX(0,$E331-MAX($E331-$I331,Parámetros!$B$5)))</f>
        <v/>
      </c>
      <c r="M331" s="43" t="str">
        <f>IF($B331="","",MIN($E331,Parámetros!$B$4))</f>
        <v/>
      </c>
      <c r="N331" s="43" t="str">
        <f t="shared" si="51"/>
        <v/>
      </c>
      <c r="O331" s="43" t="str">
        <f>IF($B331="","",MIN(($E331+$F331)/IF($D331="",1,$D331),Parámetros!$B$4))</f>
        <v/>
      </c>
      <c r="P331" s="43" t="str">
        <f t="shared" si="52"/>
        <v/>
      </c>
      <c r="Q331" s="43" t="str">
        <f t="shared" si="53"/>
        <v/>
      </c>
      <c r="R331" s="43" t="str">
        <f t="shared" si="46"/>
        <v/>
      </c>
      <c r="S331" s="44" t="str">
        <f>IF($B331="","",IFERROR(VLOOKUP($C331,F.931!$B:$R,9,0),8))</f>
        <v/>
      </c>
      <c r="T331" s="44" t="str">
        <f>IF($B331="","",IFERROR(VLOOKUP($C331,F.931!$B:$R,7,0),1))</f>
        <v/>
      </c>
      <c r="U331" s="44" t="str">
        <f>IF($B331="","",IFERROR(VLOOKUP($C331,F.931!$B:$AR,15,0),0))</f>
        <v/>
      </c>
      <c r="V331" s="44" t="str">
        <f>IF($B331="","",IFERROR(VLOOKUP($C331,F.931!$B:$R,3,0),1))</f>
        <v/>
      </c>
      <c r="W331" s="45" t="str">
        <f t="shared" si="47"/>
        <v/>
      </c>
      <c r="X331" s="46" t="str">
        <f>IF($B331="","",$W331*(X$2+$U331*0.015) *$O331*IF(COUNTIF(Parámetros!$J:$J, $S331)&gt;0,0,1)*IF($T331=2,0,1) +$J331*$W331)</f>
        <v/>
      </c>
      <c r="Y331" s="46" t="str">
        <f>IF($B331="","",$W331*Y$2*P331*IF(COUNTIF(Parámetros!$L:$L,$S331)&gt;0,0,1)*IF($T331=2,0,1) +$K331*$W331)</f>
        <v/>
      </c>
      <c r="Z331" s="46" t="str">
        <f>IF($B331="","",($M331*Z$2+IF($T331=2,0, $M331*Z$1+$X331/$W331*(1-$W331)))*IF(COUNTIF(Parámetros!$I:$I, $S331)&gt;0,0,1))</f>
        <v/>
      </c>
      <c r="AA331" s="46" t="str">
        <f>IF($B331="","",$R331*IF($T331=2,AA$1,AA$2) *IF(COUNTIF(Parámetros!$K:$K, $S331)&gt;0,0,1)+$Y331/$W331*(1-$W331))</f>
        <v/>
      </c>
      <c r="AB331" s="46" t="str">
        <f>IF($B331="","",$Q331*Parámetros!$B$3+Parámetros!$B$2)</f>
        <v/>
      </c>
      <c r="AC331" s="46" t="str">
        <f>IF($B331="","",Parámetros!$B$1*IF(OR($S331=27,$S331=102),0,1))</f>
        <v/>
      </c>
      <c r="AE331" s="43" t="str">
        <f>IF($B331="","",IF($C331="","No declarado",IFERROR(VLOOKUP($C331,F.931!$B:$BZ,$AE$1,0),"No declarado")))</f>
        <v/>
      </c>
      <c r="AF331" s="47" t="str">
        <f t="shared" si="48"/>
        <v/>
      </c>
      <c r="AG331" s="47" t="str">
        <f>IF($B331="","",IFERROR(O331-VLOOKUP(C331,F.931!B:BZ,SUMIFS(F.931!$1:$1,F.931!$3:$3,"Remuneración 4"),0),""))</f>
        <v/>
      </c>
      <c r="AH331" s="48" t="str">
        <f t="shared" si="49"/>
        <v/>
      </c>
      <c r="AI331" s="41" t="str">
        <f t="shared" si="50"/>
        <v/>
      </c>
    </row>
    <row r="332" spans="1:35" x14ac:dyDescent="0.2">
      <c r="A332" s="65"/>
      <c r="B332" s="64"/>
      <c r="C332" s="65"/>
      <c r="D332" s="88"/>
      <c r="E332" s="62"/>
      <c r="F332" s="62"/>
      <c r="G332" s="62"/>
      <c r="H332" s="62"/>
      <c r="I332" s="62"/>
      <c r="J332" s="62"/>
      <c r="K332" s="62"/>
      <c r="L332" s="43" t="str">
        <f>IF($B332="","",MAX(0,$E332-MAX($E332-$I332,Parámetros!$B$5)))</f>
        <v/>
      </c>
      <c r="M332" s="43" t="str">
        <f>IF($B332="","",MIN($E332,Parámetros!$B$4))</f>
        <v/>
      </c>
      <c r="N332" s="43" t="str">
        <f t="shared" si="51"/>
        <v/>
      </c>
      <c r="O332" s="43" t="str">
        <f>IF($B332="","",MIN(($E332+$F332)/IF($D332="",1,$D332),Parámetros!$B$4))</f>
        <v/>
      </c>
      <c r="P332" s="43" t="str">
        <f t="shared" si="52"/>
        <v/>
      </c>
      <c r="Q332" s="43" t="str">
        <f t="shared" si="53"/>
        <v/>
      </c>
      <c r="R332" s="43" t="str">
        <f t="shared" si="46"/>
        <v/>
      </c>
      <c r="S332" s="44" t="str">
        <f>IF($B332="","",IFERROR(VLOOKUP($C332,F.931!$B:$R,9,0),8))</f>
        <v/>
      </c>
      <c r="T332" s="44" t="str">
        <f>IF($B332="","",IFERROR(VLOOKUP($C332,F.931!$B:$R,7,0),1))</f>
        <v/>
      </c>
      <c r="U332" s="44" t="str">
        <f>IF($B332="","",IFERROR(VLOOKUP($C332,F.931!$B:$AR,15,0),0))</f>
        <v/>
      </c>
      <c r="V332" s="44" t="str">
        <f>IF($B332="","",IFERROR(VLOOKUP($C332,F.931!$B:$R,3,0),1))</f>
        <v/>
      </c>
      <c r="W332" s="45" t="str">
        <f t="shared" si="47"/>
        <v/>
      </c>
      <c r="X332" s="46" t="str">
        <f>IF($B332="","",$W332*(X$2+$U332*0.015) *$O332*IF(COUNTIF(Parámetros!$J:$J, $S332)&gt;0,0,1)*IF($T332=2,0,1) +$J332*$W332)</f>
        <v/>
      </c>
      <c r="Y332" s="46" t="str">
        <f>IF($B332="","",$W332*Y$2*P332*IF(COUNTIF(Parámetros!$L:$L,$S332)&gt;0,0,1)*IF($T332=2,0,1) +$K332*$W332)</f>
        <v/>
      </c>
      <c r="Z332" s="46" t="str">
        <f>IF($B332="","",($M332*Z$2+IF($T332=2,0, $M332*Z$1+$X332/$W332*(1-$W332)))*IF(COUNTIF(Parámetros!$I:$I, $S332)&gt;0,0,1))</f>
        <v/>
      </c>
      <c r="AA332" s="46" t="str">
        <f>IF($B332="","",$R332*IF($T332=2,AA$1,AA$2) *IF(COUNTIF(Parámetros!$K:$K, $S332)&gt;0,0,1)+$Y332/$W332*(1-$W332))</f>
        <v/>
      </c>
      <c r="AB332" s="46" t="str">
        <f>IF($B332="","",$Q332*Parámetros!$B$3+Parámetros!$B$2)</f>
        <v/>
      </c>
      <c r="AC332" s="46" t="str">
        <f>IF($B332="","",Parámetros!$B$1*IF(OR($S332=27,$S332=102),0,1))</f>
        <v/>
      </c>
      <c r="AE332" s="43" t="str">
        <f>IF($B332="","",IF($C332="","No declarado",IFERROR(VLOOKUP($C332,F.931!$B:$BZ,$AE$1,0),"No declarado")))</f>
        <v/>
      </c>
      <c r="AF332" s="47" t="str">
        <f t="shared" si="48"/>
        <v/>
      </c>
      <c r="AG332" s="47" t="str">
        <f>IF($B332="","",IFERROR(O332-VLOOKUP(C332,F.931!B:BZ,SUMIFS(F.931!$1:$1,F.931!$3:$3,"Remuneración 4"),0),""))</f>
        <v/>
      </c>
      <c r="AH332" s="48" t="str">
        <f t="shared" si="49"/>
        <v/>
      </c>
      <c r="AI332" s="41" t="str">
        <f t="shared" si="50"/>
        <v/>
      </c>
    </row>
    <row r="333" spans="1:35" x14ac:dyDescent="0.2">
      <c r="A333" s="65"/>
      <c r="B333" s="64"/>
      <c r="C333" s="65"/>
      <c r="D333" s="88"/>
      <c r="E333" s="62"/>
      <c r="F333" s="62"/>
      <c r="G333" s="62"/>
      <c r="H333" s="62"/>
      <c r="I333" s="62"/>
      <c r="J333" s="62"/>
      <c r="K333" s="62"/>
      <c r="L333" s="43" t="str">
        <f>IF($B333="","",MAX(0,$E333-MAX($E333-$I333,Parámetros!$B$5)))</f>
        <v/>
      </c>
      <c r="M333" s="43" t="str">
        <f>IF($B333="","",MIN($E333,Parámetros!$B$4))</f>
        <v/>
      </c>
      <c r="N333" s="43" t="str">
        <f t="shared" si="51"/>
        <v/>
      </c>
      <c r="O333" s="43" t="str">
        <f>IF($B333="","",MIN(($E333+$F333)/IF($D333="",1,$D333),Parámetros!$B$4))</f>
        <v/>
      </c>
      <c r="P333" s="43" t="str">
        <f t="shared" si="52"/>
        <v/>
      </c>
      <c r="Q333" s="43" t="str">
        <f t="shared" si="53"/>
        <v/>
      </c>
      <c r="R333" s="43" t="str">
        <f t="shared" si="46"/>
        <v/>
      </c>
      <c r="S333" s="44" t="str">
        <f>IF($B333="","",IFERROR(VLOOKUP($C333,F.931!$B:$R,9,0),8))</f>
        <v/>
      </c>
      <c r="T333" s="44" t="str">
        <f>IF($B333="","",IFERROR(VLOOKUP($C333,F.931!$B:$R,7,0),1))</f>
        <v/>
      </c>
      <c r="U333" s="44" t="str">
        <f>IF($B333="","",IFERROR(VLOOKUP($C333,F.931!$B:$AR,15,0),0))</f>
        <v/>
      </c>
      <c r="V333" s="44" t="str">
        <f>IF($B333="","",IFERROR(VLOOKUP($C333,F.931!$B:$R,3,0),1))</f>
        <v/>
      </c>
      <c r="W333" s="45" t="str">
        <f t="shared" si="47"/>
        <v/>
      </c>
      <c r="X333" s="46" t="str">
        <f>IF($B333="","",$W333*(X$2+$U333*0.015) *$O333*IF(COUNTIF(Parámetros!$J:$J, $S333)&gt;0,0,1)*IF($T333=2,0,1) +$J333*$W333)</f>
        <v/>
      </c>
      <c r="Y333" s="46" t="str">
        <f>IF($B333="","",$W333*Y$2*P333*IF(COUNTIF(Parámetros!$L:$L,$S333)&gt;0,0,1)*IF($T333=2,0,1) +$K333*$W333)</f>
        <v/>
      </c>
      <c r="Z333" s="46" t="str">
        <f>IF($B333="","",($M333*Z$2+IF($T333=2,0, $M333*Z$1+$X333/$W333*(1-$W333)))*IF(COUNTIF(Parámetros!$I:$I, $S333)&gt;0,0,1))</f>
        <v/>
      </c>
      <c r="AA333" s="46" t="str">
        <f>IF($B333="","",$R333*IF($T333=2,AA$1,AA$2) *IF(COUNTIF(Parámetros!$K:$K, $S333)&gt;0,0,1)+$Y333/$W333*(1-$W333))</f>
        <v/>
      </c>
      <c r="AB333" s="46" t="str">
        <f>IF($B333="","",$Q333*Parámetros!$B$3+Parámetros!$B$2)</f>
        <v/>
      </c>
      <c r="AC333" s="46" t="str">
        <f>IF($B333="","",Parámetros!$B$1*IF(OR($S333=27,$S333=102),0,1))</f>
        <v/>
      </c>
      <c r="AE333" s="43" t="str">
        <f>IF($B333="","",IF($C333="","No declarado",IFERROR(VLOOKUP($C333,F.931!$B:$BZ,$AE$1,0),"No declarado")))</f>
        <v/>
      </c>
      <c r="AF333" s="47" t="str">
        <f t="shared" si="48"/>
        <v/>
      </c>
      <c r="AG333" s="47" t="str">
        <f>IF($B333="","",IFERROR(O333-VLOOKUP(C333,F.931!B:BZ,SUMIFS(F.931!$1:$1,F.931!$3:$3,"Remuneración 4"),0),""))</f>
        <v/>
      </c>
      <c r="AH333" s="48" t="str">
        <f t="shared" si="49"/>
        <v/>
      </c>
      <c r="AI333" s="41" t="str">
        <f t="shared" si="50"/>
        <v/>
      </c>
    </row>
    <row r="334" spans="1:35" x14ac:dyDescent="0.2">
      <c r="A334" s="65"/>
      <c r="B334" s="64"/>
      <c r="C334" s="65"/>
      <c r="D334" s="88"/>
      <c r="E334" s="62"/>
      <c r="F334" s="62"/>
      <c r="G334" s="62"/>
      <c r="H334" s="62"/>
      <c r="I334" s="62"/>
      <c r="J334" s="62"/>
      <c r="K334" s="62"/>
      <c r="L334" s="43" t="str">
        <f>IF($B334="","",MAX(0,$E334-MAX($E334-$I334,Parámetros!$B$5)))</f>
        <v/>
      </c>
      <c r="M334" s="43" t="str">
        <f>IF($B334="","",MIN($E334,Parámetros!$B$4))</f>
        <v/>
      </c>
      <c r="N334" s="43" t="str">
        <f t="shared" si="51"/>
        <v/>
      </c>
      <c r="O334" s="43" t="str">
        <f>IF($B334="","",MIN(($E334+$F334)/IF($D334="",1,$D334),Parámetros!$B$4))</f>
        <v/>
      </c>
      <c r="P334" s="43" t="str">
        <f t="shared" si="52"/>
        <v/>
      </c>
      <c r="Q334" s="43" t="str">
        <f t="shared" si="53"/>
        <v/>
      </c>
      <c r="R334" s="43" t="str">
        <f t="shared" si="46"/>
        <v/>
      </c>
      <c r="S334" s="44" t="str">
        <f>IF($B334="","",IFERROR(VLOOKUP($C334,F.931!$B:$R,9,0),8))</f>
        <v/>
      </c>
      <c r="T334" s="44" t="str">
        <f>IF($B334="","",IFERROR(VLOOKUP($C334,F.931!$B:$R,7,0),1))</f>
        <v/>
      </c>
      <c r="U334" s="44" t="str">
        <f>IF($B334="","",IFERROR(VLOOKUP($C334,F.931!$B:$AR,15,0),0))</f>
        <v/>
      </c>
      <c r="V334" s="44" t="str">
        <f>IF($B334="","",IFERROR(VLOOKUP($C334,F.931!$B:$R,3,0),1))</f>
        <v/>
      </c>
      <c r="W334" s="45" t="str">
        <f t="shared" si="47"/>
        <v/>
      </c>
      <c r="X334" s="46" t="str">
        <f>IF($B334="","",$W334*(X$2+$U334*0.015) *$O334*IF(COUNTIF(Parámetros!$J:$J, $S334)&gt;0,0,1)*IF($T334=2,0,1) +$J334*$W334)</f>
        <v/>
      </c>
      <c r="Y334" s="46" t="str">
        <f>IF($B334="","",$W334*Y$2*P334*IF(COUNTIF(Parámetros!$L:$L,$S334)&gt;0,0,1)*IF($T334=2,0,1) +$K334*$W334)</f>
        <v/>
      </c>
      <c r="Z334" s="46" t="str">
        <f>IF($B334="","",($M334*Z$2+IF($T334=2,0, $M334*Z$1+$X334/$W334*(1-$W334)))*IF(COUNTIF(Parámetros!$I:$I, $S334)&gt;0,0,1))</f>
        <v/>
      </c>
      <c r="AA334" s="46" t="str">
        <f>IF($B334="","",$R334*IF($T334=2,AA$1,AA$2) *IF(COUNTIF(Parámetros!$K:$K, $S334)&gt;0,0,1)+$Y334/$W334*(1-$W334))</f>
        <v/>
      </c>
      <c r="AB334" s="46" t="str">
        <f>IF($B334="","",$Q334*Parámetros!$B$3+Parámetros!$B$2)</f>
        <v/>
      </c>
      <c r="AC334" s="46" t="str">
        <f>IF($B334="","",Parámetros!$B$1*IF(OR($S334=27,$S334=102),0,1))</f>
        <v/>
      </c>
      <c r="AE334" s="43" t="str">
        <f>IF($B334="","",IF($C334="","No declarado",IFERROR(VLOOKUP($C334,F.931!$B:$BZ,$AE$1,0),"No declarado")))</f>
        <v/>
      </c>
      <c r="AF334" s="47" t="str">
        <f t="shared" si="48"/>
        <v/>
      </c>
      <c r="AG334" s="47" t="str">
        <f>IF($B334="","",IFERROR(O334-VLOOKUP(C334,F.931!B:BZ,SUMIFS(F.931!$1:$1,F.931!$3:$3,"Remuneración 4"),0),""))</f>
        <v/>
      </c>
      <c r="AH334" s="48" t="str">
        <f t="shared" si="49"/>
        <v/>
      </c>
      <c r="AI334" s="41" t="str">
        <f t="shared" si="50"/>
        <v/>
      </c>
    </row>
    <row r="335" spans="1:35" x14ac:dyDescent="0.2">
      <c r="A335" s="65"/>
      <c r="B335" s="64"/>
      <c r="C335" s="65"/>
      <c r="D335" s="88"/>
      <c r="E335" s="62"/>
      <c r="F335" s="62"/>
      <c r="G335" s="62"/>
      <c r="H335" s="62"/>
      <c r="I335" s="62"/>
      <c r="J335" s="62"/>
      <c r="K335" s="62"/>
      <c r="L335" s="43" t="str">
        <f>IF($B335="","",MAX(0,$E335-MAX($E335-$I335,Parámetros!$B$5)))</f>
        <v/>
      </c>
      <c r="M335" s="43" t="str">
        <f>IF($B335="","",MIN($E335,Parámetros!$B$4))</f>
        <v/>
      </c>
      <c r="N335" s="43" t="str">
        <f t="shared" si="51"/>
        <v/>
      </c>
      <c r="O335" s="43" t="str">
        <f>IF($B335="","",MIN(($E335+$F335)/IF($D335="",1,$D335),Parámetros!$B$4))</f>
        <v/>
      </c>
      <c r="P335" s="43" t="str">
        <f t="shared" si="52"/>
        <v/>
      </c>
      <c r="Q335" s="43" t="str">
        <f t="shared" si="53"/>
        <v/>
      </c>
      <c r="R335" s="43" t="str">
        <f t="shared" si="46"/>
        <v/>
      </c>
      <c r="S335" s="44" t="str">
        <f>IF($B335="","",IFERROR(VLOOKUP($C335,F.931!$B:$R,9,0),8))</f>
        <v/>
      </c>
      <c r="T335" s="44" t="str">
        <f>IF($B335="","",IFERROR(VLOOKUP($C335,F.931!$B:$R,7,0),1))</f>
        <v/>
      </c>
      <c r="U335" s="44" t="str">
        <f>IF($B335="","",IFERROR(VLOOKUP($C335,F.931!$B:$AR,15,0),0))</f>
        <v/>
      </c>
      <c r="V335" s="44" t="str">
        <f>IF($B335="","",IFERROR(VLOOKUP($C335,F.931!$B:$R,3,0),1))</f>
        <v/>
      </c>
      <c r="W335" s="45" t="str">
        <f t="shared" si="47"/>
        <v/>
      </c>
      <c r="X335" s="46" t="str">
        <f>IF($B335="","",$W335*(X$2+$U335*0.015) *$O335*IF(COUNTIF(Parámetros!$J:$J, $S335)&gt;0,0,1)*IF($T335=2,0,1) +$J335*$W335)</f>
        <v/>
      </c>
      <c r="Y335" s="46" t="str">
        <f>IF($B335="","",$W335*Y$2*P335*IF(COUNTIF(Parámetros!$L:$L,$S335)&gt;0,0,1)*IF($T335=2,0,1) +$K335*$W335)</f>
        <v/>
      </c>
      <c r="Z335" s="46" t="str">
        <f>IF($B335="","",($M335*Z$2+IF($T335=2,0, $M335*Z$1+$X335/$W335*(1-$W335)))*IF(COUNTIF(Parámetros!$I:$I, $S335)&gt;0,0,1))</f>
        <v/>
      </c>
      <c r="AA335" s="46" t="str">
        <f>IF($B335="","",$R335*IF($T335=2,AA$1,AA$2) *IF(COUNTIF(Parámetros!$K:$K, $S335)&gt;0,0,1)+$Y335/$W335*(1-$W335))</f>
        <v/>
      </c>
      <c r="AB335" s="46" t="str">
        <f>IF($B335="","",$Q335*Parámetros!$B$3+Parámetros!$B$2)</f>
        <v/>
      </c>
      <c r="AC335" s="46" t="str">
        <f>IF($B335="","",Parámetros!$B$1*IF(OR($S335=27,$S335=102),0,1))</f>
        <v/>
      </c>
      <c r="AE335" s="43" t="str">
        <f>IF($B335="","",IF($C335="","No declarado",IFERROR(VLOOKUP($C335,F.931!$B:$BZ,$AE$1,0),"No declarado")))</f>
        <v/>
      </c>
      <c r="AF335" s="47" t="str">
        <f t="shared" si="48"/>
        <v/>
      </c>
      <c r="AG335" s="47" t="str">
        <f>IF($B335="","",IFERROR(O335-VLOOKUP(C335,F.931!B:BZ,SUMIFS(F.931!$1:$1,F.931!$3:$3,"Remuneración 4"),0),""))</f>
        <v/>
      </c>
      <c r="AH335" s="48" t="str">
        <f t="shared" si="49"/>
        <v/>
      </c>
      <c r="AI335" s="41" t="str">
        <f t="shared" si="50"/>
        <v/>
      </c>
    </row>
    <row r="336" spans="1:35" x14ac:dyDescent="0.2">
      <c r="A336" s="65"/>
      <c r="B336" s="64"/>
      <c r="C336" s="65"/>
      <c r="D336" s="88"/>
      <c r="E336" s="62"/>
      <c r="F336" s="62"/>
      <c r="G336" s="62"/>
      <c r="H336" s="62"/>
      <c r="I336" s="62"/>
      <c r="J336" s="62"/>
      <c r="K336" s="62"/>
      <c r="L336" s="43" t="str">
        <f>IF($B336="","",MAX(0,$E336-MAX($E336-$I336,Parámetros!$B$5)))</f>
        <v/>
      </c>
      <c r="M336" s="43" t="str">
        <f>IF($B336="","",MIN($E336,Parámetros!$B$4))</f>
        <v/>
      </c>
      <c r="N336" s="43" t="str">
        <f t="shared" si="51"/>
        <v/>
      </c>
      <c r="O336" s="43" t="str">
        <f>IF($B336="","",MIN(($E336+$F336)/IF($D336="",1,$D336),Parámetros!$B$4))</f>
        <v/>
      </c>
      <c r="P336" s="43" t="str">
        <f t="shared" si="52"/>
        <v/>
      </c>
      <c r="Q336" s="43" t="str">
        <f t="shared" si="53"/>
        <v/>
      </c>
      <c r="R336" s="43" t="str">
        <f t="shared" si="46"/>
        <v/>
      </c>
      <c r="S336" s="44" t="str">
        <f>IF($B336="","",IFERROR(VLOOKUP($C336,F.931!$B:$R,9,0),8))</f>
        <v/>
      </c>
      <c r="T336" s="44" t="str">
        <f>IF($B336="","",IFERROR(VLOOKUP($C336,F.931!$B:$R,7,0),1))</f>
        <v/>
      </c>
      <c r="U336" s="44" t="str">
        <f>IF($B336="","",IFERROR(VLOOKUP($C336,F.931!$B:$AR,15,0),0))</f>
        <v/>
      </c>
      <c r="V336" s="44" t="str">
        <f>IF($B336="","",IFERROR(VLOOKUP($C336,F.931!$B:$R,3,0),1))</f>
        <v/>
      </c>
      <c r="W336" s="45" t="str">
        <f t="shared" si="47"/>
        <v/>
      </c>
      <c r="X336" s="46" t="str">
        <f>IF($B336="","",$W336*(X$2+$U336*0.015) *$O336*IF(COUNTIF(Parámetros!$J:$J, $S336)&gt;0,0,1)*IF($T336=2,0,1) +$J336*$W336)</f>
        <v/>
      </c>
      <c r="Y336" s="46" t="str">
        <f>IF($B336="","",$W336*Y$2*P336*IF(COUNTIF(Parámetros!$L:$L,$S336)&gt;0,0,1)*IF($T336=2,0,1) +$K336*$W336)</f>
        <v/>
      </c>
      <c r="Z336" s="46" t="str">
        <f>IF($B336="","",($M336*Z$2+IF($T336=2,0, $M336*Z$1+$X336/$W336*(1-$W336)))*IF(COUNTIF(Parámetros!$I:$I, $S336)&gt;0,0,1))</f>
        <v/>
      </c>
      <c r="AA336" s="46" t="str">
        <f>IF($B336="","",$R336*IF($T336=2,AA$1,AA$2) *IF(COUNTIF(Parámetros!$K:$K, $S336)&gt;0,0,1)+$Y336/$W336*(1-$W336))</f>
        <v/>
      </c>
      <c r="AB336" s="46" t="str">
        <f>IF($B336="","",$Q336*Parámetros!$B$3+Parámetros!$B$2)</f>
        <v/>
      </c>
      <c r="AC336" s="46" t="str">
        <f>IF($B336="","",Parámetros!$B$1*IF(OR($S336=27,$S336=102),0,1))</f>
        <v/>
      </c>
      <c r="AE336" s="43" t="str">
        <f>IF($B336="","",IF($C336="","No declarado",IFERROR(VLOOKUP($C336,F.931!$B:$BZ,$AE$1,0),"No declarado")))</f>
        <v/>
      </c>
      <c r="AF336" s="47" t="str">
        <f t="shared" si="48"/>
        <v/>
      </c>
      <c r="AG336" s="47" t="str">
        <f>IF($B336="","",IFERROR(O336-VLOOKUP(C336,F.931!B:BZ,SUMIFS(F.931!$1:$1,F.931!$3:$3,"Remuneración 4"),0),""))</f>
        <v/>
      </c>
      <c r="AH336" s="48" t="str">
        <f t="shared" si="49"/>
        <v/>
      </c>
      <c r="AI336" s="41" t="str">
        <f t="shared" si="50"/>
        <v/>
      </c>
    </row>
    <row r="337" spans="1:35" x14ac:dyDescent="0.2">
      <c r="A337" s="65"/>
      <c r="B337" s="64"/>
      <c r="C337" s="65"/>
      <c r="D337" s="88"/>
      <c r="E337" s="62"/>
      <c r="F337" s="62"/>
      <c r="G337" s="62"/>
      <c r="H337" s="62"/>
      <c r="I337" s="62"/>
      <c r="J337" s="62"/>
      <c r="K337" s="62"/>
      <c r="L337" s="43" t="str">
        <f>IF($B337="","",MAX(0,$E337-MAX($E337-$I337,Parámetros!$B$5)))</f>
        <v/>
      </c>
      <c r="M337" s="43" t="str">
        <f>IF($B337="","",MIN($E337,Parámetros!$B$4))</f>
        <v/>
      </c>
      <c r="N337" s="43" t="str">
        <f t="shared" si="51"/>
        <v/>
      </c>
      <c r="O337" s="43" t="str">
        <f>IF($B337="","",MIN(($E337+$F337)/IF($D337="",1,$D337),Parámetros!$B$4))</f>
        <v/>
      </c>
      <c r="P337" s="43" t="str">
        <f t="shared" si="52"/>
        <v/>
      </c>
      <c r="Q337" s="43" t="str">
        <f t="shared" si="53"/>
        <v/>
      </c>
      <c r="R337" s="43" t="str">
        <f t="shared" si="46"/>
        <v/>
      </c>
      <c r="S337" s="44" t="str">
        <f>IF($B337="","",IFERROR(VLOOKUP($C337,F.931!$B:$R,9,0),8))</f>
        <v/>
      </c>
      <c r="T337" s="44" t="str">
        <f>IF($B337="","",IFERROR(VLOOKUP($C337,F.931!$B:$R,7,0),1))</f>
        <v/>
      </c>
      <c r="U337" s="44" t="str">
        <f>IF($B337="","",IFERROR(VLOOKUP($C337,F.931!$B:$AR,15,0),0))</f>
        <v/>
      </c>
      <c r="V337" s="44" t="str">
        <f>IF($B337="","",IFERROR(VLOOKUP($C337,F.931!$B:$R,3,0),1))</f>
        <v/>
      </c>
      <c r="W337" s="45" t="str">
        <f t="shared" si="47"/>
        <v/>
      </c>
      <c r="X337" s="46" t="str">
        <f>IF($B337="","",$W337*(X$2+$U337*0.015) *$O337*IF(COUNTIF(Parámetros!$J:$J, $S337)&gt;0,0,1)*IF($T337=2,0,1) +$J337*$W337)</f>
        <v/>
      </c>
      <c r="Y337" s="46" t="str">
        <f>IF($B337="","",$W337*Y$2*P337*IF(COUNTIF(Parámetros!$L:$L,$S337)&gt;0,0,1)*IF($T337=2,0,1) +$K337*$W337)</f>
        <v/>
      </c>
      <c r="Z337" s="46" t="str">
        <f>IF($B337="","",($M337*Z$2+IF($T337=2,0, $M337*Z$1+$X337/$W337*(1-$W337)))*IF(COUNTIF(Parámetros!$I:$I, $S337)&gt;0,0,1))</f>
        <v/>
      </c>
      <c r="AA337" s="46" t="str">
        <f>IF($B337="","",$R337*IF($T337=2,AA$1,AA$2) *IF(COUNTIF(Parámetros!$K:$K, $S337)&gt;0,0,1)+$Y337/$W337*(1-$W337))</f>
        <v/>
      </c>
      <c r="AB337" s="46" t="str">
        <f>IF($B337="","",$Q337*Parámetros!$B$3+Parámetros!$B$2)</f>
        <v/>
      </c>
      <c r="AC337" s="46" t="str">
        <f>IF($B337="","",Parámetros!$B$1*IF(OR($S337=27,$S337=102),0,1))</f>
        <v/>
      </c>
      <c r="AE337" s="43" t="str">
        <f>IF($B337="","",IF($C337="","No declarado",IFERROR(VLOOKUP($C337,F.931!$B:$BZ,$AE$1,0),"No declarado")))</f>
        <v/>
      </c>
      <c r="AF337" s="47" t="str">
        <f t="shared" si="48"/>
        <v/>
      </c>
      <c r="AG337" s="47" t="str">
        <f>IF($B337="","",IFERROR(O337-VLOOKUP(C337,F.931!B:BZ,SUMIFS(F.931!$1:$1,F.931!$3:$3,"Remuneración 4"),0),""))</f>
        <v/>
      </c>
      <c r="AH337" s="48" t="str">
        <f t="shared" si="49"/>
        <v/>
      </c>
      <c r="AI337" s="41" t="str">
        <f t="shared" si="50"/>
        <v/>
      </c>
    </row>
    <row r="338" spans="1:35" x14ac:dyDescent="0.2">
      <c r="A338" s="65"/>
      <c r="B338" s="64"/>
      <c r="C338" s="65"/>
      <c r="D338" s="88"/>
      <c r="E338" s="62"/>
      <c r="F338" s="62"/>
      <c r="G338" s="62"/>
      <c r="H338" s="62"/>
      <c r="I338" s="62"/>
      <c r="J338" s="62"/>
      <c r="K338" s="62"/>
      <c r="L338" s="43" t="str">
        <f>IF($B338="","",MAX(0,$E338-MAX($E338-$I338,Parámetros!$B$5)))</f>
        <v/>
      </c>
      <c r="M338" s="43" t="str">
        <f>IF($B338="","",MIN($E338,Parámetros!$B$4))</f>
        <v/>
      </c>
      <c r="N338" s="43" t="str">
        <f t="shared" si="51"/>
        <v/>
      </c>
      <c r="O338" s="43" t="str">
        <f>IF($B338="","",MIN(($E338+$F338)/IF($D338="",1,$D338),Parámetros!$B$4))</f>
        <v/>
      </c>
      <c r="P338" s="43" t="str">
        <f t="shared" si="52"/>
        <v/>
      </c>
      <c r="Q338" s="43" t="str">
        <f t="shared" si="53"/>
        <v/>
      </c>
      <c r="R338" s="43" t="str">
        <f t="shared" si="46"/>
        <v/>
      </c>
      <c r="S338" s="44" t="str">
        <f>IF($B338="","",IFERROR(VLOOKUP($C338,F.931!$B:$R,9,0),8))</f>
        <v/>
      </c>
      <c r="T338" s="44" t="str">
        <f>IF($B338="","",IFERROR(VLOOKUP($C338,F.931!$B:$R,7,0),1))</f>
        <v/>
      </c>
      <c r="U338" s="44" t="str">
        <f>IF($B338="","",IFERROR(VLOOKUP($C338,F.931!$B:$AR,15,0),0))</f>
        <v/>
      </c>
      <c r="V338" s="44" t="str">
        <f>IF($B338="","",IFERROR(VLOOKUP($C338,F.931!$B:$R,3,0),1))</f>
        <v/>
      </c>
      <c r="W338" s="45" t="str">
        <f t="shared" si="47"/>
        <v/>
      </c>
      <c r="X338" s="46" t="str">
        <f>IF($B338="","",$W338*(X$2+$U338*0.015) *$O338*IF(COUNTIF(Parámetros!$J:$J, $S338)&gt;0,0,1)*IF($T338=2,0,1) +$J338*$W338)</f>
        <v/>
      </c>
      <c r="Y338" s="46" t="str">
        <f>IF($B338="","",$W338*Y$2*P338*IF(COUNTIF(Parámetros!$L:$L,$S338)&gt;0,0,1)*IF($T338=2,0,1) +$K338*$W338)</f>
        <v/>
      </c>
      <c r="Z338" s="46" t="str">
        <f>IF($B338="","",($M338*Z$2+IF($T338=2,0, $M338*Z$1+$X338/$W338*(1-$W338)))*IF(COUNTIF(Parámetros!$I:$I, $S338)&gt;0,0,1))</f>
        <v/>
      </c>
      <c r="AA338" s="46" t="str">
        <f>IF($B338="","",$R338*IF($T338=2,AA$1,AA$2) *IF(COUNTIF(Parámetros!$K:$K, $S338)&gt;0,0,1)+$Y338/$W338*(1-$W338))</f>
        <v/>
      </c>
      <c r="AB338" s="46" t="str">
        <f>IF($B338="","",$Q338*Parámetros!$B$3+Parámetros!$B$2)</f>
        <v/>
      </c>
      <c r="AC338" s="46" t="str">
        <f>IF($B338="","",Parámetros!$B$1*IF(OR($S338=27,$S338=102),0,1))</f>
        <v/>
      </c>
      <c r="AE338" s="43" t="str">
        <f>IF($B338="","",IF($C338="","No declarado",IFERROR(VLOOKUP($C338,F.931!$B:$BZ,$AE$1,0),"No declarado")))</f>
        <v/>
      </c>
      <c r="AF338" s="47" t="str">
        <f t="shared" si="48"/>
        <v/>
      </c>
      <c r="AG338" s="47" t="str">
        <f>IF($B338="","",IFERROR(O338-VLOOKUP(C338,F.931!B:BZ,SUMIFS(F.931!$1:$1,F.931!$3:$3,"Remuneración 4"),0),""))</f>
        <v/>
      </c>
      <c r="AH338" s="48" t="str">
        <f t="shared" si="49"/>
        <v/>
      </c>
      <c r="AI338" s="41" t="str">
        <f t="shared" si="50"/>
        <v/>
      </c>
    </row>
    <row r="339" spans="1:35" x14ac:dyDescent="0.2">
      <c r="A339" s="65"/>
      <c r="B339" s="64"/>
      <c r="C339" s="65"/>
      <c r="D339" s="88"/>
      <c r="E339" s="62"/>
      <c r="F339" s="62"/>
      <c r="G339" s="62"/>
      <c r="H339" s="62"/>
      <c r="I339" s="62"/>
      <c r="J339" s="62"/>
      <c r="K339" s="62"/>
      <c r="L339" s="43" t="str">
        <f>IF($B339="","",MAX(0,$E339-MAX($E339-$I339,Parámetros!$B$5)))</f>
        <v/>
      </c>
      <c r="M339" s="43" t="str">
        <f>IF($B339="","",MIN($E339,Parámetros!$B$4))</f>
        <v/>
      </c>
      <c r="N339" s="43" t="str">
        <f t="shared" si="51"/>
        <v/>
      </c>
      <c r="O339" s="43" t="str">
        <f>IF($B339="","",MIN(($E339+$F339)/IF($D339="",1,$D339),Parámetros!$B$4))</f>
        <v/>
      </c>
      <c r="P339" s="43" t="str">
        <f t="shared" si="52"/>
        <v/>
      </c>
      <c r="Q339" s="43" t="str">
        <f t="shared" si="53"/>
        <v/>
      </c>
      <c r="R339" s="43" t="str">
        <f t="shared" si="46"/>
        <v/>
      </c>
      <c r="S339" s="44" t="str">
        <f>IF($B339="","",IFERROR(VLOOKUP($C339,F.931!$B:$R,9,0),8))</f>
        <v/>
      </c>
      <c r="T339" s="44" t="str">
        <f>IF($B339="","",IFERROR(VLOOKUP($C339,F.931!$B:$R,7,0),1))</f>
        <v/>
      </c>
      <c r="U339" s="44" t="str">
        <f>IF($B339="","",IFERROR(VLOOKUP($C339,F.931!$B:$AR,15,0),0))</f>
        <v/>
      </c>
      <c r="V339" s="44" t="str">
        <f>IF($B339="","",IFERROR(VLOOKUP($C339,F.931!$B:$R,3,0),1))</f>
        <v/>
      </c>
      <c r="W339" s="45" t="str">
        <f t="shared" si="47"/>
        <v/>
      </c>
      <c r="X339" s="46" t="str">
        <f>IF($B339="","",$W339*(X$2+$U339*0.015) *$O339*IF(COUNTIF(Parámetros!$J:$J, $S339)&gt;0,0,1)*IF($T339=2,0,1) +$J339*$W339)</f>
        <v/>
      </c>
      <c r="Y339" s="46" t="str">
        <f>IF($B339="","",$W339*Y$2*P339*IF(COUNTIF(Parámetros!$L:$L,$S339)&gt;0,0,1)*IF($T339=2,0,1) +$K339*$W339)</f>
        <v/>
      </c>
      <c r="Z339" s="46" t="str">
        <f>IF($B339="","",($M339*Z$2+IF($T339=2,0, $M339*Z$1+$X339/$W339*(1-$W339)))*IF(COUNTIF(Parámetros!$I:$I, $S339)&gt;0,0,1))</f>
        <v/>
      </c>
      <c r="AA339" s="46" t="str">
        <f>IF($B339="","",$R339*IF($T339=2,AA$1,AA$2) *IF(COUNTIF(Parámetros!$K:$K, $S339)&gt;0,0,1)+$Y339/$W339*(1-$W339))</f>
        <v/>
      </c>
      <c r="AB339" s="46" t="str">
        <f>IF($B339="","",$Q339*Parámetros!$B$3+Parámetros!$B$2)</f>
        <v/>
      </c>
      <c r="AC339" s="46" t="str">
        <f>IF($B339="","",Parámetros!$B$1*IF(OR($S339=27,$S339=102),0,1))</f>
        <v/>
      </c>
      <c r="AE339" s="43" t="str">
        <f>IF($B339="","",IF($C339="","No declarado",IFERROR(VLOOKUP($C339,F.931!$B:$BZ,$AE$1,0),"No declarado")))</f>
        <v/>
      </c>
      <c r="AF339" s="47" t="str">
        <f t="shared" si="48"/>
        <v/>
      </c>
      <c r="AG339" s="47" t="str">
        <f>IF($B339="","",IFERROR(O339-VLOOKUP(C339,F.931!B:BZ,SUMIFS(F.931!$1:$1,F.931!$3:$3,"Remuneración 4"),0),""))</f>
        <v/>
      </c>
      <c r="AH339" s="48" t="str">
        <f t="shared" si="49"/>
        <v/>
      </c>
      <c r="AI339" s="41" t="str">
        <f t="shared" si="50"/>
        <v/>
      </c>
    </row>
    <row r="340" spans="1:35" x14ac:dyDescent="0.2">
      <c r="A340" s="65"/>
      <c r="B340" s="64"/>
      <c r="C340" s="65"/>
      <c r="D340" s="88"/>
      <c r="E340" s="62"/>
      <c r="F340" s="62"/>
      <c r="G340" s="62"/>
      <c r="H340" s="62"/>
      <c r="I340" s="62"/>
      <c r="J340" s="62"/>
      <c r="K340" s="62"/>
      <c r="L340" s="43" t="str">
        <f>IF($B340="","",MAX(0,$E340-MAX($E340-$I340,Parámetros!$B$5)))</f>
        <v/>
      </c>
      <c r="M340" s="43" t="str">
        <f>IF($B340="","",MIN($E340,Parámetros!$B$4))</f>
        <v/>
      </c>
      <c r="N340" s="43" t="str">
        <f t="shared" si="51"/>
        <v/>
      </c>
      <c r="O340" s="43" t="str">
        <f>IF($B340="","",MIN(($E340+$F340)/IF($D340="",1,$D340),Parámetros!$B$4))</f>
        <v/>
      </c>
      <c r="P340" s="43" t="str">
        <f t="shared" si="52"/>
        <v/>
      </c>
      <c r="Q340" s="43" t="str">
        <f t="shared" si="53"/>
        <v/>
      </c>
      <c r="R340" s="43" t="str">
        <f t="shared" si="46"/>
        <v/>
      </c>
      <c r="S340" s="44" t="str">
        <f>IF($B340="","",IFERROR(VLOOKUP($C340,F.931!$B:$R,9,0),8))</f>
        <v/>
      </c>
      <c r="T340" s="44" t="str">
        <f>IF($B340="","",IFERROR(VLOOKUP($C340,F.931!$B:$R,7,0),1))</f>
        <v/>
      </c>
      <c r="U340" s="44" t="str">
        <f>IF($B340="","",IFERROR(VLOOKUP($C340,F.931!$B:$AR,15,0),0))</f>
        <v/>
      </c>
      <c r="V340" s="44" t="str">
        <f>IF($B340="","",IFERROR(VLOOKUP($C340,F.931!$B:$R,3,0),1))</f>
        <v/>
      </c>
      <c r="W340" s="45" t="str">
        <f t="shared" si="47"/>
        <v/>
      </c>
      <c r="X340" s="46" t="str">
        <f>IF($B340="","",$W340*(X$2+$U340*0.015) *$O340*IF(COUNTIF(Parámetros!$J:$J, $S340)&gt;0,0,1)*IF($T340=2,0,1) +$J340*$W340)</f>
        <v/>
      </c>
      <c r="Y340" s="46" t="str">
        <f>IF($B340="","",$W340*Y$2*P340*IF(COUNTIF(Parámetros!$L:$L,$S340)&gt;0,0,1)*IF($T340=2,0,1) +$K340*$W340)</f>
        <v/>
      </c>
      <c r="Z340" s="46" t="str">
        <f>IF($B340="","",($M340*Z$2+IF($T340=2,0, $M340*Z$1+$X340/$W340*(1-$W340)))*IF(COUNTIF(Parámetros!$I:$I, $S340)&gt;0,0,1))</f>
        <v/>
      </c>
      <c r="AA340" s="46" t="str">
        <f>IF($B340="","",$R340*IF($T340=2,AA$1,AA$2) *IF(COUNTIF(Parámetros!$K:$K, $S340)&gt;0,0,1)+$Y340/$W340*(1-$W340))</f>
        <v/>
      </c>
      <c r="AB340" s="46" t="str">
        <f>IF($B340="","",$Q340*Parámetros!$B$3+Parámetros!$B$2)</f>
        <v/>
      </c>
      <c r="AC340" s="46" t="str">
        <f>IF($B340="","",Parámetros!$B$1*IF(OR($S340=27,$S340=102),0,1))</f>
        <v/>
      </c>
      <c r="AE340" s="43" t="str">
        <f>IF($B340="","",IF($C340="","No declarado",IFERROR(VLOOKUP($C340,F.931!$B:$BZ,$AE$1,0),"No declarado")))</f>
        <v/>
      </c>
      <c r="AF340" s="47" t="str">
        <f t="shared" si="48"/>
        <v/>
      </c>
      <c r="AG340" s="47" t="str">
        <f>IF($B340="","",IFERROR(O340-VLOOKUP(C340,F.931!B:BZ,SUMIFS(F.931!$1:$1,F.931!$3:$3,"Remuneración 4"),0),""))</f>
        <v/>
      </c>
      <c r="AH340" s="48" t="str">
        <f t="shared" si="49"/>
        <v/>
      </c>
      <c r="AI340" s="41" t="str">
        <f t="shared" si="50"/>
        <v/>
      </c>
    </row>
    <row r="341" spans="1:35" x14ac:dyDescent="0.2">
      <c r="A341" s="65"/>
      <c r="B341" s="64"/>
      <c r="C341" s="65"/>
      <c r="D341" s="88"/>
      <c r="E341" s="62"/>
      <c r="F341" s="62"/>
      <c r="G341" s="62"/>
      <c r="H341" s="62"/>
      <c r="I341" s="62"/>
      <c r="J341" s="62"/>
      <c r="K341" s="62"/>
      <c r="L341" s="43" t="str">
        <f>IF($B341="","",MAX(0,$E341-MAX($E341-$I341,Parámetros!$B$5)))</f>
        <v/>
      </c>
      <c r="M341" s="43" t="str">
        <f>IF($B341="","",MIN($E341,Parámetros!$B$4))</f>
        <v/>
      </c>
      <c r="N341" s="43" t="str">
        <f t="shared" si="51"/>
        <v/>
      </c>
      <c r="O341" s="43" t="str">
        <f>IF($B341="","",MIN(($E341+$F341)/IF($D341="",1,$D341),Parámetros!$B$4))</f>
        <v/>
      </c>
      <c r="P341" s="43" t="str">
        <f t="shared" si="52"/>
        <v/>
      </c>
      <c r="Q341" s="43" t="str">
        <f t="shared" si="53"/>
        <v/>
      </c>
      <c r="R341" s="43" t="str">
        <f t="shared" si="46"/>
        <v/>
      </c>
      <c r="S341" s="44" t="str">
        <f>IF($B341="","",IFERROR(VLOOKUP($C341,F.931!$B:$R,9,0),8))</f>
        <v/>
      </c>
      <c r="T341" s="44" t="str">
        <f>IF($B341="","",IFERROR(VLOOKUP($C341,F.931!$B:$R,7,0),1))</f>
        <v/>
      </c>
      <c r="U341" s="44" t="str">
        <f>IF($B341="","",IFERROR(VLOOKUP($C341,F.931!$B:$AR,15,0),0))</f>
        <v/>
      </c>
      <c r="V341" s="44" t="str">
        <f>IF($B341="","",IFERROR(VLOOKUP($C341,F.931!$B:$R,3,0),1))</f>
        <v/>
      </c>
      <c r="W341" s="45" t="str">
        <f t="shared" si="47"/>
        <v/>
      </c>
      <c r="X341" s="46" t="str">
        <f>IF($B341="","",$W341*(X$2+$U341*0.015) *$O341*IF(COUNTIF(Parámetros!$J:$J, $S341)&gt;0,0,1)*IF($T341=2,0,1) +$J341*$W341)</f>
        <v/>
      </c>
      <c r="Y341" s="46" t="str">
        <f>IF($B341="","",$W341*Y$2*P341*IF(COUNTIF(Parámetros!$L:$L,$S341)&gt;0,0,1)*IF($T341=2,0,1) +$K341*$W341)</f>
        <v/>
      </c>
      <c r="Z341" s="46" t="str">
        <f>IF($B341="","",($M341*Z$2+IF($T341=2,0, $M341*Z$1+$X341/$W341*(1-$W341)))*IF(COUNTIF(Parámetros!$I:$I, $S341)&gt;0,0,1))</f>
        <v/>
      </c>
      <c r="AA341" s="46" t="str">
        <f>IF($B341="","",$R341*IF($T341=2,AA$1,AA$2) *IF(COUNTIF(Parámetros!$K:$K, $S341)&gt;0,0,1)+$Y341/$W341*(1-$W341))</f>
        <v/>
      </c>
      <c r="AB341" s="46" t="str">
        <f>IF($B341="","",$Q341*Parámetros!$B$3+Parámetros!$B$2)</f>
        <v/>
      </c>
      <c r="AC341" s="46" t="str">
        <f>IF($B341="","",Parámetros!$B$1*IF(OR($S341=27,$S341=102),0,1))</f>
        <v/>
      </c>
      <c r="AE341" s="43" t="str">
        <f>IF($B341="","",IF($C341="","No declarado",IFERROR(VLOOKUP($C341,F.931!$B:$BZ,$AE$1,0),"No declarado")))</f>
        <v/>
      </c>
      <c r="AF341" s="47" t="str">
        <f t="shared" si="48"/>
        <v/>
      </c>
      <c r="AG341" s="47" t="str">
        <f>IF($B341="","",IFERROR(O341-VLOOKUP(C341,F.931!B:BZ,SUMIFS(F.931!$1:$1,F.931!$3:$3,"Remuneración 4"),0),""))</f>
        <v/>
      </c>
      <c r="AH341" s="48" t="str">
        <f t="shared" si="49"/>
        <v/>
      </c>
      <c r="AI341" s="41" t="str">
        <f t="shared" si="50"/>
        <v/>
      </c>
    </row>
    <row r="342" spans="1:35" x14ac:dyDescent="0.2">
      <c r="A342" s="65"/>
      <c r="B342" s="64"/>
      <c r="C342" s="65"/>
      <c r="D342" s="88"/>
      <c r="E342" s="62"/>
      <c r="F342" s="62"/>
      <c r="G342" s="62"/>
      <c r="H342" s="62"/>
      <c r="I342" s="62"/>
      <c r="J342" s="62"/>
      <c r="K342" s="62"/>
      <c r="L342" s="43" t="str">
        <f>IF($B342="","",MAX(0,$E342-MAX($E342-$I342,Parámetros!$B$5)))</f>
        <v/>
      </c>
      <c r="M342" s="43" t="str">
        <f>IF($B342="","",MIN($E342,Parámetros!$B$4))</f>
        <v/>
      </c>
      <c r="N342" s="43" t="str">
        <f t="shared" si="51"/>
        <v/>
      </c>
      <c r="O342" s="43" t="str">
        <f>IF($B342="","",MIN(($E342+$F342)/IF($D342="",1,$D342),Parámetros!$B$4))</f>
        <v/>
      </c>
      <c r="P342" s="43" t="str">
        <f t="shared" si="52"/>
        <v/>
      </c>
      <c r="Q342" s="43" t="str">
        <f t="shared" si="53"/>
        <v/>
      </c>
      <c r="R342" s="43" t="str">
        <f t="shared" si="46"/>
        <v/>
      </c>
      <c r="S342" s="44" t="str">
        <f>IF($B342="","",IFERROR(VLOOKUP($C342,F.931!$B:$R,9,0),8))</f>
        <v/>
      </c>
      <c r="T342" s="44" t="str">
        <f>IF($B342="","",IFERROR(VLOOKUP($C342,F.931!$B:$R,7,0),1))</f>
        <v/>
      </c>
      <c r="U342" s="44" t="str">
        <f>IF($B342="","",IFERROR(VLOOKUP($C342,F.931!$B:$AR,15,0),0))</f>
        <v/>
      </c>
      <c r="V342" s="44" t="str">
        <f>IF($B342="","",IFERROR(VLOOKUP($C342,F.931!$B:$R,3,0),1))</f>
        <v/>
      </c>
      <c r="W342" s="45" t="str">
        <f t="shared" si="47"/>
        <v/>
      </c>
      <c r="X342" s="46" t="str">
        <f>IF($B342="","",$W342*(X$2+$U342*0.015) *$O342*IF(COUNTIF(Parámetros!$J:$J, $S342)&gt;0,0,1)*IF($T342=2,0,1) +$J342*$W342)</f>
        <v/>
      </c>
      <c r="Y342" s="46" t="str">
        <f>IF($B342="","",$W342*Y$2*P342*IF(COUNTIF(Parámetros!$L:$L,$S342)&gt;0,0,1)*IF($T342=2,0,1) +$K342*$W342)</f>
        <v/>
      </c>
      <c r="Z342" s="46" t="str">
        <f>IF($B342="","",($M342*Z$2+IF($T342=2,0, $M342*Z$1+$X342/$W342*(1-$W342)))*IF(COUNTIF(Parámetros!$I:$I, $S342)&gt;0,0,1))</f>
        <v/>
      </c>
      <c r="AA342" s="46" t="str">
        <f>IF($B342="","",$R342*IF($T342=2,AA$1,AA$2) *IF(COUNTIF(Parámetros!$K:$K, $S342)&gt;0,0,1)+$Y342/$W342*(1-$W342))</f>
        <v/>
      </c>
      <c r="AB342" s="46" t="str">
        <f>IF($B342="","",$Q342*Parámetros!$B$3+Parámetros!$B$2)</f>
        <v/>
      </c>
      <c r="AC342" s="46" t="str">
        <f>IF($B342="","",Parámetros!$B$1*IF(OR($S342=27,$S342=102),0,1))</f>
        <v/>
      </c>
      <c r="AE342" s="43" t="str">
        <f>IF($B342="","",IF($C342="","No declarado",IFERROR(VLOOKUP($C342,F.931!$B:$BZ,$AE$1,0),"No declarado")))</f>
        <v/>
      </c>
      <c r="AF342" s="47" t="str">
        <f t="shared" si="48"/>
        <v/>
      </c>
      <c r="AG342" s="47" t="str">
        <f>IF($B342="","",IFERROR(O342-VLOOKUP(C342,F.931!B:BZ,SUMIFS(F.931!$1:$1,F.931!$3:$3,"Remuneración 4"),0),""))</f>
        <v/>
      </c>
      <c r="AH342" s="48" t="str">
        <f t="shared" si="49"/>
        <v/>
      </c>
      <c r="AI342" s="41" t="str">
        <f t="shared" si="50"/>
        <v/>
      </c>
    </row>
    <row r="343" spans="1:35" x14ac:dyDescent="0.2">
      <c r="A343" s="65"/>
      <c r="B343" s="64"/>
      <c r="C343" s="65"/>
      <c r="D343" s="88"/>
      <c r="E343" s="62"/>
      <c r="F343" s="62"/>
      <c r="G343" s="62"/>
      <c r="H343" s="62"/>
      <c r="I343" s="62"/>
      <c r="J343" s="62"/>
      <c r="K343" s="62"/>
      <c r="L343" s="43" t="str">
        <f>IF($B343="","",MAX(0,$E343-MAX($E343-$I343,Parámetros!$B$5)))</f>
        <v/>
      </c>
      <c r="M343" s="43" t="str">
        <f>IF($B343="","",MIN($E343,Parámetros!$B$4))</f>
        <v/>
      </c>
      <c r="N343" s="43" t="str">
        <f t="shared" si="51"/>
        <v/>
      </c>
      <c r="O343" s="43" t="str">
        <f>IF($B343="","",MIN(($E343+$F343)/IF($D343="",1,$D343),Parámetros!$B$4))</f>
        <v/>
      </c>
      <c r="P343" s="43" t="str">
        <f t="shared" si="52"/>
        <v/>
      </c>
      <c r="Q343" s="43" t="str">
        <f t="shared" si="53"/>
        <v/>
      </c>
      <c r="R343" s="43" t="str">
        <f t="shared" si="46"/>
        <v/>
      </c>
      <c r="S343" s="44" t="str">
        <f>IF($B343="","",IFERROR(VLOOKUP($C343,F.931!$B:$R,9,0),8))</f>
        <v/>
      </c>
      <c r="T343" s="44" t="str">
        <f>IF($B343="","",IFERROR(VLOOKUP($C343,F.931!$B:$R,7,0),1))</f>
        <v/>
      </c>
      <c r="U343" s="44" t="str">
        <f>IF($B343="","",IFERROR(VLOOKUP($C343,F.931!$B:$AR,15,0),0))</f>
        <v/>
      </c>
      <c r="V343" s="44" t="str">
        <f>IF($B343="","",IFERROR(VLOOKUP($C343,F.931!$B:$R,3,0),1))</f>
        <v/>
      </c>
      <c r="W343" s="45" t="str">
        <f t="shared" si="47"/>
        <v/>
      </c>
      <c r="X343" s="46" t="str">
        <f>IF($B343="","",$W343*(X$2+$U343*0.015) *$O343*IF(COUNTIF(Parámetros!$J:$J, $S343)&gt;0,0,1)*IF($T343=2,0,1) +$J343*$W343)</f>
        <v/>
      </c>
      <c r="Y343" s="46" t="str">
        <f>IF($B343="","",$W343*Y$2*P343*IF(COUNTIF(Parámetros!$L:$L,$S343)&gt;0,0,1)*IF($T343=2,0,1) +$K343*$W343)</f>
        <v/>
      </c>
      <c r="Z343" s="46" t="str">
        <f>IF($B343="","",($M343*Z$2+IF($T343=2,0, $M343*Z$1+$X343/$W343*(1-$W343)))*IF(COUNTIF(Parámetros!$I:$I, $S343)&gt;0,0,1))</f>
        <v/>
      </c>
      <c r="AA343" s="46" t="str">
        <f>IF($B343="","",$R343*IF($T343=2,AA$1,AA$2) *IF(COUNTIF(Parámetros!$K:$K, $S343)&gt;0,0,1)+$Y343/$W343*(1-$W343))</f>
        <v/>
      </c>
      <c r="AB343" s="46" t="str">
        <f>IF($B343="","",$Q343*Parámetros!$B$3+Parámetros!$B$2)</f>
        <v/>
      </c>
      <c r="AC343" s="46" t="str">
        <f>IF($B343="","",Parámetros!$B$1*IF(OR($S343=27,$S343=102),0,1))</f>
        <v/>
      </c>
      <c r="AE343" s="43" t="str">
        <f>IF($B343="","",IF($C343="","No declarado",IFERROR(VLOOKUP($C343,F.931!$B:$BZ,$AE$1,0),"No declarado")))</f>
        <v/>
      </c>
      <c r="AF343" s="47" t="str">
        <f t="shared" si="48"/>
        <v/>
      </c>
      <c r="AG343" s="47" t="str">
        <f>IF($B343="","",IFERROR(O343-VLOOKUP(C343,F.931!B:BZ,SUMIFS(F.931!$1:$1,F.931!$3:$3,"Remuneración 4"),0),""))</f>
        <v/>
      </c>
      <c r="AH343" s="48" t="str">
        <f t="shared" si="49"/>
        <v/>
      </c>
      <c r="AI343" s="41" t="str">
        <f t="shared" si="50"/>
        <v/>
      </c>
    </row>
    <row r="344" spans="1:35" x14ac:dyDescent="0.2">
      <c r="A344" s="65"/>
      <c r="B344" s="64"/>
      <c r="C344" s="65"/>
      <c r="D344" s="88"/>
      <c r="E344" s="62"/>
      <c r="F344" s="62"/>
      <c r="G344" s="62"/>
      <c r="H344" s="62"/>
      <c r="I344" s="62"/>
      <c r="J344" s="62"/>
      <c r="K344" s="62"/>
      <c r="L344" s="43" t="str">
        <f>IF($B344="","",MAX(0,$E344-MAX($E344-$I344,Parámetros!$B$5)))</f>
        <v/>
      </c>
      <c r="M344" s="43" t="str">
        <f>IF($B344="","",MIN($E344,Parámetros!$B$4))</f>
        <v/>
      </c>
      <c r="N344" s="43" t="str">
        <f t="shared" si="51"/>
        <v/>
      </c>
      <c r="O344" s="43" t="str">
        <f>IF($B344="","",MIN(($E344+$F344)/IF($D344="",1,$D344),Parámetros!$B$4))</f>
        <v/>
      </c>
      <c r="P344" s="43" t="str">
        <f t="shared" si="52"/>
        <v/>
      </c>
      <c r="Q344" s="43" t="str">
        <f t="shared" si="53"/>
        <v/>
      </c>
      <c r="R344" s="43" t="str">
        <f t="shared" si="46"/>
        <v/>
      </c>
      <c r="S344" s="44" t="str">
        <f>IF($B344="","",IFERROR(VLOOKUP($C344,F.931!$B:$R,9,0),8))</f>
        <v/>
      </c>
      <c r="T344" s="44" t="str">
        <f>IF($B344="","",IFERROR(VLOOKUP($C344,F.931!$B:$R,7,0),1))</f>
        <v/>
      </c>
      <c r="U344" s="44" t="str">
        <f>IF($B344="","",IFERROR(VLOOKUP($C344,F.931!$B:$AR,15,0),0))</f>
        <v/>
      </c>
      <c r="V344" s="44" t="str">
        <f>IF($B344="","",IFERROR(VLOOKUP($C344,F.931!$B:$R,3,0),1))</f>
        <v/>
      </c>
      <c r="W344" s="45" t="str">
        <f t="shared" si="47"/>
        <v/>
      </c>
      <c r="X344" s="46" t="str">
        <f>IF($B344="","",$W344*(X$2+$U344*0.015) *$O344*IF(COUNTIF(Parámetros!$J:$J, $S344)&gt;0,0,1)*IF($T344=2,0,1) +$J344*$W344)</f>
        <v/>
      </c>
      <c r="Y344" s="46" t="str">
        <f>IF($B344="","",$W344*Y$2*P344*IF(COUNTIF(Parámetros!$L:$L,$S344)&gt;0,0,1)*IF($T344=2,0,1) +$K344*$W344)</f>
        <v/>
      </c>
      <c r="Z344" s="46" t="str">
        <f>IF($B344="","",($M344*Z$2+IF($T344=2,0, $M344*Z$1+$X344/$W344*(1-$W344)))*IF(COUNTIF(Parámetros!$I:$I, $S344)&gt;0,0,1))</f>
        <v/>
      </c>
      <c r="AA344" s="46" t="str">
        <f>IF($B344="","",$R344*IF($T344=2,AA$1,AA$2) *IF(COUNTIF(Parámetros!$K:$K, $S344)&gt;0,0,1)+$Y344/$W344*(1-$W344))</f>
        <v/>
      </c>
      <c r="AB344" s="46" t="str">
        <f>IF($B344="","",$Q344*Parámetros!$B$3+Parámetros!$B$2)</f>
        <v/>
      </c>
      <c r="AC344" s="46" t="str">
        <f>IF($B344="","",Parámetros!$B$1*IF(OR($S344=27,$S344=102),0,1))</f>
        <v/>
      </c>
      <c r="AE344" s="43" t="str">
        <f>IF($B344="","",IF($C344="","No declarado",IFERROR(VLOOKUP($C344,F.931!$B:$BZ,$AE$1,0),"No declarado")))</f>
        <v/>
      </c>
      <c r="AF344" s="47" t="str">
        <f t="shared" si="48"/>
        <v/>
      </c>
      <c r="AG344" s="47" t="str">
        <f>IF($B344="","",IFERROR(O344-VLOOKUP(C344,F.931!B:BZ,SUMIFS(F.931!$1:$1,F.931!$3:$3,"Remuneración 4"),0),""))</f>
        <v/>
      </c>
      <c r="AH344" s="48" t="str">
        <f t="shared" si="49"/>
        <v/>
      </c>
      <c r="AI344" s="41" t="str">
        <f t="shared" si="50"/>
        <v/>
      </c>
    </row>
    <row r="345" spans="1:35" x14ac:dyDescent="0.2">
      <c r="A345" s="65"/>
      <c r="B345" s="64"/>
      <c r="C345" s="65"/>
      <c r="D345" s="88"/>
      <c r="E345" s="62"/>
      <c r="F345" s="62"/>
      <c r="G345" s="62"/>
      <c r="H345" s="62"/>
      <c r="I345" s="62"/>
      <c r="J345" s="62"/>
      <c r="K345" s="62"/>
      <c r="L345" s="43" t="str">
        <f>IF($B345="","",MAX(0,$E345-MAX($E345-$I345,Parámetros!$B$5)))</f>
        <v/>
      </c>
      <c r="M345" s="43" t="str">
        <f>IF($B345="","",MIN($E345,Parámetros!$B$4))</f>
        <v/>
      </c>
      <c r="N345" s="43" t="str">
        <f t="shared" si="51"/>
        <v/>
      </c>
      <c r="O345" s="43" t="str">
        <f>IF($B345="","",MIN(($E345+$F345)/IF($D345="",1,$D345),Parámetros!$B$4))</f>
        <v/>
      </c>
      <c r="P345" s="43" t="str">
        <f t="shared" si="52"/>
        <v/>
      </c>
      <c r="Q345" s="43" t="str">
        <f t="shared" si="53"/>
        <v/>
      </c>
      <c r="R345" s="43" t="str">
        <f t="shared" si="46"/>
        <v/>
      </c>
      <c r="S345" s="44" t="str">
        <f>IF($B345="","",IFERROR(VLOOKUP($C345,F.931!$B:$R,9,0),8))</f>
        <v/>
      </c>
      <c r="T345" s="44" t="str">
        <f>IF($B345="","",IFERROR(VLOOKUP($C345,F.931!$B:$R,7,0),1))</f>
        <v/>
      </c>
      <c r="U345" s="44" t="str">
        <f>IF($B345="","",IFERROR(VLOOKUP($C345,F.931!$B:$AR,15,0),0))</f>
        <v/>
      </c>
      <c r="V345" s="44" t="str">
        <f>IF($B345="","",IFERROR(VLOOKUP($C345,F.931!$B:$R,3,0),1))</f>
        <v/>
      </c>
      <c r="W345" s="45" t="str">
        <f t="shared" si="47"/>
        <v/>
      </c>
      <c r="X345" s="46" t="str">
        <f>IF($B345="","",$W345*(X$2+$U345*0.015) *$O345*IF(COUNTIF(Parámetros!$J:$J, $S345)&gt;0,0,1)*IF($T345=2,0,1) +$J345*$W345)</f>
        <v/>
      </c>
      <c r="Y345" s="46" t="str">
        <f>IF($B345="","",$W345*Y$2*P345*IF(COUNTIF(Parámetros!$L:$L,$S345)&gt;0,0,1)*IF($T345=2,0,1) +$K345*$W345)</f>
        <v/>
      </c>
      <c r="Z345" s="46" t="str">
        <f>IF($B345="","",($M345*Z$2+IF($T345=2,0, $M345*Z$1+$X345/$W345*(1-$W345)))*IF(COUNTIF(Parámetros!$I:$I, $S345)&gt;0,0,1))</f>
        <v/>
      </c>
      <c r="AA345" s="46" t="str">
        <f>IF($B345="","",$R345*IF($T345=2,AA$1,AA$2) *IF(COUNTIF(Parámetros!$K:$K, $S345)&gt;0,0,1)+$Y345/$W345*(1-$W345))</f>
        <v/>
      </c>
      <c r="AB345" s="46" t="str">
        <f>IF($B345="","",$Q345*Parámetros!$B$3+Parámetros!$B$2)</f>
        <v/>
      </c>
      <c r="AC345" s="46" t="str">
        <f>IF($B345="","",Parámetros!$B$1*IF(OR($S345=27,$S345=102),0,1))</f>
        <v/>
      </c>
      <c r="AE345" s="43" t="str">
        <f>IF($B345="","",IF($C345="","No declarado",IFERROR(VLOOKUP($C345,F.931!$B:$BZ,$AE$1,0),"No declarado")))</f>
        <v/>
      </c>
      <c r="AF345" s="47" t="str">
        <f t="shared" si="48"/>
        <v/>
      </c>
      <c r="AG345" s="47" t="str">
        <f>IF($B345="","",IFERROR(O345-VLOOKUP(C345,F.931!B:BZ,SUMIFS(F.931!$1:$1,F.931!$3:$3,"Remuneración 4"),0),""))</f>
        <v/>
      </c>
      <c r="AH345" s="48" t="str">
        <f t="shared" si="49"/>
        <v/>
      </c>
      <c r="AI345" s="41" t="str">
        <f t="shared" si="50"/>
        <v/>
      </c>
    </row>
    <row r="346" spans="1:35" x14ac:dyDescent="0.2">
      <c r="A346" s="65"/>
      <c r="B346" s="64"/>
      <c r="C346" s="65"/>
      <c r="D346" s="88"/>
      <c r="E346" s="62"/>
      <c r="F346" s="62"/>
      <c r="G346" s="62"/>
      <c r="H346" s="62"/>
      <c r="I346" s="62"/>
      <c r="J346" s="62"/>
      <c r="K346" s="62"/>
      <c r="L346" s="43" t="str">
        <f>IF($B346="","",MAX(0,$E346-MAX($E346-$I346,Parámetros!$B$5)))</f>
        <v/>
      </c>
      <c r="M346" s="43" t="str">
        <f>IF($B346="","",MIN($E346,Parámetros!$B$4))</f>
        <v/>
      </c>
      <c r="N346" s="43" t="str">
        <f t="shared" si="51"/>
        <v/>
      </c>
      <c r="O346" s="43" t="str">
        <f>IF($B346="","",MIN(($E346+$F346)/IF($D346="",1,$D346),Parámetros!$B$4))</f>
        <v/>
      </c>
      <c r="P346" s="43" t="str">
        <f t="shared" si="52"/>
        <v/>
      </c>
      <c r="Q346" s="43" t="str">
        <f t="shared" si="53"/>
        <v/>
      </c>
      <c r="R346" s="43" t="str">
        <f t="shared" si="46"/>
        <v/>
      </c>
      <c r="S346" s="44" t="str">
        <f>IF($B346="","",IFERROR(VLOOKUP($C346,F.931!$B:$R,9,0),8))</f>
        <v/>
      </c>
      <c r="T346" s="44" t="str">
        <f>IF($B346="","",IFERROR(VLOOKUP($C346,F.931!$B:$R,7,0),1))</f>
        <v/>
      </c>
      <c r="U346" s="44" t="str">
        <f>IF($B346="","",IFERROR(VLOOKUP($C346,F.931!$B:$AR,15,0),0))</f>
        <v/>
      </c>
      <c r="V346" s="44" t="str">
        <f>IF($B346="","",IFERROR(VLOOKUP($C346,F.931!$B:$R,3,0),1))</f>
        <v/>
      </c>
      <c r="W346" s="45" t="str">
        <f t="shared" si="47"/>
        <v/>
      </c>
      <c r="X346" s="46" t="str">
        <f>IF($B346="","",$W346*(X$2+$U346*0.015) *$O346*IF(COUNTIF(Parámetros!$J:$J, $S346)&gt;0,0,1)*IF($T346=2,0,1) +$J346*$W346)</f>
        <v/>
      </c>
      <c r="Y346" s="46" t="str">
        <f>IF($B346="","",$W346*Y$2*P346*IF(COUNTIF(Parámetros!$L:$L,$S346)&gt;0,0,1)*IF($T346=2,0,1) +$K346*$W346)</f>
        <v/>
      </c>
      <c r="Z346" s="46" t="str">
        <f>IF($B346="","",($M346*Z$2+IF($T346=2,0, $M346*Z$1+$X346/$W346*(1-$W346)))*IF(COUNTIF(Parámetros!$I:$I, $S346)&gt;0,0,1))</f>
        <v/>
      </c>
      <c r="AA346" s="46" t="str">
        <f>IF($B346="","",$R346*IF($T346=2,AA$1,AA$2) *IF(COUNTIF(Parámetros!$K:$K, $S346)&gt;0,0,1)+$Y346/$W346*(1-$W346))</f>
        <v/>
      </c>
      <c r="AB346" s="46" t="str">
        <f>IF($B346="","",$Q346*Parámetros!$B$3+Parámetros!$B$2)</f>
        <v/>
      </c>
      <c r="AC346" s="46" t="str">
        <f>IF($B346="","",Parámetros!$B$1*IF(OR($S346=27,$S346=102),0,1))</f>
        <v/>
      </c>
      <c r="AE346" s="43" t="str">
        <f>IF($B346="","",IF($C346="","No declarado",IFERROR(VLOOKUP($C346,F.931!$B:$BZ,$AE$1,0),"No declarado")))</f>
        <v/>
      </c>
      <c r="AF346" s="47" t="str">
        <f t="shared" si="48"/>
        <v/>
      </c>
      <c r="AG346" s="47" t="str">
        <f>IF($B346="","",IFERROR(O346-VLOOKUP(C346,F.931!B:BZ,SUMIFS(F.931!$1:$1,F.931!$3:$3,"Remuneración 4"),0),""))</f>
        <v/>
      </c>
      <c r="AH346" s="48" t="str">
        <f t="shared" si="49"/>
        <v/>
      </c>
      <c r="AI346" s="41" t="str">
        <f t="shared" si="50"/>
        <v/>
      </c>
    </row>
    <row r="347" spans="1:35" x14ac:dyDescent="0.2">
      <c r="A347" s="65"/>
      <c r="B347" s="64"/>
      <c r="C347" s="65"/>
      <c r="D347" s="88"/>
      <c r="E347" s="62"/>
      <c r="F347" s="62"/>
      <c r="G347" s="62"/>
      <c r="H347" s="62"/>
      <c r="I347" s="62"/>
      <c r="J347" s="62"/>
      <c r="K347" s="62"/>
      <c r="L347" s="43" t="str">
        <f>IF($B347="","",MAX(0,$E347-MAX($E347-$I347,Parámetros!$B$5)))</f>
        <v/>
      </c>
      <c r="M347" s="43" t="str">
        <f>IF($B347="","",MIN($E347,Parámetros!$B$4))</f>
        <v/>
      </c>
      <c r="N347" s="43" t="str">
        <f t="shared" si="51"/>
        <v/>
      </c>
      <c r="O347" s="43" t="str">
        <f>IF($B347="","",MIN(($E347+$F347)/IF($D347="",1,$D347),Parámetros!$B$4))</f>
        <v/>
      </c>
      <c r="P347" s="43" t="str">
        <f t="shared" si="52"/>
        <v/>
      </c>
      <c r="Q347" s="43" t="str">
        <f t="shared" si="53"/>
        <v/>
      </c>
      <c r="R347" s="43" t="str">
        <f t="shared" si="46"/>
        <v/>
      </c>
      <c r="S347" s="44" t="str">
        <f>IF($B347="","",IFERROR(VLOOKUP($C347,F.931!$B:$R,9,0),8))</f>
        <v/>
      </c>
      <c r="T347" s="44" t="str">
        <f>IF($B347="","",IFERROR(VLOOKUP($C347,F.931!$B:$R,7,0),1))</f>
        <v/>
      </c>
      <c r="U347" s="44" t="str">
        <f>IF($B347="","",IFERROR(VLOOKUP($C347,F.931!$B:$AR,15,0),0))</f>
        <v/>
      </c>
      <c r="V347" s="44" t="str">
        <f>IF($B347="","",IFERROR(VLOOKUP($C347,F.931!$B:$R,3,0),1))</f>
        <v/>
      </c>
      <c r="W347" s="45" t="str">
        <f t="shared" si="47"/>
        <v/>
      </c>
      <c r="X347" s="46" t="str">
        <f>IF($B347="","",$W347*(X$2+$U347*0.015) *$O347*IF(COUNTIF(Parámetros!$J:$J, $S347)&gt;0,0,1)*IF($T347=2,0,1) +$J347*$W347)</f>
        <v/>
      </c>
      <c r="Y347" s="46" t="str">
        <f>IF($B347="","",$W347*Y$2*P347*IF(COUNTIF(Parámetros!$L:$L,$S347)&gt;0,0,1)*IF($T347=2,0,1) +$K347*$W347)</f>
        <v/>
      </c>
      <c r="Z347" s="46" t="str">
        <f>IF($B347="","",($M347*Z$2+IF($T347=2,0, $M347*Z$1+$X347/$W347*(1-$W347)))*IF(COUNTIF(Parámetros!$I:$I, $S347)&gt;0,0,1))</f>
        <v/>
      </c>
      <c r="AA347" s="46" t="str">
        <f>IF($B347="","",$R347*IF($T347=2,AA$1,AA$2) *IF(COUNTIF(Parámetros!$K:$K, $S347)&gt;0,0,1)+$Y347/$W347*(1-$W347))</f>
        <v/>
      </c>
      <c r="AB347" s="46" t="str">
        <f>IF($B347="","",$Q347*Parámetros!$B$3+Parámetros!$B$2)</f>
        <v/>
      </c>
      <c r="AC347" s="46" t="str">
        <f>IF($B347="","",Parámetros!$B$1*IF(OR($S347=27,$S347=102),0,1))</f>
        <v/>
      </c>
      <c r="AE347" s="43" t="str">
        <f>IF($B347="","",IF($C347="","No declarado",IFERROR(VLOOKUP($C347,F.931!$B:$BZ,$AE$1,0),"No declarado")))</f>
        <v/>
      </c>
      <c r="AF347" s="47" t="str">
        <f t="shared" si="48"/>
        <v/>
      </c>
      <c r="AG347" s="47" t="str">
        <f>IF($B347="","",IFERROR(O347-VLOOKUP(C347,F.931!B:BZ,SUMIFS(F.931!$1:$1,F.931!$3:$3,"Remuneración 4"),0),""))</f>
        <v/>
      </c>
      <c r="AH347" s="48" t="str">
        <f t="shared" si="49"/>
        <v/>
      </c>
      <c r="AI347" s="41" t="str">
        <f t="shared" si="50"/>
        <v/>
      </c>
    </row>
    <row r="348" spans="1:35" x14ac:dyDescent="0.2">
      <c r="A348" s="65"/>
      <c r="B348" s="64"/>
      <c r="C348" s="65"/>
      <c r="D348" s="88"/>
      <c r="E348" s="62"/>
      <c r="F348" s="62"/>
      <c r="G348" s="62"/>
      <c r="H348" s="62"/>
      <c r="I348" s="62"/>
      <c r="J348" s="62"/>
      <c r="K348" s="62"/>
      <c r="L348" s="43" t="str">
        <f>IF($B348="","",MAX(0,$E348-MAX($E348-$I348,Parámetros!$B$5)))</f>
        <v/>
      </c>
      <c r="M348" s="43" t="str">
        <f>IF($B348="","",MIN($E348,Parámetros!$B$4))</f>
        <v/>
      </c>
      <c r="N348" s="43" t="str">
        <f t="shared" si="51"/>
        <v/>
      </c>
      <c r="O348" s="43" t="str">
        <f>IF($B348="","",MIN(($E348+$F348)/IF($D348="",1,$D348),Parámetros!$B$4))</f>
        <v/>
      </c>
      <c r="P348" s="43" t="str">
        <f t="shared" si="52"/>
        <v/>
      </c>
      <c r="Q348" s="43" t="str">
        <f t="shared" si="53"/>
        <v/>
      </c>
      <c r="R348" s="43" t="str">
        <f t="shared" si="46"/>
        <v/>
      </c>
      <c r="S348" s="44" t="str">
        <f>IF($B348="","",IFERROR(VLOOKUP($C348,F.931!$B:$R,9,0),8))</f>
        <v/>
      </c>
      <c r="T348" s="44" t="str">
        <f>IF($B348="","",IFERROR(VLOOKUP($C348,F.931!$B:$R,7,0),1))</f>
        <v/>
      </c>
      <c r="U348" s="44" t="str">
        <f>IF($B348="","",IFERROR(VLOOKUP($C348,F.931!$B:$AR,15,0),0))</f>
        <v/>
      </c>
      <c r="V348" s="44" t="str">
        <f>IF($B348="","",IFERROR(VLOOKUP($C348,F.931!$B:$R,3,0),1))</f>
        <v/>
      </c>
      <c r="W348" s="45" t="str">
        <f t="shared" si="47"/>
        <v/>
      </c>
      <c r="X348" s="46" t="str">
        <f>IF($B348="","",$W348*(X$2+$U348*0.015) *$O348*IF(COUNTIF(Parámetros!$J:$J, $S348)&gt;0,0,1)*IF($T348=2,0,1) +$J348*$W348)</f>
        <v/>
      </c>
      <c r="Y348" s="46" t="str">
        <f>IF($B348="","",$W348*Y$2*P348*IF(COUNTIF(Parámetros!$L:$L,$S348)&gt;0,0,1)*IF($T348=2,0,1) +$K348*$W348)</f>
        <v/>
      </c>
      <c r="Z348" s="46" t="str">
        <f>IF($B348="","",($M348*Z$2+IF($T348=2,0, $M348*Z$1+$X348/$W348*(1-$W348)))*IF(COUNTIF(Parámetros!$I:$I, $S348)&gt;0,0,1))</f>
        <v/>
      </c>
      <c r="AA348" s="46" t="str">
        <f>IF($B348="","",$R348*IF($T348=2,AA$1,AA$2) *IF(COUNTIF(Parámetros!$K:$K, $S348)&gt;0,0,1)+$Y348/$W348*(1-$W348))</f>
        <v/>
      </c>
      <c r="AB348" s="46" t="str">
        <f>IF($B348="","",$Q348*Parámetros!$B$3+Parámetros!$B$2)</f>
        <v/>
      </c>
      <c r="AC348" s="46" t="str">
        <f>IF($B348="","",Parámetros!$B$1*IF(OR($S348=27,$S348=102),0,1))</f>
        <v/>
      </c>
      <c r="AE348" s="43" t="str">
        <f>IF($B348="","",IF($C348="","No declarado",IFERROR(VLOOKUP($C348,F.931!$B:$BZ,$AE$1,0),"No declarado")))</f>
        <v/>
      </c>
      <c r="AF348" s="47" t="str">
        <f t="shared" si="48"/>
        <v/>
      </c>
      <c r="AG348" s="47" t="str">
        <f>IF($B348="","",IFERROR(O348-VLOOKUP(C348,F.931!B:BZ,SUMIFS(F.931!$1:$1,F.931!$3:$3,"Remuneración 4"),0),""))</f>
        <v/>
      </c>
      <c r="AH348" s="48" t="str">
        <f t="shared" si="49"/>
        <v/>
      </c>
      <c r="AI348" s="41" t="str">
        <f t="shared" si="50"/>
        <v/>
      </c>
    </row>
    <row r="349" spans="1:35" x14ac:dyDescent="0.2">
      <c r="A349" s="65"/>
      <c r="B349" s="64"/>
      <c r="C349" s="65"/>
      <c r="D349" s="88"/>
      <c r="E349" s="62"/>
      <c r="F349" s="62"/>
      <c r="G349" s="62"/>
      <c r="H349" s="62"/>
      <c r="I349" s="62"/>
      <c r="J349" s="62"/>
      <c r="K349" s="62"/>
      <c r="L349" s="43" t="str">
        <f>IF($B349="","",MAX(0,$E349-MAX($E349-$I349,Parámetros!$B$5)))</f>
        <v/>
      </c>
      <c r="M349" s="43" t="str">
        <f>IF($B349="","",MIN($E349,Parámetros!$B$4))</f>
        <v/>
      </c>
      <c r="N349" s="43" t="str">
        <f t="shared" si="51"/>
        <v/>
      </c>
      <c r="O349" s="43" t="str">
        <f>IF($B349="","",MIN(($E349+$F349)/IF($D349="",1,$D349),Parámetros!$B$4))</f>
        <v/>
      </c>
      <c r="P349" s="43" t="str">
        <f t="shared" si="52"/>
        <v/>
      </c>
      <c r="Q349" s="43" t="str">
        <f t="shared" si="53"/>
        <v/>
      </c>
      <c r="R349" s="43" t="str">
        <f t="shared" si="46"/>
        <v/>
      </c>
      <c r="S349" s="44" t="str">
        <f>IF($B349="","",IFERROR(VLOOKUP($C349,F.931!$B:$R,9,0),8))</f>
        <v/>
      </c>
      <c r="T349" s="44" t="str">
        <f>IF($B349="","",IFERROR(VLOOKUP($C349,F.931!$B:$R,7,0),1))</f>
        <v/>
      </c>
      <c r="U349" s="44" t="str">
        <f>IF($B349="","",IFERROR(VLOOKUP($C349,F.931!$B:$AR,15,0),0))</f>
        <v/>
      </c>
      <c r="V349" s="44" t="str">
        <f>IF($B349="","",IFERROR(VLOOKUP($C349,F.931!$B:$R,3,0),1))</f>
        <v/>
      </c>
      <c r="W349" s="45" t="str">
        <f t="shared" si="47"/>
        <v/>
      </c>
      <c r="X349" s="46" t="str">
        <f>IF($B349="","",$W349*(X$2+$U349*0.015) *$O349*IF(COUNTIF(Parámetros!$J:$J, $S349)&gt;0,0,1)*IF($T349=2,0,1) +$J349*$W349)</f>
        <v/>
      </c>
      <c r="Y349" s="46" t="str">
        <f>IF($B349="","",$W349*Y$2*P349*IF(COUNTIF(Parámetros!$L:$L,$S349)&gt;0,0,1)*IF($T349=2,0,1) +$K349*$W349)</f>
        <v/>
      </c>
      <c r="Z349" s="46" t="str">
        <f>IF($B349="","",($M349*Z$2+IF($T349=2,0, $M349*Z$1+$X349/$W349*(1-$W349)))*IF(COUNTIF(Parámetros!$I:$I, $S349)&gt;0,0,1))</f>
        <v/>
      </c>
      <c r="AA349" s="46" t="str">
        <f>IF($B349="","",$R349*IF($T349=2,AA$1,AA$2) *IF(COUNTIF(Parámetros!$K:$K, $S349)&gt;0,0,1)+$Y349/$W349*(1-$W349))</f>
        <v/>
      </c>
      <c r="AB349" s="46" t="str">
        <f>IF($B349="","",$Q349*Parámetros!$B$3+Parámetros!$B$2)</f>
        <v/>
      </c>
      <c r="AC349" s="46" t="str">
        <f>IF($B349="","",Parámetros!$B$1*IF(OR($S349=27,$S349=102),0,1))</f>
        <v/>
      </c>
      <c r="AE349" s="43" t="str">
        <f>IF($B349="","",IF($C349="","No declarado",IFERROR(VLOOKUP($C349,F.931!$B:$BZ,$AE$1,0),"No declarado")))</f>
        <v/>
      </c>
      <c r="AF349" s="47" t="str">
        <f t="shared" si="48"/>
        <v/>
      </c>
      <c r="AG349" s="47" t="str">
        <f>IF($B349="","",IFERROR(O349-VLOOKUP(C349,F.931!B:BZ,SUMIFS(F.931!$1:$1,F.931!$3:$3,"Remuneración 4"),0),""))</f>
        <v/>
      </c>
      <c r="AH349" s="48" t="str">
        <f t="shared" si="49"/>
        <v/>
      </c>
      <c r="AI349" s="41" t="str">
        <f t="shared" si="50"/>
        <v/>
      </c>
    </row>
    <row r="350" spans="1:35" x14ac:dyDescent="0.2">
      <c r="A350" s="65"/>
      <c r="B350" s="64"/>
      <c r="C350" s="65"/>
      <c r="D350" s="88"/>
      <c r="E350" s="62"/>
      <c r="F350" s="62"/>
      <c r="G350" s="62"/>
      <c r="H350" s="62"/>
      <c r="I350" s="62"/>
      <c r="J350" s="62"/>
      <c r="K350" s="62"/>
      <c r="L350" s="43" t="str">
        <f>IF($B350="","",MAX(0,$E350-MAX($E350-$I350,Parámetros!$B$5)))</f>
        <v/>
      </c>
      <c r="M350" s="43" t="str">
        <f>IF($B350="","",MIN($E350,Parámetros!$B$4))</f>
        <v/>
      </c>
      <c r="N350" s="43" t="str">
        <f t="shared" si="51"/>
        <v/>
      </c>
      <c r="O350" s="43" t="str">
        <f>IF($B350="","",MIN(($E350+$F350)/IF($D350="",1,$D350),Parámetros!$B$4))</f>
        <v/>
      </c>
      <c r="P350" s="43" t="str">
        <f t="shared" si="52"/>
        <v/>
      </c>
      <c r="Q350" s="43" t="str">
        <f t="shared" si="53"/>
        <v/>
      </c>
      <c r="R350" s="43" t="str">
        <f t="shared" si="46"/>
        <v/>
      </c>
      <c r="S350" s="44" t="str">
        <f>IF($B350="","",IFERROR(VLOOKUP($C350,F.931!$B:$R,9,0),8))</f>
        <v/>
      </c>
      <c r="T350" s="44" t="str">
        <f>IF($B350="","",IFERROR(VLOOKUP($C350,F.931!$B:$R,7,0),1))</f>
        <v/>
      </c>
      <c r="U350" s="44" t="str">
        <f>IF($B350="","",IFERROR(VLOOKUP($C350,F.931!$B:$AR,15,0),0))</f>
        <v/>
      </c>
      <c r="V350" s="44" t="str">
        <f>IF($B350="","",IFERROR(VLOOKUP($C350,F.931!$B:$R,3,0),1))</f>
        <v/>
      </c>
      <c r="W350" s="45" t="str">
        <f t="shared" si="47"/>
        <v/>
      </c>
      <c r="X350" s="46" t="str">
        <f>IF($B350="","",$W350*(X$2+$U350*0.015) *$O350*IF(COUNTIF(Parámetros!$J:$J, $S350)&gt;0,0,1)*IF($T350=2,0,1) +$J350*$W350)</f>
        <v/>
      </c>
      <c r="Y350" s="46" t="str">
        <f>IF($B350="","",$W350*Y$2*P350*IF(COUNTIF(Parámetros!$L:$L,$S350)&gt;0,0,1)*IF($T350=2,0,1) +$K350*$W350)</f>
        <v/>
      </c>
      <c r="Z350" s="46" t="str">
        <f>IF($B350="","",($M350*Z$2+IF($T350=2,0, $M350*Z$1+$X350/$W350*(1-$W350)))*IF(COUNTIF(Parámetros!$I:$I, $S350)&gt;0,0,1))</f>
        <v/>
      </c>
      <c r="AA350" s="46" t="str">
        <f>IF($B350="","",$R350*IF($T350=2,AA$1,AA$2) *IF(COUNTIF(Parámetros!$K:$K, $S350)&gt;0,0,1)+$Y350/$W350*(1-$W350))</f>
        <v/>
      </c>
      <c r="AB350" s="46" t="str">
        <f>IF($B350="","",$Q350*Parámetros!$B$3+Parámetros!$B$2)</f>
        <v/>
      </c>
      <c r="AC350" s="46" t="str">
        <f>IF($B350="","",Parámetros!$B$1*IF(OR($S350=27,$S350=102),0,1))</f>
        <v/>
      </c>
      <c r="AE350" s="43" t="str">
        <f>IF($B350="","",IF($C350="","No declarado",IFERROR(VLOOKUP($C350,F.931!$B:$BZ,$AE$1,0),"No declarado")))</f>
        <v/>
      </c>
      <c r="AF350" s="47" t="str">
        <f t="shared" si="48"/>
        <v/>
      </c>
      <c r="AG350" s="47" t="str">
        <f>IF($B350="","",IFERROR(O350-VLOOKUP(C350,F.931!B:BZ,SUMIFS(F.931!$1:$1,F.931!$3:$3,"Remuneración 4"),0),""))</f>
        <v/>
      </c>
      <c r="AH350" s="48" t="str">
        <f t="shared" si="49"/>
        <v/>
      </c>
      <c r="AI350" s="41" t="str">
        <f t="shared" si="50"/>
        <v/>
      </c>
    </row>
    <row r="351" spans="1:35" x14ac:dyDescent="0.2">
      <c r="A351" s="65"/>
      <c r="B351" s="64"/>
      <c r="C351" s="65"/>
      <c r="D351" s="88"/>
      <c r="E351" s="62"/>
      <c r="F351" s="62"/>
      <c r="G351" s="62"/>
      <c r="H351" s="62"/>
      <c r="I351" s="62"/>
      <c r="J351" s="62"/>
      <c r="K351" s="62"/>
      <c r="L351" s="43" t="str">
        <f>IF($B351="","",MAX(0,$E351-MAX($E351-$I351,Parámetros!$B$5)))</f>
        <v/>
      </c>
      <c r="M351" s="43" t="str">
        <f>IF($B351="","",MIN($E351,Parámetros!$B$4))</f>
        <v/>
      </c>
      <c r="N351" s="43" t="str">
        <f t="shared" si="51"/>
        <v/>
      </c>
      <c r="O351" s="43" t="str">
        <f>IF($B351="","",MIN(($E351+$F351)/IF($D351="",1,$D351),Parámetros!$B$4))</f>
        <v/>
      </c>
      <c r="P351" s="43" t="str">
        <f t="shared" si="52"/>
        <v/>
      </c>
      <c r="Q351" s="43" t="str">
        <f t="shared" si="53"/>
        <v/>
      </c>
      <c r="R351" s="43" t="str">
        <f t="shared" si="46"/>
        <v/>
      </c>
      <c r="S351" s="44" t="str">
        <f>IF($B351="","",IFERROR(VLOOKUP($C351,F.931!$B:$R,9,0),8))</f>
        <v/>
      </c>
      <c r="T351" s="44" t="str">
        <f>IF($B351="","",IFERROR(VLOOKUP($C351,F.931!$B:$R,7,0),1))</f>
        <v/>
      </c>
      <c r="U351" s="44" t="str">
        <f>IF($B351="","",IFERROR(VLOOKUP($C351,F.931!$B:$AR,15,0),0))</f>
        <v/>
      </c>
      <c r="V351" s="44" t="str">
        <f>IF($B351="","",IFERROR(VLOOKUP($C351,F.931!$B:$R,3,0),1))</f>
        <v/>
      </c>
      <c r="W351" s="45" t="str">
        <f t="shared" si="47"/>
        <v/>
      </c>
      <c r="X351" s="46" t="str">
        <f>IF($B351="","",$W351*(X$2+$U351*0.015) *$O351*IF(COUNTIF(Parámetros!$J:$J, $S351)&gt;0,0,1)*IF($T351=2,0,1) +$J351*$W351)</f>
        <v/>
      </c>
      <c r="Y351" s="46" t="str">
        <f>IF($B351="","",$W351*Y$2*P351*IF(COUNTIF(Parámetros!$L:$L,$S351)&gt;0,0,1)*IF($T351=2,0,1) +$K351*$W351)</f>
        <v/>
      </c>
      <c r="Z351" s="46" t="str">
        <f>IF($B351="","",($M351*Z$2+IF($T351=2,0, $M351*Z$1+$X351/$W351*(1-$W351)))*IF(COUNTIF(Parámetros!$I:$I, $S351)&gt;0,0,1))</f>
        <v/>
      </c>
      <c r="AA351" s="46" t="str">
        <f>IF($B351="","",$R351*IF($T351=2,AA$1,AA$2) *IF(COUNTIF(Parámetros!$K:$K, $S351)&gt;0,0,1)+$Y351/$W351*(1-$W351))</f>
        <v/>
      </c>
      <c r="AB351" s="46" t="str">
        <f>IF($B351="","",$Q351*Parámetros!$B$3+Parámetros!$B$2)</f>
        <v/>
      </c>
      <c r="AC351" s="46" t="str">
        <f>IF($B351="","",Parámetros!$B$1*IF(OR($S351=27,$S351=102),0,1))</f>
        <v/>
      </c>
      <c r="AE351" s="43" t="str">
        <f>IF($B351="","",IF($C351="","No declarado",IFERROR(VLOOKUP($C351,F.931!$B:$BZ,$AE$1,0),"No declarado")))</f>
        <v/>
      </c>
      <c r="AF351" s="47" t="str">
        <f t="shared" si="48"/>
        <v/>
      </c>
      <c r="AG351" s="47" t="str">
        <f>IF($B351="","",IFERROR(O351-VLOOKUP(C351,F.931!B:BZ,SUMIFS(F.931!$1:$1,F.931!$3:$3,"Remuneración 4"),0),""))</f>
        <v/>
      </c>
      <c r="AH351" s="48" t="str">
        <f t="shared" si="49"/>
        <v/>
      </c>
      <c r="AI351" s="41" t="str">
        <f t="shared" si="50"/>
        <v/>
      </c>
    </row>
    <row r="352" spans="1:35" x14ac:dyDescent="0.2">
      <c r="A352" s="65"/>
      <c r="B352" s="64"/>
      <c r="C352" s="65"/>
      <c r="D352" s="88"/>
      <c r="E352" s="62"/>
      <c r="F352" s="62"/>
      <c r="G352" s="62"/>
      <c r="H352" s="62"/>
      <c r="I352" s="62"/>
      <c r="J352" s="62"/>
      <c r="K352" s="62"/>
      <c r="L352" s="43" t="str">
        <f>IF($B352="","",MAX(0,$E352-MAX($E352-$I352,Parámetros!$B$5)))</f>
        <v/>
      </c>
      <c r="M352" s="43" t="str">
        <f>IF($B352="","",MIN($E352,Parámetros!$B$4))</f>
        <v/>
      </c>
      <c r="N352" s="43" t="str">
        <f t="shared" si="51"/>
        <v/>
      </c>
      <c r="O352" s="43" t="str">
        <f>IF($B352="","",MIN(($E352+$F352)/IF($D352="",1,$D352),Parámetros!$B$4))</f>
        <v/>
      </c>
      <c r="P352" s="43" t="str">
        <f t="shared" si="52"/>
        <v/>
      </c>
      <c r="Q352" s="43" t="str">
        <f t="shared" si="53"/>
        <v/>
      </c>
      <c r="R352" s="43" t="str">
        <f t="shared" si="46"/>
        <v/>
      </c>
      <c r="S352" s="44" t="str">
        <f>IF($B352="","",IFERROR(VLOOKUP($C352,F.931!$B:$R,9,0),8))</f>
        <v/>
      </c>
      <c r="T352" s="44" t="str">
        <f>IF($B352="","",IFERROR(VLOOKUP($C352,F.931!$B:$R,7,0),1))</f>
        <v/>
      </c>
      <c r="U352" s="44" t="str">
        <f>IF($B352="","",IFERROR(VLOOKUP($C352,F.931!$B:$AR,15,0),0))</f>
        <v/>
      </c>
      <c r="V352" s="44" t="str">
        <f>IF($B352="","",IFERROR(VLOOKUP($C352,F.931!$B:$R,3,0),1))</f>
        <v/>
      </c>
      <c r="W352" s="45" t="str">
        <f t="shared" si="47"/>
        <v/>
      </c>
      <c r="X352" s="46" t="str">
        <f>IF($B352="","",$W352*(X$2+$U352*0.015) *$O352*IF(COUNTIF(Parámetros!$J:$J, $S352)&gt;0,0,1)*IF($T352=2,0,1) +$J352*$W352)</f>
        <v/>
      </c>
      <c r="Y352" s="46" t="str">
        <f>IF($B352="","",$W352*Y$2*P352*IF(COUNTIF(Parámetros!$L:$L,$S352)&gt;0,0,1)*IF($T352=2,0,1) +$K352*$W352)</f>
        <v/>
      </c>
      <c r="Z352" s="46" t="str">
        <f>IF($B352="","",($M352*Z$2+IF($T352=2,0, $M352*Z$1+$X352/$W352*(1-$W352)))*IF(COUNTIF(Parámetros!$I:$I, $S352)&gt;0,0,1))</f>
        <v/>
      </c>
      <c r="AA352" s="46" t="str">
        <f>IF($B352="","",$R352*IF($T352=2,AA$1,AA$2) *IF(COUNTIF(Parámetros!$K:$K, $S352)&gt;0,0,1)+$Y352/$W352*(1-$W352))</f>
        <v/>
      </c>
      <c r="AB352" s="46" t="str">
        <f>IF($B352="","",$Q352*Parámetros!$B$3+Parámetros!$B$2)</f>
        <v/>
      </c>
      <c r="AC352" s="46" t="str">
        <f>IF($B352="","",Parámetros!$B$1*IF(OR($S352=27,$S352=102),0,1))</f>
        <v/>
      </c>
      <c r="AE352" s="43" t="str">
        <f>IF($B352="","",IF($C352="","No declarado",IFERROR(VLOOKUP($C352,F.931!$B:$BZ,$AE$1,0),"No declarado")))</f>
        <v/>
      </c>
      <c r="AF352" s="47" t="str">
        <f t="shared" si="48"/>
        <v/>
      </c>
      <c r="AG352" s="47" t="str">
        <f>IF($B352="","",IFERROR(O352-VLOOKUP(C352,F.931!B:BZ,SUMIFS(F.931!$1:$1,F.931!$3:$3,"Remuneración 4"),0),""))</f>
        <v/>
      </c>
      <c r="AH352" s="48" t="str">
        <f t="shared" si="49"/>
        <v/>
      </c>
      <c r="AI352" s="41" t="str">
        <f t="shared" si="50"/>
        <v/>
      </c>
    </row>
    <row r="353" spans="1:35" x14ac:dyDescent="0.2">
      <c r="A353" s="65"/>
      <c r="B353" s="64"/>
      <c r="C353" s="65"/>
      <c r="D353" s="88"/>
      <c r="E353" s="62"/>
      <c r="F353" s="62"/>
      <c r="G353" s="62"/>
      <c r="H353" s="62"/>
      <c r="I353" s="62"/>
      <c r="J353" s="62"/>
      <c r="K353" s="62"/>
      <c r="L353" s="43" t="str">
        <f>IF($B353="","",MAX(0,$E353-MAX($E353-$I353,Parámetros!$B$5)))</f>
        <v/>
      </c>
      <c r="M353" s="43" t="str">
        <f>IF($B353="","",MIN($E353,Parámetros!$B$4))</f>
        <v/>
      </c>
      <c r="N353" s="43" t="str">
        <f t="shared" si="51"/>
        <v/>
      </c>
      <c r="O353" s="43" t="str">
        <f>IF($B353="","",MIN(($E353+$F353)/IF($D353="",1,$D353),Parámetros!$B$4))</f>
        <v/>
      </c>
      <c r="P353" s="43" t="str">
        <f t="shared" si="52"/>
        <v/>
      </c>
      <c r="Q353" s="43" t="str">
        <f t="shared" si="53"/>
        <v/>
      </c>
      <c r="R353" s="43" t="str">
        <f t="shared" si="46"/>
        <v/>
      </c>
      <c r="S353" s="44" t="str">
        <f>IF($B353="","",IFERROR(VLOOKUP($C353,F.931!$B:$R,9,0),8))</f>
        <v/>
      </c>
      <c r="T353" s="44" t="str">
        <f>IF($B353="","",IFERROR(VLOOKUP($C353,F.931!$B:$R,7,0),1))</f>
        <v/>
      </c>
      <c r="U353" s="44" t="str">
        <f>IF($B353="","",IFERROR(VLOOKUP($C353,F.931!$B:$AR,15,0),0))</f>
        <v/>
      </c>
      <c r="V353" s="44" t="str">
        <f>IF($B353="","",IFERROR(VLOOKUP($C353,F.931!$B:$R,3,0),1))</f>
        <v/>
      </c>
      <c r="W353" s="45" t="str">
        <f t="shared" si="47"/>
        <v/>
      </c>
      <c r="X353" s="46" t="str">
        <f>IF($B353="","",$W353*(X$2+$U353*0.015) *$O353*IF(COUNTIF(Parámetros!$J:$J, $S353)&gt;0,0,1)*IF($T353=2,0,1) +$J353*$W353)</f>
        <v/>
      </c>
      <c r="Y353" s="46" t="str">
        <f>IF($B353="","",$W353*Y$2*P353*IF(COUNTIF(Parámetros!$L:$L,$S353)&gt;0,0,1)*IF($T353=2,0,1) +$K353*$W353)</f>
        <v/>
      </c>
      <c r="Z353" s="46" t="str">
        <f>IF($B353="","",($M353*Z$2+IF($T353=2,0, $M353*Z$1+$X353/$W353*(1-$W353)))*IF(COUNTIF(Parámetros!$I:$I, $S353)&gt;0,0,1))</f>
        <v/>
      </c>
      <c r="AA353" s="46" t="str">
        <f>IF($B353="","",$R353*IF($T353=2,AA$1,AA$2) *IF(COUNTIF(Parámetros!$K:$K, $S353)&gt;0,0,1)+$Y353/$W353*(1-$W353))</f>
        <v/>
      </c>
      <c r="AB353" s="46" t="str">
        <f>IF($B353="","",$Q353*Parámetros!$B$3+Parámetros!$B$2)</f>
        <v/>
      </c>
      <c r="AC353" s="46" t="str">
        <f>IF($B353="","",Parámetros!$B$1*IF(OR($S353=27,$S353=102),0,1))</f>
        <v/>
      </c>
      <c r="AE353" s="43" t="str">
        <f>IF($B353="","",IF($C353="","No declarado",IFERROR(VLOOKUP($C353,F.931!$B:$BZ,$AE$1,0),"No declarado")))</f>
        <v/>
      </c>
      <c r="AF353" s="47" t="str">
        <f t="shared" si="48"/>
        <v/>
      </c>
      <c r="AG353" s="47" t="str">
        <f>IF($B353="","",IFERROR(O353-VLOOKUP(C353,F.931!B:BZ,SUMIFS(F.931!$1:$1,F.931!$3:$3,"Remuneración 4"),0),""))</f>
        <v/>
      </c>
      <c r="AH353" s="48" t="str">
        <f t="shared" si="49"/>
        <v/>
      </c>
      <c r="AI353" s="41" t="str">
        <f t="shared" si="50"/>
        <v/>
      </c>
    </row>
    <row r="354" spans="1:35" x14ac:dyDescent="0.2">
      <c r="A354" s="65"/>
      <c r="B354" s="64"/>
      <c r="C354" s="65"/>
      <c r="D354" s="88"/>
      <c r="E354" s="62"/>
      <c r="F354" s="62"/>
      <c r="G354" s="62"/>
      <c r="H354" s="62"/>
      <c r="I354" s="62"/>
      <c r="J354" s="62"/>
      <c r="K354" s="62"/>
      <c r="L354" s="43" t="str">
        <f>IF($B354="","",MAX(0,$E354-MAX($E354-$I354,Parámetros!$B$5)))</f>
        <v/>
      </c>
      <c r="M354" s="43" t="str">
        <f>IF($B354="","",MIN($E354,Parámetros!$B$4))</f>
        <v/>
      </c>
      <c r="N354" s="43" t="str">
        <f t="shared" si="51"/>
        <v/>
      </c>
      <c r="O354" s="43" t="str">
        <f>IF($B354="","",MIN(($E354+$F354)/IF($D354="",1,$D354),Parámetros!$B$4))</f>
        <v/>
      </c>
      <c r="P354" s="43" t="str">
        <f t="shared" si="52"/>
        <v/>
      </c>
      <c r="Q354" s="43" t="str">
        <f t="shared" si="53"/>
        <v/>
      </c>
      <c r="R354" s="43" t="str">
        <f t="shared" si="46"/>
        <v/>
      </c>
      <c r="S354" s="44" t="str">
        <f>IF($B354="","",IFERROR(VLOOKUP($C354,F.931!$B:$R,9,0),8))</f>
        <v/>
      </c>
      <c r="T354" s="44" t="str">
        <f>IF($B354="","",IFERROR(VLOOKUP($C354,F.931!$B:$R,7,0),1))</f>
        <v/>
      </c>
      <c r="U354" s="44" t="str">
        <f>IF($B354="","",IFERROR(VLOOKUP($C354,F.931!$B:$AR,15,0),0))</f>
        <v/>
      </c>
      <c r="V354" s="44" t="str">
        <f>IF($B354="","",IFERROR(VLOOKUP($C354,F.931!$B:$R,3,0),1))</f>
        <v/>
      </c>
      <c r="W354" s="45" t="str">
        <f t="shared" si="47"/>
        <v/>
      </c>
      <c r="X354" s="46" t="str">
        <f>IF($B354="","",$W354*(X$2+$U354*0.015) *$O354*IF(COUNTIF(Parámetros!$J:$J, $S354)&gt;0,0,1)*IF($T354=2,0,1) +$J354*$W354)</f>
        <v/>
      </c>
      <c r="Y354" s="46" t="str">
        <f>IF($B354="","",$W354*Y$2*P354*IF(COUNTIF(Parámetros!$L:$L,$S354)&gt;0,0,1)*IF($T354=2,0,1) +$K354*$W354)</f>
        <v/>
      </c>
      <c r="Z354" s="46" t="str">
        <f>IF($B354="","",($M354*Z$2+IF($T354=2,0, $M354*Z$1+$X354/$W354*(1-$W354)))*IF(COUNTIF(Parámetros!$I:$I, $S354)&gt;0,0,1))</f>
        <v/>
      </c>
      <c r="AA354" s="46" t="str">
        <f>IF($B354="","",$R354*IF($T354=2,AA$1,AA$2) *IF(COUNTIF(Parámetros!$K:$K, $S354)&gt;0,0,1)+$Y354/$W354*(1-$W354))</f>
        <v/>
      </c>
      <c r="AB354" s="46" t="str">
        <f>IF($B354="","",$Q354*Parámetros!$B$3+Parámetros!$B$2)</f>
        <v/>
      </c>
      <c r="AC354" s="46" t="str">
        <f>IF($B354="","",Parámetros!$B$1*IF(OR($S354=27,$S354=102),0,1))</f>
        <v/>
      </c>
      <c r="AE354" s="43" t="str">
        <f>IF($B354="","",IF($C354="","No declarado",IFERROR(VLOOKUP($C354,F.931!$B:$BZ,$AE$1,0),"No declarado")))</f>
        <v/>
      </c>
      <c r="AF354" s="47" t="str">
        <f t="shared" si="48"/>
        <v/>
      </c>
      <c r="AG354" s="47" t="str">
        <f>IF($B354="","",IFERROR(O354-VLOOKUP(C354,F.931!B:BZ,SUMIFS(F.931!$1:$1,F.931!$3:$3,"Remuneración 4"),0),""))</f>
        <v/>
      </c>
      <c r="AH354" s="48" t="str">
        <f t="shared" si="49"/>
        <v/>
      </c>
      <c r="AI354" s="41" t="str">
        <f t="shared" si="50"/>
        <v/>
      </c>
    </row>
    <row r="355" spans="1:35" x14ac:dyDescent="0.2">
      <c r="A355" s="65"/>
      <c r="B355" s="64"/>
      <c r="C355" s="65"/>
      <c r="D355" s="88"/>
      <c r="E355" s="62"/>
      <c r="F355" s="62"/>
      <c r="G355" s="62"/>
      <c r="H355" s="62"/>
      <c r="I355" s="62"/>
      <c r="J355" s="62"/>
      <c r="K355" s="62"/>
      <c r="L355" s="43" t="str">
        <f>IF($B355="","",MAX(0,$E355-MAX($E355-$I355,Parámetros!$B$5)))</f>
        <v/>
      </c>
      <c r="M355" s="43" t="str">
        <f>IF($B355="","",MIN($E355,Parámetros!$B$4))</f>
        <v/>
      </c>
      <c r="N355" s="43" t="str">
        <f t="shared" si="51"/>
        <v/>
      </c>
      <c r="O355" s="43" t="str">
        <f>IF($B355="","",MIN(($E355+$F355)/IF($D355="",1,$D355),Parámetros!$B$4))</f>
        <v/>
      </c>
      <c r="P355" s="43" t="str">
        <f t="shared" si="52"/>
        <v/>
      </c>
      <c r="Q355" s="43" t="str">
        <f t="shared" si="53"/>
        <v/>
      </c>
      <c r="R355" s="43" t="str">
        <f t="shared" si="46"/>
        <v/>
      </c>
      <c r="S355" s="44" t="str">
        <f>IF($B355="","",IFERROR(VLOOKUP($C355,F.931!$B:$R,9,0),8))</f>
        <v/>
      </c>
      <c r="T355" s="44" t="str">
        <f>IF($B355="","",IFERROR(VLOOKUP($C355,F.931!$B:$R,7,0),1))</f>
        <v/>
      </c>
      <c r="U355" s="44" t="str">
        <f>IF($B355="","",IFERROR(VLOOKUP($C355,F.931!$B:$AR,15,0),0))</f>
        <v/>
      </c>
      <c r="V355" s="44" t="str">
        <f>IF($B355="","",IFERROR(VLOOKUP($C355,F.931!$B:$R,3,0),1))</f>
        <v/>
      </c>
      <c r="W355" s="45" t="str">
        <f t="shared" si="47"/>
        <v/>
      </c>
      <c r="X355" s="46" t="str">
        <f>IF($B355="","",$W355*(X$2+$U355*0.015) *$O355*IF(COUNTIF(Parámetros!$J:$J, $S355)&gt;0,0,1)*IF($T355=2,0,1) +$J355*$W355)</f>
        <v/>
      </c>
      <c r="Y355" s="46" t="str">
        <f>IF($B355="","",$W355*Y$2*P355*IF(COUNTIF(Parámetros!$L:$L,$S355)&gt;0,0,1)*IF($T355=2,0,1) +$K355*$W355)</f>
        <v/>
      </c>
      <c r="Z355" s="46" t="str">
        <f>IF($B355="","",($M355*Z$2+IF($T355=2,0, $M355*Z$1+$X355/$W355*(1-$W355)))*IF(COUNTIF(Parámetros!$I:$I, $S355)&gt;0,0,1))</f>
        <v/>
      </c>
      <c r="AA355" s="46" t="str">
        <f>IF($B355="","",$R355*IF($T355=2,AA$1,AA$2) *IF(COUNTIF(Parámetros!$K:$K, $S355)&gt;0,0,1)+$Y355/$W355*(1-$W355))</f>
        <v/>
      </c>
      <c r="AB355" s="46" t="str">
        <f>IF($B355="","",$Q355*Parámetros!$B$3+Parámetros!$B$2)</f>
        <v/>
      </c>
      <c r="AC355" s="46" t="str">
        <f>IF($B355="","",Parámetros!$B$1*IF(OR($S355=27,$S355=102),0,1))</f>
        <v/>
      </c>
      <c r="AE355" s="43" t="str">
        <f>IF($B355="","",IF($C355="","No declarado",IFERROR(VLOOKUP($C355,F.931!$B:$BZ,$AE$1,0),"No declarado")))</f>
        <v/>
      </c>
      <c r="AF355" s="47" t="str">
        <f t="shared" si="48"/>
        <v/>
      </c>
      <c r="AG355" s="47" t="str">
        <f>IF($B355="","",IFERROR(O355-VLOOKUP(C355,F.931!B:BZ,SUMIFS(F.931!$1:$1,F.931!$3:$3,"Remuneración 4"),0),""))</f>
        <v/>
      </c>
      <c r="AH355" s="48" t="str">
        <f t="shared" si="49"/>
        <v/>
      </c>
      <c r="AI355" s="41" t="str">
        <f t="shared" si="50"/>
        <v/>
      </c>
    </row>
    <row r="356" spans="1:35" x14ac:dyDescent="0.2">
      <c r="A356" s="65"/>
      <c r="B356" s="64"/>
      <c r="C356" s="65"/>
      <c r="D356" s="88"/>
      <c r="E356" s="62"/>
      <c r="F356" s="62"/>
      <c r="G356" s="62"/>
      <c r="H356" s="62"/>
      <c r="I356" s="62"/>
      <c r="J356" s="62"/>
      <c r="K356" s="62"/>
      <c r="L356" s="43" t="str">
        <f>IF($B356="","",MAX(0,$E356-MAX($E356-$I356,Parámetros!$B$5)))</f>
        <v/>
      </c>
      <c r="M356" s="43" t="str">
        <f>IF($B356="","",MIN($E356,Parámetros!$B$4))</f>
        <v/>
      </c>
      <c r="N356" s="43" t="str">
        <f t="shared" si="51"/>
        <v/>
      </c>
      <c r="O356" s="43" t="str">
        <f>IF($B356="","",MIN(($E356+$F356)/IF($D356="",1,$D356),Parámetros!$B$4))</f>
        <v/>
      </c>
      <c r="P356" s="43" t="str">
        <f t="shared" si="52"/>
        <v/>
      </c>
      <c r="Q356" s="43" t="str">
        <f t="shared" si="53"/>
        <v/>
      </c>
      <c r="R356" s="43" t="str">
        <f t="shared" si="46"/>
        <v/>
      </c>
      <c r="S356" s="44" t="str">
        <f>IF($B356="","",IFERROR(VLOOKUP($C356,F.931!$B:$R,9,0),8))</f>
        <v/>
      </c>
      <c r="T356" s="44" t="str">
        <f>IF($B356="","",IFERROR(VLOOKUP($C356,F.931!$B:$R,7,0),1))</f>
        <v/>
      </c>
      <c r="U356" s="44" t="str">
        <f>IF($B356="","",IFERROR(VLOOKUP($C356,F.931!$B:$AR,15,0),0))</f>
        <v/>
      </c>
      <c r="V356" s="44" t="str">
        <f>IF($B356="","",IFERROR(VLOOKUP($C356,F.931!$B:$R,3,0),1))</f>
        <v/>
      </c>
      <c r="W356" s="45" t="str">
        <f t="shared" si="47"/>
        <v/>
      </c>
      <c r="X356" s="46" t="str">
        <f>IF($B356="","",$W356*(X$2+$U356*0.015) *$O356*IF(COUNTIF(Parámetros!$J:$J, $S356)&gt;0,0,1)*IF($T356=2,0,1) +$J356*$W356)</f>
        <v/>
      </c>
      <c r="Y356" s="46" t="str">
        <f>IF($B356="","",$W356*Y$2*P356*IF(COUNTIF(Parámetros!$L:$L,$S356)&gt;0,0,1)*IF($T356=2,0,1) +$K356*$W356)</f>
        <v/>
      </c>
      <c r="Z356" s="46" t="str">
        <f>IF($B356="","",($M356*Z$2+IF($T356=2,0, $M356*Z$1+$X356/$W356*(1-$W356)))*IF(COUNTIF(Parámetros!$I:$I, $S356)&gt;0,0,1))</f>
        <v/>
      </c>
      <c r="AA356" s="46" t="str">
        <f>IF($B356="","",$R356*IF($T356=2,AA$1,AA$2) *IF(COUNTIF(Parámetros!$K:$K, $S356)&gt;0,0,1)+$Y356/$W356*(1-$W356))</f>
        <v/>
      </c>
      <c r="AB356" s="46" t="str">
        <f>IF($B356="","",$Q356*Parámetros!$B$3+Parámetros!$B$2)</f>
        <v/>
      </c>
      <c r="AC356" s="46" t="str">
        <f>IF($B356="","",Parámetros!$B$1*IF(OR($S356=27,$S356=102),0,1))</f>
        <v/>
      </c>
      <c r="AE356" s="43" t="str">
        <f>IF($B356="","",IF($C356="","No declarado",IFERROR(VLOOKUP($C356,F.931!$B:$BZ,$AE$1,0),"No declarado")))</f>
        <v/>
      </c>
      <c r="AF356" s="47" t="str">
        <f t="shared" si="48"/>
        <v/>
      </c>
      <c r="AG356" s="47" t="str">
        <f>IF($B356="","",IFERROR(O356-VLOOKUP(C356,F.931!B:BZ,SUMIFS(F.931!$1:$1,F.931!$3:$3,"Remuneración 4"),0),""))</f>
        <v/>
      </c>
      <c r="AH356" s="48" t="str">
        <f t="shared" si="49"/>
        <v/>
      </c>
      <c r="AI356" s="41" t="str">
        <f t="shared" si="50"/>
        <v/>
      </c>
    </row>
    <row r="357" spans="1:35" x14ac:dyDescent="0.2">
      <c r="A357" s="65"/>
      <c r="B357" s="64"/>
      <c r="C357" s="65"/>
      <c r="D357" s="88"/>
      <c r="E357" s="62"/>
      <c r="F357" s="62"/>
      <c r="G357" s="62"/>
      <c r="H357" s="62"/>
      <c r="I357" s="62"/>
      <c r="J357" s="62"/>
      <c r="K357" s="62"/>
      <c r="L357" s="43" t="str">
        <f>IF($B357="","",MAX(0,$E357-MAX($E357-$I357,Parámetros!$B$5)))</f>
        <v/>
      </c>
      <c r="M357" s="43" t="str">
        <f>IF($B357="","",MIN($E357,Parámetros!$B$4))</f>
        <v/>
      </c>
      <c r="N357" s="43" t="str">
        <f t="shared" si="51"/>
        <v/>
      </c>
      <c r="O357" s="43" t="str">
        <f>IF($B357="","",MIN(($E357+$F357)/IF($D357="",1,$D357),Parámetros!$B$4))</f>
        <v/>
      </c>
      <c r="P357" s="43" t="str">
        <f t="shared" si="52"/>
        <v/>
      </c>
      <c r="Q357" s="43" t="str">
        <f t="shared" si="53"/>
        <v/>
      </c>
      <c r="R357" s="43" t="str">
        <f t="shared" ref="R357:R420" si="54">IF($B357="","",$N357-$L357)</f>
        <v/>
      </c>
      <c r="S357" s="44" t="str">
        <f>IF($B357="","",IFERROR(VLOOKUP($C357,F.931!$B:$R,9,0),8))</f>
        <v/>
      </c>
      <c r="T357" s="44" t="str">
        <f>IF($B357="","",IFERROR(VLOOKUP($C357,F.931!$B:$R,7,0),1))</f>
        <v/>
      </c>
      <c r="U357" s="44" t="str">
        <f>IF($B357="","",IFERROR(VLOOKUP($C357,F.931!$B:$AR,15,0),0))</f>
        <v/>
      </c>
      <c r="V357" s="44" t="str">
        <f>IF($B357="","",IFERROR(VLOOKUP($C357,F.931!$B:$R,3,0),1))</f>
        <v/>
      </c>
      <c r="W357" s="45" t="str">
        <f t="shared" si="47"/>
        <v/>
      </c>
      <c r="X357" s="46" t="str">
        <f>IF($B357="","",$W357*(X$2+$U357*0.015) *$O357*IF(COUNTIF(Parámetros!$J:$J, $S357)&gt;0,0,1)*IF($T357=2,0,1) +$J357*$W357)</f>
        <v/>
      </c>
      <c r="Y357" s="46" t="str">
        <f>IF($B357="","",$W357*Y$2*P357*IF(COUNTIF(Parámetros!$L:$L,$S357)&gt;0,0,1)*IF($T357=2,0,1) +$K357*$W357)</f>
        <v/>
      </c>
      <c r="Z357" s="46" t="str">
        <f>IF($B357="","",($M357*Z$2+IF($T357=2,0, $M357*Z$1+$X357/$W357*(1-$W357)))*IF(COUNTIF(Parámetros!$I:$I, $S357)&gt;0,0,1))</f>
        <v/>
      </c>
      <c r="AA357" s="46" t="str">
        <f>IF($B357="","",$R357*IF($T357=2,AA$1,AA$2) *IF(COUNTIF(Parámetros!$K:$K, $S357)&gt;0,0,1)+$Y357/$W357*(1-$W357))</f>
        <v/>
      </c>
      <c r="AB357" s="46" t="str">
        <f>IF($B357="","",$Q357*Parámetros!$B$3+Parámetros!$B$2)</f>
        <v/>
      </c>
      <c r="AC357" s="46" t="str">
        <f>IF($B357="","",Parámetros!$B$1*IF(OR($S357=27,$S357=102),0,1))</f>
        <v/>
      </c>
      <c r="AE357" s="43" t="str">
        <f>IF($B357="","",IF($C357="","No declarado",IFERROR(VLOOKUP($C357,F.931!$B:$BZ,$AE$1,0),"No declarado")))</f>
        <v/>
      </c>
      <c r="AF357" s="47" t="str">
        <f t="shared" si="48"/>
        <v/>
      </c>
      <c r="AG357" s="47" t="str">
        <f>IF($B357="","",IFERROR(O357-VLOOKUP(C357,F.931!B:BZ,SUMIFS(F.931!$1:$1,F.931!$3:$3,"Remuneración 4"),0),""))</f>
        <v/>
      </c>
      <c r="AH357" s="48" t="str">
        <f t="shared" si="49"/>
        <v/>
      </c>
      <c r="AI357" s="41" t="str">
        <f t="shared" si="50"/>
        <v/>
      </c>
    </row>
    <row r="358" spans="1:35" x14ac:dyDescent="0.2">
      <c r="A358" s="65"/>
      <c r="B358" s="64"/>
      <c r="C358" s="65"/>
      <c r="D358" s="88"/>
      <c r="E358" s="62"/>
      <c r="F358" s="62"/>
      <c r="G358" s="62"/>
      <c r="H358" s="62"/>
      <c r="I358" s="62"/>
      <c r="J358" s="62"/>
      <c r="K358" s="62"/>
      <c r="L358" s="43" t="str">
        <f>IF($B358="","",MAX(0,$E358-MAX($E358-$I358,Parámetros!$B$5)))</f>
        <v/>
      </c>
      <c r="M358" s="43" t="str">
        <f>IF($B358="","",MIN($E358,Parámetros!$B$4))</f>
        <v/>
      </c>
      <c r="N358" s="43" t="str">
        <f t="shared" si="51"/>
        <v/>
      </c>
      <c r="O358" s="43" t="str">
        <f>IF($B358="","",MIN(($E358+$F358)/IF($D358="",1,$D358),Parámetros!$B$4))</f>
        <v/>
      </c>
      <c r="P358" s="43" t="str">
        <f t="shared" si="52"/>
        <v/>
      </c>
      <c r="Q358" s="43" t="str">
        <f t="shared" si="53"/>
        <v/>
      </c>
      <c r="R358" s="43" t="str">
        <f t="shared" si="54"/>
        <v/>
      </c>
      <c r="S358" s="44" t="str">
        <f>IF($B358="","",IFERROR(VLOOKUP($C358,F.931!$B:$R,9,0),8))</f>
        <v/>
      </c>
      <c r="T358" s="44" t="str">
        <f>IF($B358="","",IFERROR(VLOOKUP($C358,F.931!$B:$R,7,0),1))</f>
        <v/>
      </c>
      <c r="U358" s="44" t="str">
        <f>IF($B358="","",IFERROR(VLOOKUP($C358,F.931!$B:$AR,15,0),0))</f>
        <v/>
      </c>
      <c r="V358" s="44" t="str">
        <f>IF($B358="","",IFERROR(VLOOKUP($C358,F.931!$B:$R,3,0),1))</f>
        <v/>
      </c>
      <c r="W358" s="45" t="str">
        <f t="shared" si="47"/>
        <v/>
      </c>
      <c r="X358" s="46" t="str">
        <f>IF($B358="","",$W358*(X$2+$U358*0.015) *$O358*IF(COUNTIF(Parámetros!$J:$J, $S358)&gt;0,0,1)*IF($T358=2,0,1) +$J358*$W358)</f>
        <v/>
      </c>
      <c r="Y358" s="46" t="str">
        <f>IF($B358="","",$W358*Y$2*P358*IF(COUNTIF(Parámetros!$L:$L,$S358)&gt;0,0,1)*IF($T358=2,0,1) +$K358*$W358)</f>
        <v/>
      </c>
      <c r="Z358" s="46" t="str">
        <f>IF($B358="","",($M358*Z$2+IF($T358=2,0, $M358*Z$1+$X358/$W358*(1-$W358)))*IF(COUNTIF(Parámetros!$I:$I, $S358)&gt;0,0,1))</f>
        <v/>
      </c>
      <c r="AA358" s="46" t="str">
        <f>IF($B358="","",$R358*IF($T358=2,AA$1,AA$2) *IF(COUNTIF(Parámetros!$K:$K, $S358)&gt;0,0,1)+$Y358/$W358*(1-$W358))</f>
        <v/>
      </c>
      <c r="AB358" s="46" t="str">
        <f>IF($B358="","",$Q358*Parámetros!$B$3+Parámetros!$B$2)</f>
        <v/>
      </c>
      <c r="AC358" s="46" t="str">
        <f>IF($B358="","",Parámetros!$B$1*IF(OR($S358=27,$S358=102),0,1))</f>
        <v/>
      </c>
      <c r="AE358" s="43" t="str">
        <f>IF($B358="","",IF($C358="","No declarado",IFERROR(VLOOKUP($C358,F.931!$B:$BZ,$AE$1,0),"No declarado")))</f>
        <v/>
      </c>
      <c r="AF358" s="47" t="str">
        <f t="shared" si="48"/>
        <v/>
      </c>
      <c r="AG358" s="47" t="str">
        <f>IF($B358="","",IFERROR(O358-VLOOKUP(C358,F.931!B:BZ,SUMIFS(F.931!$1:$1,F.931!$3:$3,"Remuneración 4"),0),""))</f>
        <v/>
      </c>
      <c r="AH358" s="48" t="str">
        <f t="shared" si="49"/>
        <v/>
      </c>
      <c r="AI358" s="41" t="str">
        <f t="shared" si="50"/>
        <v/>
      </c>
    </row>
    <row r="359" spans="1:35" x14ac:dyDescent="0.2">
      <c r="A359" s="65"/>
      <c r="B359" s="64"/>
      <c r="C359" s="65"/>
      <c r="D359" s="88"/>
      <c r="E359" s="62"/>
      <c r="F359" s="62"/>
      <c r="G359" s="62"/>
      <c r="H359" s="62"/>
      <c r="I359" s="62"/>
      <c r="J359" s="62"/>
      <c r="K359" s="62"/>
      <c r="L359" s="43" t="str">
        <f>IF($B359="","",MAX(0,$E359-MAX($E359-$I359,Parámetros!$B$5)))</f>
        <v/>
      </c>
      <c r="M359" s="43" t="str">
        <f>IF($B359="","",MIN($E359,Parámetros!$B$4))</f>
        <v/>
      </c>
      <c r="N359" s="43" t="str">
        <f t="shared" si="51"/>
        <v/>
      </c>
      <c r="O359" s="43" t="str">
        <f>IF($B359="","",MIN(($E359+$F359)/IF($D359="",1,$D359),Parámetros!$B$4))</f>
        <v/>
      </c>
      <c r="P359" s="43" t="str">
        <f t="shared" si="52"/>
        <v/>
      </c>
      <c r="Q359" s="43" t="str">
        <f t="shared" si="53"/>
        <v/>
      </c>
      <c r="R359" s="43" t="str">
        <f t="shared" si="54"/>
        <v/>
      </c>
      <c r="S359" s="44" t="str">
        <f>IF($B359="","",IFERROR(VLOOKUP($C359,F.931!$B:$R,9,0),8))</f>
        <v/>
      </c>
      <c r="T359" s="44" t="str">
        <f>IF($B359="","",IFERROR(VLOOKUP($C359,F.931!$B:$R,7,0),1))</f>
        <v/>
      </c>
      <c r="U359" s="44" t="str">
        <f>IF($B359="","",IFERROR(VLOOKUP($C359,F.931!$B:$AR,15,0),0))</f>
        <v/>
      </c>
      <c r="V359" s="44" t="str">
        <f>IF($B359="","",IFERROR(VLOOKUP($C359,F.931!$B:$R,3,0),1))</f>
        <v/>
      </c>
      <c r="W359" s="45" t="str">
        <f t="shared" si="47"/>
        <v/>
      </c>
      <c r="X359" s="46" t="str">
        <f>IF($B359="","",$W359*(X$2+$U359*0.015) *$O359*IF(COUNTIF(Parámetros!$J:$J, $S359)&gt;0,0,1)*IF($T359=2,0,1) +$J359*$W359)</f>
        <v/>
      </c>
      <c r="Y359" s="46" t="str">
        <f>IF($B359="","",$W359*Y$2*P359*IF(COUNTIF(Parámetros!$L:$L,$S359)&gt;0,0,1)*IF($T359=2,0,1) +$K359*$W359)</f>
        <v/>
      </c>
      <c r="Z359" s="46" t="str">
        <f>IF($B359="","",($M359*Z$2+IF($T359=2,0, $M359*Z$1+$X359/$W359*(1-$W359)))*IF(COUNTIF(Parámetros!$I:$I, $S359)&gt;0,0,1))</f>
        <v/>
      </c>
      <c r="AA359" s="46" t="str">
        <f>IF($B359="","",$R359*IF($T359=2,AA$1,AA$2) *IF(COUNTIF(Parámetros!$K:$K, $S359)&gt;0,0,1)+$Y359/$W359*(1-$W359))</f>
        <v/>
      </c>
      <c r="AB359" s="46" t="str">
        <f>IF($B359="","",$Q359*Parámetros!$B$3+Parámetros!$B$2)</f>
        <v/>
      </c>
      <c r="AC359" s="46" t="str">
        <f>IF($B359="","",Parámetros!$B$1*IF(OR($S359=27,$S359=102),0,1))</f>
        <v/>
      </c>
      <c r="AE359" s="43" t="str">
        <f>IF($B359="","",IF($C359="","No declarado",IFERROR(VLOOKUP($C359,F.931!$B:$BZ,$AE$1,0),"No declarado")))</f>
        <v/>
      </c>
      <c r="AF359" s="47" t="str">
        <f t="shared" si="48"/>
        <v/>
      </c>
      <c r="AG359" s="47" t="str">
        <f>IF($B359="","",IFERROR(O359-VLOOKUP(C359,F.931!B:BZ,SUMIFS(F.931!$1:$1,F.931!$3:$3,"Remuneración 4"),0),""))</f>
        <v/>
      </c>
      <c r="AH359" s="48" t="str">
        <f t="shared" si="49"/>
        <v/>
      </c>
      <c r="AI359" s="41" t="str">
        <f t="shared" si="50"/>
        <v/>
      </c>
    </row>
    <row r="360" spans="1:35" x14ac:dyDescent="0.2">
      <c r="A360" s="65"/>
      <c r="B360" s="64"/>
      <c r="C360" s="65"/>
      <c r="D360" s="88"/>
      <c r="E360" s="62"/>
      <c r="F360" s="62"/>
      <c r="G360" s="62"/>
      <c r="H360" s="62"/>
      <c r="I360" s="62"/>
      <c r="J360" s="62"/>
      <c r="K360" s="62"/>
      <c r="L360" s="43" t="str">
        <f>IF($B360="","",MAX(0,$E360-MAX($E360-$I360,Parámetros!$B$5)))</f>
        <v/>
      </c>
      <c r="M360" s="43" t="str">
        <f>IF($B360="","",MIN($E360,Parámetros!$B$4))</f>
        <v/>
      </c>
      <c r="N360" s="43" t="str">
        <f t="shared" si="51"/>
        <v/>
      </c>
      <c r="O360" s="43" t="str">
        <f>IF($B360="","",MIN(($E360+$F360)/IF($D360="",1,$D360),Parámetros!$B$4))</f>
        <v/>
      </c>
      <c r="P360" s="43" t="str">
        <f t="shared" si="52"/>
        <v/>
      </c>
      <c r="Q360" s="43" t="str">
        <f t="shared" si="53"/>
        <v/>
      </c>
      <c r="R360" s="43" t="str">
        <f t="shared" si="54"/>
        <v/>
      </c>
      <c r="S360" s="44" t="str">
        <f>IF($B360="","",IFERROR(VLOOKUP($C360,F.931!$B:$R,9,0),8))</f>
        <v/>
      </c>
      <c r="T360" s="44" t="str">
        <f>IF($B360="","",IFERROR(VLOOKUP($C360,F.931!$B:$R,7,0),1))</f>
        <v/>
      </c>
      <c r="U360" s="44" t="str">
        <f>IF($B360="","",IFERROR(VLOOKUP($C360,F.931!$B:$AR,15,0),0))</f>
        <v/>
      </c>
      <c r="V360" s="44" t="str">
        <f>IF($B360="","",IFERROR(VLOOKUP($C360,F.931!$B:$R,3,0),1))</f>
        <v/>
      </c>
      <c r="W360" s="45" t="str">
        <f t="shared" si="47"/>
        <v/>
      </c>
      <c r="X360" s="46" t="str">
        <f>IF($B360="","",$W360*(X$2+$U360*0.015) *$O360*IF(COUNTIF(Parámetros!$J:$J, $S360)&gt;0,0,1)*IF($T360=2,0,1) +$J360*$W360)</f>
        <v/>
      </c>
      <c r="Y360" s="46" t="str">
        <f>IF($B360="","",$W360*Y$2*P360*IF(COUNTIF(Parámetros!$L:$L,$S360)&gt;0,0,1)*IF($T360=2,0,1) +$K360*$W360)</f>
        <v/>
      </c>
      <c r="Z360" s="46" t="str">
        <f>IF($B360="","",($M360*Z$2+IF($T360=2,0, $M360*Z$1+$X360/$W360*(1-$W360)))*IF(COUNTIF(Parámetros!$I:$I, $S360)&gt;0,0,1))</f>
        <v/>
      </c>
      <c r="AA360" s="46" t="str">
        <f>IF($B360="","",$R360*IF($T360=2,AA$1,AA$2) *IF(COUNTIF(Parámetros!$K:$K, $S360)&gt;0,0,1)+$Y360/$W360*(1-$W360))</f>
        <v/>
      </c>
      <c r="AB360" s="46" t="str">
        <f>IF($B360="","",$Q360*Parámetros!$B$3+Parámetros!$B$2)</f>
        <v/>
      </c>
      <c r="AC360" s="46" t="str">
        <f>IF($B360="","",Parámetros!$B$1*IF(OR($S360=27,$S360=102),0,1))</f>
        <v/>
      </c>
      <c r="AE360" s="43" t="str">
        <f>IF($B360="","",IF($C360="","No declarado",IFERROR(VLOOKUP($C360,F.931!$B:$BZ,$AE$1,0),"No declarado")))</f>
        <v/>
      </c>
      <c r="AF360" s="47" t="str">
        <f t="shared" si="48"/>
        <v/>
      </c>
      <c r="AG360" s="47" t="str">
        <f>IF($B360="","",IFERROR(O360-VLOOKUP(C360,F.931!B:BZ,SUMIFS(F.931!$1:$1,F.931!$3:$3,"Remuneración 4"),0),""))</f>
        <v/>
      </c>
      <c r="AH360" s="48" t="str">
        <f t="shared" si="49"/>
        <v/>
      </c>
      <c r="AI360" s="41" t="str">
        <f t="shared" si="50"/>
        <v/>
      </c>
    </row>
    <row r="361" spans="1:35" x14ac:dyDescent="0.2">
      <c r="A361" s="65"/>
      <c r="B361" s="64"/>
      <c r="C361" s="65"/>
      <c r="D361" s="88"/>
      <c r="E361" s="62"/>
      <c r="F361" s="62"/>
      <c r="G361" s="62"/>
      <c r="H361" s="62"/>
      <c r="I361" s="62"/>
      <c r="J361" s="62"/>
      <c r="K361" s="62"/>
      <c r="L361" s="43" t="str">
        <f>IF($B361="","",MAX(0,$E361-MAX($E361-$I361,Parámetros!$B$5)))</f>
        <v/>
      </c>
      <c r="M361" s="43" t="str">
        <f>IF($B361="","",MIN($E361,Parámetros!$B$4))</f>
        <v/>
      </c>
      <c r="N361" s="43" t="str">
        <f t="shared" si="51"/>
        <v/>
      </c>
      <c r="O361" s="43" t="str">
        <f>IF($B361="","",MIN(($E361+$F361)/IF($D361="",1,$D361),Parámetros!$B$4))</f>
        <v/>
      </c>
      <c r="P361" s="43" t="str">
        <f t="shared" si="52"/>
        <v/>
      </c>
      <c r="Q361" s="43" t="str">
        <f t="shared" si="53"/>
        <v/>
      </c>
      <c r="R361" s="43" t="str">
        <f t="shared" si="54"/>
        <v/>
      </c>
      <c r="S361" s="44" t="str">
        <f>IF($B361="","",IFERROR(VLOOKUP($C361,F.931!$B:$R,9,0),8))</f>
        <v/>
      </c>
      <c r="T361" s="44" t="str">
        <f>IF($B361="","",IFERROR(VLOOKUP($C361,F.931!$B:$R,7,0),1))</f>
        <v/>
      </c>
      <c r="U361" s="44" t="str">
        <f>IF($B361="","",IFERROR(VLOOKUP($C361,F.931!$B:$AR,15,0),0))</f>
        <v/>
      </c>
      <c r="V361" s="44" t="str">
        <f>IF($B361="","",IFERROR(VLOOKUP($C361,F.931!$B:$R,3,0),1))</f>
        <v/>
      </c>
      <c r="W361" s="45" t="str">
        <f t="shared" si="47"/>
        <v/>
      </c>
      <c r="X361" s="46" t="str">
        <f>IF($B361="","",$W361*(X$2+$U361*0.015) *$O361*IF(COUNTIF(Parámetros!$J:$J, $S361)&gt;0,0,1)*IF($T361=2,0,1) +$J361*$W361)</f>
        <v/>
      </c>
      <c r="Y361" s="46" t="str">
        <f>IF($B361="","",$W361*Y$2*P361*IF(COUNTIF(Parámetros!$L:$L,$S361)&gt;0,0,1)*IF($T361=2,0,1) +$K361*$W361)</f>
        <v/>
      </c>
      <c r="Z361" s="46" t="str">
        <f>IF($B361="","",($M361*Z$2+IF($T361=2,0, $M361*Z$1+$X361/$W361*(1-$W361)))*IF(COUNTIF(Parámetros!$I:$I, $S361)&gt;0,0,1))</f>
        <v/>
      </c>
      <c r="AA361" s="46" t="str">
        <f>IF($B361="","",$R361*IF($T361=2,AA$1,AA$2) *IF(COUNTIF(Parámetros!$K:$K, $S361)&gt;0,0,1)+$Y361/$W361*(1-$W361))</f>
        <v/>
      </c>
      <c r="AB361" s="46" t="str">
        <f>IF($B361="","",$Q361*Parámetros!$B$3+Parámetros!$B$2)</f>
        <v/>
      </c>
      <c r="AC361" s="46" t="str">
        <f>IF($B361="","",Parámetros!$B$1*IF(OR($S361=27,$S361=102),0,1))</f>
        <v/>
      </c>
      <c r="AE361" s="43" t="str">
        <f>IF($B361="","",IF($C361="","No declarado",IFERROR(VLOOKUP($C361,F.931!$B:$BZ,$AE$1,0),"No declarado")))</f>
        <v/>
      </c>
      <c r="AF361" s="47" t="str">
        <f t="shared" si="48"/>
        <v/>
      </c>
      <c r="AG361" s="47" t="str">
        <f>IF($B361="","",IFERROR(O361-VLOOKUP(C361,F.931!B:BZ,SUMIFS(F.931!$1:$1,F.931!$3:$3,"Remuneración 4"),0),""))</f>
        <v/>
      </c>
      <c r="AH361" s="48" t="str">
        <f t="shared" si="49"/>
        <v/>
      </c>
      <c r="AI361" s="41" t="str">
        <f t="shared" si="50"/>
        <v/>
      </c>
    </row>
    <row r="362" spans="1:35" x14ac:dyDescent="0.2">
      <c r="A362" s="65"/>
      <c r="B362" s="64"/>
      <c r="C362" s="65"/>
      <c r="D362" s="88"/>
      <c r="E362" s="62"/>
      <c r="F362" s="62"/>
      <c r="G362" s="62"/>
      <c r="H362" s="62"/>
      <c r="I362" s="62"/>
      <c r="J362" s="62"/>
      <c r="K362" s="62"/>
      <c r="L362" s="43" t="str">
        <f>IF($B362="","",MAX(0,$E362-MAX($E362-$I362,Parámetros!$B$5)))</f>
        <v/>
      </c>
      <c r="M362" s="43" t="str">
        <f>IF($B362="","",MIN($E362,Parámetros!$B$4))</f>
        <v/>
      </c>
      <c r="N362" s="43" t="str">
        <f t="shared" si="51"/>
        <v/>
      </c>
      <c r="O362" s="43" t="str">
        <f>IF($B362="","",MIN(($E362+$F362)/IF($D362="",1,$D362),Parámetros!$B$4))</f>
        <v/>
      </c>
      <c r="P362" s="43" t="str">
        <f t="shared" si="52"/>
        <v/>
      </c>
      <c r="Q362" s="43" t="str">
        <f t="shared" si="53"/>
        <v/>
      </c>
      <c r="R362" s="43" t="str">
        <f t="shared" si="54"/>
        <v/>
      </c>
      <c r="S362" s="44" t="str">
        <f>IF($B362="","",IFERROR(VLOOKUP($C362,F.931!$B:$R,9,0),8))</f>
        <v/>
      </c>
      <c r="T362" s="44" t="str">
        <f>IF($B362="","",IFERROR(VLOOKUP($C362,F.931!$B:$R,7,0),1))</f>
        <v/>
      </c>
      <c r="U362" s="44" t="str">
        <f>IF($B362="","",IFERROR(VLOOKUP($C362,F.931!$B:$AR,15,0),0))</f>
        <v/>
      </c>
      <c r="V362" s="44" t="str">
        <f>IF($B362="","",IFERROR(VLOOKUP($C362,F.931!$B:$R,3,0),1))</f>
        <v/>
      </c>
      <c r="W362" s="45" t="str">
        <f t="shared" si="47"/>
        <v/>
      </c>
      <c r="X362" s="46" t="str">
        <f>IF($B362="","",$W362*(X$2+$U362*0.015) *$O362*IF(COUNTIF(Parámetros!$J:$J, $S362)&gt;0,0,1)*IF($T362=2,0,1) +$J362*$W362)</f>
        <v/>
      </c>
      <c r="Y362" s="46" t="str">
        <f>IF($B362="","",$W362*Y$2*P362*IF(COUNTIF(Parámetros!$L:$L,$S362)&gt;0,0,1)*IF($T362=2,0,1) +$K362*$W362)</f>
        <v/>
      </c>
      <c r="Z362" s="46" t="str">
        <f>IF($B362="","",($M362*Z$2+IF($T362=2,0, $M362*Z$1+$X362/$W362*(1-$W362)))*IF(COUNTIF(Parámetros!$I:$I, $S362)&gt;0,0,1))</f>
        <v/>
      </c>
      <c r="AA362" s="46" t="str">
        <f>IF($B362="","",$R362*IF($T362=2,AA$1,AA$2) *IF(COUNTIF(Parámetros!$K:$K, $S362)&gt;0,0,1)+$Y362/$W362*(1-$W362))</f>
        <v/>
      </c>
      <c r="AB362" s="46" t="str">
        <f>IF($B362="","",$Q362*Parámetros!$B$3+Parámetros!$B$2)</f>
        <v/>
      </c>
      <c r="AC362" s="46" t="str">
        <f>IF($B362="","",Parámetros!$B$1*IF(OR($S362=27,$S362=102),0,1))</f>
        <v/>
      </c>
      <c r="AE362" s="43" t="str">
        <f>IF($B362="","",IF($C362="","No declarado",IFERROR(VLOOKUP($C362,F.931!$B:$BZ,$AE$1,0),"No declarado")))</f>
        <v/>
      </c>
      <c r="AF362" s="47" t="str">
        <f t="shared" si="48"/>
        <v/>
      </c>
      <c r="AG362" s="47" t="str">
        <f>IF($B362="","",IFERROR(O362-VLOOKUP(C362,F.931!B:BZ,SUMIFS(F.931!$1:$1,F.931!$3:$3,"Remuneración 4"),0),""))</f>
        <v/>
      </c>
      <c r="AH362" s="48" t="str">
        <f t="shared" si="49"/>
        <v/>
      </c>
      <c r="AI362" s="41" t="str">
        <f t="shared" si="50"/>
        <v/>
      </c>
    </row>
    <row r="363" spans="1:35" x14ac:dyDescent="0.2">
      <c r="A363" s="65"/>
      <c r="B363" s="64"/>
      <c r="C363" s="65"/>
      <c r="D363" s="88"/>
      <c r="E363" s="62"/>
      <c r="F363" s="62"/>
      <c r="G363" s="62"/>
      <c r="H363" s="62"/>
      <c r="I363" s="62"/>
      <c r="J363" s="62"/>
      <c r="K363" s="62"/>
      <c r="L363" s="43" t="str">
        <f>IF($B363="","",MAX(0,$E363-MAX($E363-$I363,Parámetros!$B$5)))</f>
        <v/>
      </c>
      <c r="M363" s="43" t="str">
        <f>IF($B363="","",MIN($E363,Parámetros!$B$4))</f>
        <v/>
      </c>
      <c r="N363" s="43" t="str">
        <f t="shared" si="51"/>
        <v/>
      </c>
      <c r="O363" s="43" t="str">
        <f>IF($B363="","",MIN(($E363+$F363)/IF($D363="",1,$D363),Parámetros!$B$4))</f>
        <v/>
      </c>
      <c r="P363" s="43" t="str">
        <f t="shared" si="52"/>
        <v/>
      </c>
      <c r="Q363" s="43" t="str">
        <f t="shared" si="53"/>
        <v/>
      </c>
      <c r="R363" s="43" t="str">
        <f t="shared" si="54"/>
        <v/>
      </c>
      <c r="S363" s="44" t="str">
        <f>IF($B363="","",IFERROR(VLOOKUP($C363,F.931!$B:$R,9,0),8))</f>
        <v/>
      </c>
      <c r="T363" s="44" t="str">
        <f>IF($B363="","",IFERROR(VLOOKUP($C363,F.931!$B:$R,7,0),1))</f>
        <v/>
      </c>
      <c r="U363" s="44" t="str">
        <f>IF($B363="","",IFERROR(VLOOKUP($C363,F.931!$B:$AR,15,0),0))</f>
        <v/>
      </c>
      <c r="V363" s="44" t="str">
        <f>IF($B363="","",IFERROR(VLOOKUP($C363,F.931!$B:$R,3,0),1))</f>
        <v/>
      </c>
      <c r="W363" s="45" t="str">
        <f t="shared" si="47"/>
        <v/>
      </c>
      <c r="X363" s="46" t="str">
        <f>IF($B363="","",$W363*(X$2+$U363*0.015) *$O363*IF(COUNTIF(Parámetros!$J:$J, $S363)&gt;0,0,1)*IF($T363=2,0,1) +$J363*$W363)</f>
        <v/>
      </c>
      <c r="Y363" s="46" t="str">
        <f>IF($B363="","",$W363*Y$2*P363*IF(COUNTIF(Parámetros!$L:$L,$S363)&gt;0,0,1)*IF($T363=2,0,1) +$K363*$W363)</f>
        <v/>
      </c>
      <c r="Z363" s="46" t="str">
        <f>IF($B363="","",($M363*Z$2+IF($T363=2,0, $M363*Z$1+$X363/$W363*(1-$W363)))*IF(COUNTIF(Parámetros!$I:$I, $S363)&gt;0,0,1))</f>
        <v/>
      </c>
      <c r="AA363" s="46" t="str">
        <f>IF($B363="","",$R363*IF($T363=2,AA$1,AA$2) *IF(COUNTIF(Parámetros!$K:$K, $S363)&gt;0,0,1)+$Y363/$W363*(1-$W363))</f>
        <v/>
      </c>
      <c r="AB363" s="46" t="str">
        <f>IF($B363="","",$Q363*Parámetros!$B$3+Parámetros!$B$2)</f>
        <v/>
      </c>
      <c r="AC363" s="46" t="str">
        <f>IF($B363="","",Parámetros!$B$1*IF(OR($S363=27,$S363=102),0,1))</f>
        <v/>
      </c>
      <c r="AE363" s="43" t="str">
        <f>IF($B363="","",IF($C363="","No declarado",IFERROR(VLOOKUP($C363,F.931!$B:$BZ,$AE$1,0),"No declarado")))</f>
        <v/>
      </c>
      <c r="AF363" s="47" t="str">
        <f t="shared" si="48"/>
        <v/>
      </c>
      <c r="AG363" s="47" t="str">
        <f>IF($B363="","",IFERROR(O363-VLOOKUP(C363,F.931!B:BZ,SUMIFS(F.931!$1:$1,F.931!$3:$3,"Remuneración 4"),0),""))</f>
        <v/>
      </c>
      <c r="AH363" s="48" t="str">
        <f t="shared" si="49"/>
        <v/>
      </c>
      <c r="AI363" s="41" t="str">
        <f t="shared" si="50"/>
        <v/>
      </c>
    </row>
    <row r="364" spans="1:35" x14ac:dyDescent="0.2">
      <c r="A364" s="65"/>
      <c r="B364" s="64"/>
      <c r="C364" s="65"/>
      <c r="D364" s="88"/>
      <c r="E364" s="62"/>
      <c r="F364" s="62"/>
      <c r="G364" s="62"/>
      <c r="H364" s="62"/>
      <c r="I364" s="62"/>
      <c r="J364" s="62"/>
      <c r="K364" s="62"/>
      <c r="L364" s="43" t="str">
        <f>IF($B364="","",MAX(0,$E364-MAX($E364-$I364,Parámetros!$B$5)))</f>
        <v/>
      </c>
      <c r="M364" s="43" t="str">
        <f>IF($B364="","",MIN($E364,Parámetros!$B$4))</f>
        <v/>
      </c>
      <c r="N364" s="43" t="str">
        <f t="shared" si="51"/>
        <v/>
      </c>
      <c r="O364" s="43" t="str">
        <f>IF($B364="","",MIN(($E364+$F364)/IF($D364="",1,$D364),Parámetros!$B$4))</f>
        <v/>
      </c>
      <c r="P364" s="43" t="str">
        <f t="shared" si="52"/>
        <v/>
      </c>
      <c r="Q364" s="43" t="str">
        <f t="shared" si="53"/>
        <v/>
      </c>
      <c r="R364" s="43" t="str">
        <f t="shared" si="54"/>
        <v/>
      </c>
      <c r="S364" s="44" t="str">
        <f>IF($B364="","",IFERROR(VLOOKUP($C364,F.931!$B:$R,9,0),8))</f>
        <v/>
      </c>
      <c r="T364" s="44" t="str">
        <f>IF($B364="","",IFERROR(VLOOKUP($C364,F.931!$B:$R,7,0),1))</f>
        <v/>
      </c>
      <c r="U364" s="44" t="str">
        <f>IF($B364="","",IFERROR(VLOOKUP($C364,F.931!$B:$AR,15,0),0))</f>
        <v/>
      </c>
      <c r="V364" s="44" t="str">
        <f>IF($B364="","",IFERROR(VLOOKUP($C364,F.931!$B:$R,3,0),1))</f>
        <v/>
      </c>
      <c r="W364" s="45" t="str">
        <f t="shared" si="47"/>
        <v/>
      </c>
      <c r="X364" s="46" t="str">
        <f>IF($B364="","",$W364*(X$2+$U364*0.015) *$O364*IF(COUNTIF(Parámetros!$J:$J, $S364)&gt;0,0,1)*IF($T364=2,0,1) +$J364*$W364)</f>
        <v/>
      </c>
      <c r="Y364" s="46" t="str">
        <f>IF($B364="","",$W364*Y$2*P364*IF(COUNTIF(Parámetros!$L:$L,$S364)&gt;0,0,1)*IF($T364=2,0,1) +$K364*$W364)</f>
        <v/>
      </c>
      <c r="Z364" s="46" t="str">
        <f>IF($B364="","",($M364*Z$2+IF($T364=2,0, $M364*Z$1+$X364/$W364*(1-$W364)))*IF(COUNTIF(Parámetros!$I:$I, $S364)&gt;0,0,1))</f>
        <v/>
      </c>
      <c r="AA364" s="46" t="str">
        <f>IF($B364="","",$R364*IF($T364=2,AA$1,AA$2) *IF(COUNTIF(Parámetros!$K:$K, $S364)&gt;0,0,1)+$Y364/$W364*(1-$W364))</f>
        <v/>
      </c>
      <c r="AB364" s="46" t="str">
        <f>IF($B364="","",$Q364*Parámetros!$B$3+Parámetros!$B$2)</f>
        <v/>
      </c>
      <c r="AC364" s="46" t="str">
        <f>IF($B364="","",Parámetros!$B$1*IF(OR($S364=27,$S364=102),0,1))</f>
        <v/>
      </c>
      <c r="AE364" s="43" t="str">
        <f>IF($B364="","",IF($C364="","No declarado",IFERROR(VLOOKUP($C364,F.931!$B:$BZ,$AE$1,0),"No declarado")))</f>
        <v/>
      </c>
      <c r="AF364" s="47" t="str">
        <f t="shared" si="48"/>
        <v/>
      </c>
      <c r="AG364" s="47" t="str">
        <f>IF($B364="","",IFERROR(O364-VLOOKUP(C364,F.931!B:BZ,SUMIFS(F.931!$1:$1,F.931!$3:$3,"Remuneración 4"),0),""))</f>
        <v/>
      </c>
      <c r="AH364" s="48" t="str">
        <f t="shared" si="49"/>
        <v/>
      </c>
      <c r="AI364" s="41" t="str">
        <f t="shared" si="50"/>
        <v/>
      </c>
    </row>
    <row r="365" spans="1:35" x14ac:dyDescent="0.2">
      <c r="A365" s="65"/>
      <c r="B365" s="64"/>
      <c r="C365" s="65"/>
      <c r="D365" s="88"/>
      <c r="E365" s="62"/>
      <c r="F365" s="62"/>
      <c r="G365" s="62"/>
      <c r="H365" s="62"/>
      <c r="I365" s="62"/>
      <c r="J365" s="62"/>
      <c r="K365" s="62"/>
      <c r="L365" s="43" t="str">
        <f>IF($B365="","",MAX(0,$E365-MAX($E365-$I365,Parámetros!$B$5)))</f>
        <v/>
      </c>
      <c r="M365" s="43" t="str">
        <f>IF($B365="","",MIN($E365,Parámetros!$B$4))</f>
        <v/>
      </c>
      <c r="N365" s="43" t="str">
        <f t="shared" si="51"/>
        <v/>
      </c>
      <c r="O365" s="43" t="str">
        <f>IF($B365="","",MIN(($E365+$F365)/IF($D365="",1,$D365),Parámetros!$B$4))</f>
        <v/>
      </c>
      <c r="P365" s="43" t="str">
        <f t="shared" si="52"/>
        <v/>
      </c>
      <c r="Q365" s="43" t="str">
        <f t="shared" si="53"/>
        <v/>
      </c>
      <c r="R365" s="43" t="str">
        <f t="shared" si="54"/>
        <v/>
      </c>
      <c r="S365" s="44" t="str">
        <f>IF($B365="","",IFERROR(VLOOKUP($C365,F.931!$B:$R,9,0),8))</f>
        <v/>
      </c>
      <c r="T365" s="44" t="str">
        <f>IF($B365="","",IFERROR(VLOOKUP($C365,F.931!$B:$R,7,0),1))</f>
        <v/>
      </c>
      <c r="U365" s="44" t="str">
        <f>IF($B365="","",IFERROR(VLOOKUP($C365,F.931!$B:$AR,15,0),0))</f>
        <v/>
      </c>
      <c r="V365" s="44" t="str">
        <f>IF($B365="","",IFERROR(VLOOKUP($C365,F.931!$B:$R,3,0),1))</f>
        <v/>
      </c>
      <c r="W365" s="45" t="str">
        <f t="shared" si="47"/>
        <v/>
      </c>
      <c r="X365" s="46" t="str">
        <f>IF($B365="","",$W365*(X$2+$U365*0.015) *$O365*IF(COUNTIF(Parámetros!$J:$J, $S365)&gt;0,0,1)*IF($T365=2,0,1) +$J365*$W365)</f>
        <v/>
      </c>
      <c r="Y365" s="46" t="str">
        <f>IF($B365="","",$W365*Y$2*P365*IF(COUNTIF(Parámetros!$L:$L,$S365)&gt;0,0,1)*IF($T365=2,0,1) +$K365*$W365)</f>
        <v/>
      </c>
      <c r="Z365" s="46" t="str">
        <f>IF($B365="","",($M365*Z$2+IF($T365=2,0, $M365*Z$1+$X365/$W365*(1-$W365)))*IF(COUNTIF(Parámetros!$I:$I, $S365)&gt;0,0,1))</f>
        <v/>
      </c>
      <c r="AA365" s="46" t="str">
        <f>IF($B365="","",$R365*IF($T365=2,AA$1,AA$2) *IF(COUNTIF(Parámetros!$K:$K, $S365)&gt;0,0,1)+$Y365/$W365*(1-$W365))</f>
        <v/>
      </c>
      <c r="AB365" s="46" t="str">
        <f>IF($B365="","",$Q365*Parámetros!$B$3+Parámetros!$B$2)</f>
        <v/>
      </c>
      <c r="AC365" s="46" t="str">
        <f>IF($B365="","",Parámetros!$B$1*IF(OR($S365=27,$S365=102),0,1))</f>
        <v/>
      </c>
      <c r="AE365" s="43" t="str">
        <f>IF($B365="","",IF($C365="","No declarado",IFERROR(VLOOKUP($C365,F.931!$B:$BZ,$AE$1,0),"No declarado")))</f>
        <v/>
      </c>
      <c r="AF365" s="47" t="str">
        <f t="shared" si="48"/>
        <v/>
      </c>
      <c r="AG365" s="47" t="str">
        <f>IF($B365="","",IFERROR(O365-VLOOKUP(C365,F.931!B:BZ,SUMIFS(F.931!$1:$1,F.931!$3:$3,"Remuneración 4"),0),""))</f>
        <v/>
      </c>
      <c r="AH365" s="48" t="str">
        <f t="shared" si="49"/>
        <v/>
      </c>
      <c r="AI365" s="41" t="str">
        <f t="shared" si="50"/>
        <v/>
      </c>
    </row>
    <row r="366" spans="1:35" x14ac:dyDescent="0.2">
      <c r="A366" s="65"/>
      <c r="B366" s="64"/>
      <c r="C366" s="65"/>
      <c r="D366" s="88"/>
      <c r="E366" s="62"/>
      <c r="F366" s="62"/>
      <c r="G366" s="62"/>
      <c r="H366" s="62"/>
      <c r="I366" s="62"/>
      <c r="J366" s="62"/>
      <c r="K366" s="62"/>
      <c r="L366" s="43" t="str">
        <f>IF($B366="","",MAX(0,$E366-MAX($E366-$I366,Parámetros!$B$5)))</f>
        <v/>
      </c>
      <c r="M366" s="43" t="str">
        <f>IF($B366="","",MIN($E366,Parámetros!$B$4))</f>
        <v/>
      </c>
      <c r="N366" s="43" t="str">
        <f t="shared" si="51"/>
        <v/>
      </c>
      <c r="O366" s="43" t="str">
        <f>IF($B366="","",MIN(($E366+$F366)/IF($D366="",1,$D366),Parámetros!$B$4))</f>
        <v/>
      </c>
      <c r="P366" s="43" t="str">
        <f t="shared" si="52"/>
        <v/>
      </c>
      <c r="Q366" s="43" t="str">
        <f t="shared" si="53"/>
        <v/>
      </c>
      <c r="R366" s="43" t="str">
        <f t="shared" si="54"/>
        <v/>
      </c>
      <c r="S366" s="44" t="str">
        <f>IF($B366="","",IFERROR(VLOOKUP($C366,F.931!$B:$R,9,0),8))</f>
        <v/>
      </c>
      <c r="T366" s="44" t="str">
        <f>IF($B366="","",IFERROR(VLOOKUP($C366,F.931!$B:$R,7,0),1))</f>
        <v/>
      </c>
      <c r="U366" s="44" t="str">
        <f>IF($B366="","",IFERROR(VLOOKUP($C366,F.931!$B:$AR,15,0),0))</f>
        <v/>
      </c>
      <c r="V366" s="44" t="str">
        <f>IF($B366="","",IFERROR(VLOOKUP($C366,F.931!$B:$R,3,0),1))</f>
        <v/>
      </c>
      <c r="W366" s="45" t="str">
        <f t="shared" ref="W366:W429" si="55">IF($B366="","",1-(IF($O366&gt;$X$1,0.15,0.1)+IF(LEFT(TEXT(V366,"000000"),1)="4",0.05,0)))</f>
        <v/>
      </c>
      <c r="X366" s="46" t="str">
        <f>IF($B366="","",$W366*(X$2+$U366*0.015) *$O366*IF(COUNTIF(Parámetros!$J:$J, $S366)&gt;0,0,1)*IF($T366=2,0,1) +$J366*$W366)</f>
        <v/>
      </c>
      <c r="Y366" s="46" t="str">
        <f>IF($B366="","",$W366*Y$2*P366*IF(COUNTIF(Parámetros!$L:$L,$S366)&gt;0,0,1)*IF($T366=2,0,1) +$K366*$W366)</f>
        <v/>
      </c>
      <c r="Z366" s="46" t="str">
        <f>IF($B366="","",($M366*Z$2+IF($T366=2,0, $M366*Z$1+$X366/$W366*(1-$W366)))*IF(COUNTIF(Parámetros!$I:$I, $S366)&gt;0,0,1))</f>
        <v/>
      </c>
      <c r="AA366" s="46" t="str">
        <f>IF($B366="","",$R366*IF($T366=2,AA$1,AA$2) *IF(COUNTIF(Parámetros!$K:$K, $S366)&gt;0,0,1)+$Y366/$W366*(1-$W366))</f>
        <v/>
      </c>
      <c r="AB366" s="46" t="str">
        <f>IF($B366="","",$Q366*Parámetros!$B$3+Parámetros!$B$2)</f>
        <v/>
      </c>
      <c r="AC366" s="46" t="str">
        <f>IF($B366="","",Parámetros!$B$1*IF(OR($S366=27,$S366=102),0,1))</f>
        <v/>
      </c>
      <c r="AE366" s="43" t="str">
        <f>IF($B366="","",IF($C366="","No declarado",IFERROR(VLOOKUP($C366,F.931!$B:$BZ,$AE$1,0),"No declarado")))</f>
        <v/>
      </c>
      <c r="AF366" s="47" t="str">
        <f t="shared" ref="AF366:AF429" si="56">IF($B366="","",IFERROR(AE366-SUM(E366:H366),""))</f>
        <v/>
      </c>
      <c r="AG366" s="47" t="str">
        <f>IF($B366="","",IFERROR(O366-VLOOKUP(C366,F.931!B:BZ,SUMIFS(F.931!$1:$1,F.931!$3:$3,"Remuneración 4"),0),""))</f>
        <v/>
      </c>
      <c r="AH366" s="48" t="str">
        <f t="shared" ref="AH366:AH429" si="57">IF($B366="","",SUM(Y366:Y366,AA366:AC366))</f>
        <v/>
      </c>
      <c r="AI366" s="41" t="str">
        <f t="shared" ref="AI366:AI429" si="58">IF($B366="","",SUM(E366:H366)+AH366)</f>
        <v/>
      </c>
    </row>
    <row r="367" spans="1:35" x14ac:dyDescent="0.2">
      <c r="A367" s="65"/>
      <c r="B367" s="64"/>
      <c r="C367" s="65"/>
      <c r="D367" s="88"/>
      <c r="E367" s="62"/>
      <c r="F367" s="62"/>
      <c r="G367" s="62"/>
      <c r="H367" s="62"/>
      <c r="I367" s="62"/>
      <c r="J367" s="62"/>
      <c r="K367" s="62"/>
      <c r="L367" s="43" t="str">
        <f>IF($B367="","",MAX(0,$E367-MAX($E367-$I367,Parámetros!$B$5)))</f>
        <v/>
      </c>
      <c r="M367" s="43" t="str">
        <f>IF($B367="","",MIN($E367,Parámetros!$B$4))</f>
        <v/>
      </c>
      <c r="N367" s="43" t="str">
        <f t="shared" si="51"/>
        <v/>
      </c>
      <c r="O367" s="43" t="str">
        <f>IF($B367="","",MIN(($E367+$F367)/IF($D367="",1,$D367),Parámetros!$B$4))</f>
        <v/>
      </c>
      <c r="P367" s="43" t="str">
        <f t="shared" si="52"/>
        <v/>
      </c>
      <c r="Q367" s="43" t="str">
        <f t="shared" si="53"/>
        <v/>
      </c>
      <c r="R367" s="43" t="str">
        <f t="shared" si="54"/>
        <v/>
      </c>
      <c r="S367" s="44" t="str">
        <f>IF($B367="","",IFERROR(VLOOKUP($C367,F.931!$B:$R,9,0),8))</f>
        <v/>
      </c>
      <c r="T367" s="44" t="str">
        <f>IF($B367="","",IFERROR(VLOOKUP($C367,F.931!$B:$R,7,0),1))</f>
        <v/>
      </c>
      <c r="U367" s="44" t="str">
        <f>IF($B367="","",IFERROR(VLOOKUP($C367,F.931!$B:$AR,15,0),0))</f>
        <v/>
      </c>
      <c r="V367" s="44" t="str">
        <f>IF($B367="","",IFERROR(VLOOKUP($C367,F.931!$B:$R,3,0),1))</f>
        <v/>
      </c>
      <c r="W367" s="45" t="str">
        <f t="shared" si="55"/>
        <v/>
      </c>
      <c r="X367" s="46" t="str">
        <f>IF($B367="","",$W367*(X$2+$U367*0.015) *$O367*IF(COUNTIF(Parámetros!$J:$J, $S367)&gt;0,0,1)*IF($T367=2,0,1) +$J367*$W367)</f>
        <v/>
      </c>
      <c r="Y367" s="46" t="str">
        <f>IF($B367="","",$W367*Y$2*P367*IF(COUNTIF(Parámetros!$L:$L,$S367)&gt;0,0,1)*IF($T367=2,0,1) +$K367*$W367)</f>
        <v/>
      </c>
      <c r="Z367" s="46" t="str">
        <f>IF($B367="","",($M367*Z$2+IF($T367=2,0, $M367*Z$1+$X367/$W367*(1-$W367)))*IF(COUNTIF(Parámetros!$I:$I, $S367)&gt;0,0,1))</f>
        <v/>
      </c>
      <c r="AA367" s="46" t="str">
        <f>IF($B367="","",$R367*IF($T367=2,AA$1,AA$2) *IF(COUNTIF(Parámetros!$K:$K, $S367)&gt;0,0,1)+$Y367/$W367*(1-$W367))</f>
        <v/>
      </c>
      <c r="AB367" s="46" t="str">
        <f>IF($B367="","",$Q367*Parámetros!$B$3+Parámetros!$B$2)</f>
        <v/>
      </c>
      <c r="AC367" s="46" t="str">
        <f>IF($B367="","",Parámetros!$B$1*IF(OR($S367=27,$S367=102),0,1))</f>
        <v/>
      </c>
      <c r="AE367" s="43" t="str">
        <f>IF($B367="","",IF($C367="","No declarado",IFERROR(VLOOKUP($C367,F.931!$B:$BZ,$AE$1,0),"No declarado")))</f>
        <v/>
      </c>
      <c r="AF367" s="47" t="str">
        <f t="shared" si="56"/>
        <v/>
      </c>
      <c r="AG367" s="47" t="str">
        <f>IF($B367="","",IFERROR(O367-VLOOKUP(C367,F.931!B:BZ,SUMIFS(F.931!$1:$1,F.931!$3:$3,"Remuneración 4"),0),""))</f>
        <v/>
      </c>
      <c r="AH367" s="48" t="str">
        <f t="shared" si="57"/>
        <v/>
      </c>
      <c r="AI367" s="41" t="str">
        <f t="shared" si="58"/>
        <v/>
      </c>
    </row>
    <row r="368" spans="1:35" x14ac:dyDescent="0.2">
      <c r="A368" s="65"/>
      <c r="B368" s="64"/>
      <c r="C368" s="65"/>
      <c r="D368" s="88"/>
      <c r="E368" s="62"/>
      <c r="F368" s="62"/>
      <c r="G368" s="62"/>
      <c r="H368" s="62"/>
      <c r="I368" s="62"/>
      <c r="J368" s="62"/>
      <c r="K368" s="62"/>
      <c r="L368" s="43" t="str">
        <f>IF($B368="","",MAX(0,$E368-MAX($E368-$I368,Parámetros!$B$5)))</f>
        <v/>
      </c>
      <c r="M368" s="43" t="str">
        <f>IF($B368="","",MIN($E368,Parámetros!$B$4))</f>
        <v/>
      </c>
      <c r="N368" s="43" t="str">
        <f t="shared" si="51"/>
        <v/>
      </c>
      <c r="O368" s="43" t="str">
        <f>IF($B368="","",MIN(($E368+$F368)/IF($D368="",1,$D368),Parámetros!$B$4))</f>
        <v/>
      </c>
      <c r="P368" s="43" t="str">
        <f t="shared" si="52"/>
        <v/>
      </c>
      <c r="Q368" s="43" t="str">
        <f t="shared" si="53"/>
        <v/>
      </c>
      <c r="R368" s="43" t="str">
        <f t="shared" si="54"/>
        <v/>
      </c>
      <c r="S368" s="44" t="str">
        <f>IF($B368="","",IFERROR(VLOOKUP($C368,F.931!$B:$R,9,0),8))</f>
        <v/>
      </c>
      <c r="T368" s="44" t="str">
        <f>IF($B368="","",IFERROR(VLOOKUP($C368,F.931!$B:$R,7,0),1))</f>
        <v/>
      </c>
      <c r="U368" s="44" t="str">
        <f>IF($B368="","",IFERROR(VLOOKUP($C368,F.931!$B:$AR,15,0),0))</f>
        <v/>
      </c>
      <c r="V368" s="44" t="str">
        <f>IF($B368="","",IFERROR(VLOOKUP($C368,F.931!$B:$R,3,0),1))</f>
        <v/>
      </c>
      <c r="W368" s="45" t="str">
        <f t="shared" si="55"/>
        <v/>
      </c>
      <c r="X368" s="46" t="str">
        <f>IF($B368="","",$W368*(X$2+$U368*0.015) *$O368*IF(COUNTIF(Parámetros!$J:$J, $S368)&gt;0,0,1)*IF($T368=2,0,1) +$J368*$W368)</f>
        <v/>
      </c>
      <c r="Y368" s="46" t="str">
        <f>IF($B368="","",$W368*Y$2*P368*IF(COUNTIF(Parámetros!$L:$L,$S368)&gt;0,0,1)*IF($T368=2,0,1) +$K368*$W368)</f>
        <v/>
      </c>
      <c r="Z368" s="46" t="str">
        <f>IF($B368="","",($M368*Z$2+IF($T368=2,0, $M368*Z$1+$X368/$W368*(1-$W368)))*IF(COUNTIF(Parámetros!$I:$I, $S368)&gt;0,0,1))</f>
        <v/>
      </c>
      <c r="AA368" s="46" t="str">
        <f>IF($B368="","",$R368*IF($T368=2,AA$1,AA$2) *IF(COUNTIF(Parámetros!$K:$K, $S368)&gt;0,0,1)+$Y368/$W368*(1-$W368))</f>
        <v/>
      </c>
      <c r="AB368" s="46" t="str">
        <f>IF($B368="","",$Q368*Parámetros!$B$3+Parámetros!$B$2)</f>
        <v/>
      </c>
      <c r="AC368" s="46" t="str">
        <f>IF($B368="","",Parámetros!$B$1*IF(OR($S368=27,$S368=102),0,1))</f>
        <v/>
      </c>
      <c r="AE368" s="43" t="str">
        <f>IF($B368="","",IF($C368="","No declarado",IFERROR(VLOOKUP($C368,F.931!$B:$BZ,$AE$1,0),"No declarado")))</f>
        <v/>
      </c>
      <c r="AF368" s="47" t="str">
        <f t="shared" si="56"/>
        <v/>
      </c>
      <c r="AG368" s="47" t="str">
        <f>IF($B368="","",IFERROR(O368-VLOOKUP(C368,F.931!B:BZ,SUMIFS(F.931!$1:$1,F.931!$3:$3,"Remuneración 4"),0),""))</f>
        <v/>
      </c>
      <c r="AH368" s="48" t="str">
        <f t="shared" si="57"/>
        <v/>
      </c>
      <c r="AI368" s="41" t="str">
        <f t="shared" si="58"/>
        <v/>
      </c>
    </row>
    <row r="369" spans="1:35" x14ac:dyDescent="0.2">
      <c r="A369" s="65"/>
      <c r="B369" s="64"/>
      <c r="C369" s="65"/>
      <c r="D369" s="88"/>
      <c r="E369" s="62"/>
      <c r="F369" s="62"/>
      <c r="G369" s="62"/>
      <c r="H369" s="62"/>
      <c r="I369" s="62"/>
      <c r="J369" s="62"/>
      <c r="K369" s="62"/>
      <c r="L369" s="43" t="str">
        <f>IF($B369="","",MAX(0,$E369-MAX($E369-$I369,Parámetros!$B$5)))</f>
        <v/>
      </c>
      <c r="M369" s="43" t="str">
        <f>IF($B369="","",MIN($E369,Parámetros!$B$4))</f>
        <v/>
      </c>
      <c r="N369" s="43" t="str">
        <f t="shared" si="51"/>
        <v/>
      </c>
      <c r="O369" s="43" t="str">
        <f>IF($B369="","",MIN(($E369+$F369)/IF($D369="",1,$D369),Parámetros!$B$4))</f>
        <v/>
      </c>
      <c r="P369" s="43" t="str">
        <f t="shared" si="52"/>
        <v/>
      </c>
      <c r="Q369" s="43" t="str">
        <f t="shared" si="53"/>
        <v/>
      </c>
      <c r="R369" s="43" t="str">
        <f t="shared" si="54"/>
        <v/>
      </c>
      <c r="S369" s="44" t="str">
        <f>IF($B369="","",IFERROR(VLOOKUP($C369,F.931!$B:$R,9,0),8))</f>
        <v/>
      </c>
      <c r="T369" s="44" t="str">
        <f>IF($B369="","",IFERROR(VLOOKUP($C369,F.931!$B:$R,7,0),1))</f>
        <v/>
      </c>
      <c r="U369" s="44" t="str">
        <f>IF($B369="","",IFERROR(VLOOKUP($C369,F.931!$B:$AR,15,0),0))</f>
        <v/>
      </c>
      <c r="V369" s="44" t="str">
        <f>IF($B369="","",IFERROR(VLOOKUP($C369,F.931!$B:$R,3,0),1))</f>
        <v/>
      </c>
      <c r="W369" s="45" t="str">
        <f t="shared" si="55"/>
        <v/>
      </c>
      <c r="X369" s="46" t="str">
        <f>IF($B369="","",$W369*(X$2+$U369*0.015) *$O369*IF(COUNTIF(Parámetros!$J:$J, $S369)&gt;0,0,1)*IF($T369=2,0,1) +$J369*$W369)</f>
        <v/>
      </c>
      <c r="Y369" s="46" t="str">
        <f>IF($B369="","",$W369*Y$2*P369*IF(COUNTIF(Parámetros!$L:$L,$S369)&gt;0,0,1)*IF($T369=2,0,1) +$K369*$W369)</f>
        <v/>
      </c>
      <c r="Z369" s="46" t="str">
        <f>IF($B369="","",($M369*Z$2+IF($T369=2,0, $M369*Z$1+$X369/$W369*(1-$W369)))*IF(COUNTIF(Parámetros!$I:$I, $S369)&gt;0,0,1))</f>
        <v/>
      </c>
      <c r="AA369" s="46" t="str">
        <f>IF($B369="","",$R369*IF($T369=2,AA$1,AA$2) *IF(COUNTIF(Parámetros!$K:$K, $S369)&gt;0,0,1)+$Y369/$W369*(1-$W369))</f>
        <v/>
      </c>
      <c r="AB369" s="46" t="str">
        <f>IF($B369="","",$Q369*Parámetros!$B$3+Parámetros!$B$2)</f>
        <v/>
      </c>
      <c r="AC369" s="46" t="str">
        <f>IF($B369="","",Parámetros!$B$1*IF(OR($S369=27,$S369=102),0,1))</f>
        <v/>
      </c>
      <c r="AE369" s="43" t="str">
        <f>IF($B369="","",IF($C369="","No declarado",IFERROR(VLOOKUP($C369,F.931!$B:$BZ,$AE$1,0),"No declarado")))</f>
        <v/>
      </c>
      <c r="AF369" s="47" t="str">
        <f t="shared" si="56"/>
        <v/>
      </c>
      <c r="AG369" s="47" t="str">
        <f>IF($B369="","",IFERROR(O369-VLOOKUP(C369,F.931!B:BZ,SUMIFS(F.931!$1:$1,F.931!$3:$3,"Remuneración 4"),0),""))</f>
        <v/>
      </c>
      <c r="AH369" s="48" t="str">
        <f t="shared" si="57"/>
        <v/>
      </c>
      <c r="AI369" s="41" t="str">
        <f t="shared" si="58"/>
        <v/>
      </c>
    </row>
    <row r="370" spans="1:35" x14ac:dyDescent="0.2">
      <c r="A370" s="65"/>
      <c r="B370" s="64"/>
      <c r="C370" s="65"/>
      <c r="D370" s="88"/>
      <c r="E370" s="62"/>
      <c r="F370" s="62"/>
      <c r="G370" s="62"/>
      <c r="H370" s="62"/>
      <c r="I370" s="62"/>
      <c r="J370" s="62"/>
      <c r="K370" s="62"/>
      <c r="L370" s="43" t="str">
        <f>IF($B370="","",MAX(0,$E370-MAX($E370-$I370,Parámetros!$B$5)))</f>
        <v/>
      </c>
      <c r="M370" s="43" t="str">
        <f>IF($B370="","",MIN($E370,Parámetros!$B$4))</f>
        <v/>
      </c>
      <c r="N370" s="43" t="str">
        <f t="shared" si="51"/>
        <v/>
      </c>
      <c r="O370" s="43" t="str">
        <f>IF($B370="","",MIN(($E370+$F370)/IF($D370="",1,$D370),Parámetros!$B$4))</f>
        <v/>
      </c>
      <c r="P370" s="43" t="str">
        <f t="shared" si="52"/>
        <v/>
      </c>
      <c r="Q370" s="43" t="str">
        <f t="shared" si="53"/>
        <v/>
      </c>
      <c r="R370" s="43" t="str">
        <f t="shared" si="54"/>
        <v/>
      </c>
      <c r="S370" s="44" t="str">
        <f>IF($B370="","",IFERROR(VLOOKUP($C370,F.931!$B:$R,9,0),8))</f>
        <v/>
      </c>
      <c r="T370" s="44" t="str">
        <f>IF($B370="","",IFERROR(VLOOKUP($C370,F.931!$B:$R,7,0),1))</f>
        <v/>
      </c>
      <c r="U370" s="44" t="str">
        <f>IF($B370="","",IFERROR(VLOOKUP($C370,F.931!$B:$AR,15,0),0))</f>
        <v/>
      </c>
      <c r="V370" s="44" t="str">
        <f>IF($B370="","",IFERROR(VLOOKUP($C370,F.931!$B:$R,3,0),1))</f>
        <v/>
      </c>
      <c r="W370" s="45" t="str">
        <f t="shared" si="55"/>
        <v/>
      </c>
      <c r="X370" s="46" t="str">
        <f>IF($B370="","",$W370*(X$2+$U370*0.015) *$O370*IF(COUNTIF(Parámetros!$J:$J, $S370)&gt;0,0,1)*IF($T370=2,0,1) +$J370*$W370)</f>
        <v/>
      </c>
      <c r="Y370" s="46" t="str">
        <f>IF($B370="","",$W370*Y$2*P370*IF(COUNTIF(Parámetros!$L:$L,$S370)&gt;0,0,1)*IF($T370=2,0,1) +$K370*$W370)</f>
        <v/>
      </c>
      <c r="Z370" s="46" t="str">
        <f>IF($B370="","",($M370*Z$2+IF($T370=2,0, $M370*Z$1+$X370/$W370*(1-$W370)))*IF(COUNTIF(Parámetros!$I:$I, $S370)&gt;0,0,1))</f>
        <v/>
      </c>
      <c r="AA370" s="46" t="str">
        <f>IF($B370="","",$R370*IF($T370=2,AA$1,AA$2) *IF(COUNTIF(Parámetros!$K:$K, $S370)&gt;0,0,1)+$Y370/$W370*(1-$W370))</f>
        <v/>
      </c>
      <c r="AB370" s="46" t="str">
        <f>IF($B370="","",$Q370*Parámetros!$B$3+Parámetros!$B$2)</f>
        <v/>
      </c>
      <c r="AC370" s="46" t="str">
        <f>IF($B370="","",Parámetros!$B$1*IF(OR($S370=27,$S370=102),0,1))</f>
        <v/>
      </c>
      <c r="AE370" s="43" t="str">
        <f>IF($B370="","",IF($C370="","No declarado",IFERROR(VLOOKUP($C370,F.931!$B:$BZ,$AE$1,0),"No declarado")))</f>
        <v/>
      </c>
      <c r="AF370" s="47" t="str">
        <f t="shared" si="56"/>
        <v/>
      </c>
      <c r="AG370" s="47" t="str">
        <f>IF($B370="","",IFERROR(O370-VLOOKUP(C370,F.931!B:BZ,SUMIFS(F.931!$1:$1,F.931!$3:$3,"Remuneración 4"),0),""))</f>
        <v/>
      </c>
      <c r="AH370" s="48" t="str">
        <f t="shared" si="57"/>
        <v/>
      </c>
      <c r="AI370" s="41" t="str">
        <f t="shared" si="58"/>
        <v/>
      </c>
    </row>
    <row r="371" spans="1:35" x14ac:dyDescent="0.2">
      <c r="A371" s="65"/>
      <c r="B371" s="64"/>
      <c r="C371" s="65"/>
      <c r="D371" s="88"/>
      <c r="E371" s="62"/>
      <c r="F371" s="62"/>
      <c r="G371" s="62"/>
      <c r="H371" s="62"/>
      <c r="I371" s="62"/>
      <c r="J371" s="62"/>
      <c r="K371" s="62"/>
      <c r="L371" s="43" t="str">
        <f>IF($B371="","",MAX(0,$E371-MAX($E371-$I371,Parámetros!$B$5)))</f>
        <v/>
      </c>
      <c r="M371" s="43" t="str">
        <f>IF($B371="","",MIN($E371,Parámetros!$B$4))</f>
        <v/>
      </c>
      <c r="N371" s="43" t="str">
        <f t="shared" si="51"/>
        <v/>
      </c>
      <c r="O371" s="43" t="str">
        <f>IF($B371="","",MIN(($E371+$F371)/IF($D371="",1,$D371),Parámetros!$B$4))</f>
        <v/>
      </c>
      <c r="P371" s="43" t="str">
        <f t="shared" si="52"/>
        <v/>
      </c>
      <c r="Q371" s="43" t="str">
        <f t="shared" si="53"/>
        <v/>
      </c>
      <c r="R371" s="43" t="str">
        <f t="shared" si="54"/>
        <v/>
      </c>
      <c r="S371" s="44" t="str">
        <f>IF($B371="","",IFERROR(VLOOKUP($C371,F.931!$B:$R,9,0),8))</f>
        <v/>
      </c>
      <c r="T371" s="44" t="str">
        <f>IF($B371="","",IFERROR(VLOOKUP($C371,F.931!$B:$R,7,0),1))</f>
        <v/>
      </c>
      <c r="U371" s="44" t="str">
        <f>IF($B371="","",IFERROR(VLOOKUP($C371,F.931!$B:$AR,15,0),0))</f>
        <v/>
      </c>
      <c r="V371" s="44" t="str">
        <f>IF($B371="","",IFERROR(VLOOKUP($C371,F.931!$B:$R,3,0),1))</f>
        <v/>
      </c>
      <c r="W371" s="45" t="str">
        <f t="shared" si="55"/>
        <v/>
      </c>
      <c r="X371" s="46" t="str">
        <f>IF($B371="","",$W371*(X$2+$U371*0.015) *$O371*IF(COUNTIF(Parámetros!$J:$J, $S371)&gt;0,0,1)*IF($T371=2,0,1) +$J371*$W371)</f>
        <v/>
      </c>
      <c r="Y371" s="46" t="str">
        <f>IF($B371="","",$W371*Y$2*P371*IF(COUNTIF(Parámetros!$L:$L,$S371)&gt;0,0,1)*IF($T371=2,0,1) +$K371*$W371)</f>
        <v/>
      </c>
      <c r="Z371" s="46" t="str">
        <f>IF($B371="","",($M371*Z$2+IF($T371=2,0, $M371*Z$1+$X371/$W371*(1-$W371)))*IF(COUNTIF(Parámetros!$I:$I, $S371)&gt;0,0,1))</f>
        <v/>
      </c>
      <c r="AA371" s="46" t="str">
        <f>IF($B371="","",$R371*IF($T371=2,AA$1,AA$2) *IF(COUNTIF(Parámetros!$K:$K, $S371)&gt;0,0,1)+$Y371/$W371*(1-$W371))</f>
        <v/>
      </c>
      <c r="AB371" s="46" t="str">
        <f>IF($B371="","",$Q371*Parámetros!$B$3+Parámetros!$B$2)</f>
        <v/>
      </c>
      <c r="AC371" s="46" t="str">
        <f>IF($B371="","",Parámetros!$B$1*IF(OR($S371=27,$S371=102),0,1))</f>
        <v/>
      </c>
      <c r="AE371" s="43" t="str">
        <f>IF($B371="","",IF($C371="","No declarado",IFERROR(VLOOKUP($C371,F.931!$B:$BZ,$AE$1,0),"No declarado")))</f>
        <v/>
      </c>
      <c r="AF371" s="47" t="str">
        <f t="shared" si="56"/>
        <v/>
      </c>
      <c r="AG371" s="47" t="str">
        <f>IF($B371="","",IFERROR(O371-VLOOKUP(C371,F.931!B:BZ,SUMIFS(F.931!$1:$1,F.931!$3:$3,"Remuneración 4"),0),""))</f>
        <v/>
      </c>
      <c r="AH371" s="48" t="str">
        <f t="shared" si="57"/>
        <v/>
      </c>
      <c r="AI371" s="41" t="str">
        <f t="shared" si="58"/>
        <v/>
      </c>
    </row>
    <row r="372" spans="1:35" x14ac:dyDescent="0.2">
      <c r="A372" s="65"/>
      <c r="B372" s="64"/>
      <c r="C372" s="65"/>
      <c r="D372" s="88"/>
      <c r="E372" s="62"/>
      <c r="F372" s="62"/>
      <c r="G372" s="62"/>
      <c r="H372" s="62"/>
      <c r="I372" s="62"/>
      <c r="J372" s="62"/>
      <c r="K372" s="62"/>
      <c r="L372" s="43" t="str">
        <f>IF($B372="","",MAX(0,$E372-MAX($E372-$I372,Parámetros!$B$5)))</f>
        <v/>
      </c>
      <c r="M372" s="43" t="str">
        <f>IF($B372="","",MIN($E372,Parámetros!$B$4))</f>
        <v/>
      </c>
      <c r="N372" s="43" t="str">
        <f t="shared" si="51"/>
        <v/>
      </c>
      <c r="O372" s="43" t="str">
        <f>IF($B372="","",MIN(($E372+$F372)/IF($D372="",1,$D372),Parámetros!$B$4))</f>
        <v/>
      </c>
      <c r="P372" s="43" t="str">
        <f t="shared" si="52"/>
        <v/>
      </c>
      <c r="Q372" s="43" t="str">
        <f t="shared" si="53"/>
        <v/>
      </c>
      <c r="R372" s="43" t="str">
        <f t="shared" si="54"/>
        <v/>
      </c>
      <c r="S372" s="44" t="str">
        <f>IF($B372="","",IFERROR(VLOOKUP($C372,F.931!$B:$R,9,0),8))</f>
        <v/>
      </c>
      <c r="T372" s="44" t="str">
        <f>IF($B372="","",IFERROR(VLOOKUP($C372,F.931!$B:$R,7,0),1))</f>
        <v/>
      </c>
      <c r="U372" s="44" t="str">
        <f>IF($B372="","",IFERROR(VLOOKUP($C372,F.931!$B:$AR,15,0),0))</f>
        <v/>
      </c>
      <c r="V372" s="44" t="str">
        <f>IF($B372="","",IFERROR(VLOOKUP($C372,F.931!$B:$R,3,0),1))</f>
        <v/>
      </c>
      <c r="W372" s="45" t="str">
        <f t="shared" si="55"/>
        <v/>
      </c>
      <c r="X372" s="46" t="str">
        <f>IF($B372="","",$W372*(X$2+$U372*0.015) *$O372*IF(COUNTIF(Parámetros!$J:$J, $S372)&gt;0,0,1)*IF($T372=2,0,1) +$J372*$W372)</f>
        <v/>
      </c>
      <c r="Y372" s="46" t="str">
        <f>IF($B372="","",$W372*Y$2*P372*IF(COUNTIF(Parámetros!$L:$L,$S372)&gt;0,0,1)*IF($T372=2,0,1) +$K372*$W372)</f>
        <v/>
      </c>
      <c r="Z372" s="46" t="str">
        <f>IF($B372="","",($M372*Z$2+IF($T372=2,0, $M372*Z$1+$X372/$W372*(1-$W372)))*IF(COUNTIF(Parámetros!$I:$I, $S372)&gt;0,0,1))</f>
        <v/>
      </c>
      <c r="AA372" s="46" t="str">
        <f>IF($B372="","",$R372*IF($T372=2,AA$1,AA$2) *IF(COUNTIF(Parámetros!$K:$K, $S372)&gt;0,0,1)+$Y372/$W372*(1-$W372))</f>
        <v/>
      </c>
      <c r="AB372" s="46" t="str">
        <f>IF($B372="","",$Q372*Parámetros!$B$3+Parámetros!$B$2)</f>
        <v/>
      </c>
      <c r="AC372" s="46" t="str">
        <f>IF($B372="","",Parámetros!$B$1*IF(OR($S372=27,$S372=102),0,1))</f>
        <v/>
      </c>
      <c r="AE372" s="43" t="str">
        <f>IF($B372="","",IF($C372="","No declarado",IFERROR(VLOOKUP($C372,F.931!$B:$BZ,$AE$1,0),"No declarado")))</f>
        <v/>
      </c>
      <c r="AF372" s="47" t="str">
        <f t="shared" si="56"/>
        <v/>
      </c>
      <c r="AG372" s="47" t="str">
        <f>IF($B372="","",IFERROR(O372-VLOOKUP(C372,F.931!B:BZ,SUMIFS(F.931!$1:$1,F.931!$3:$3,"Remuneración 4"),0),""))</f>
        <v/>
      </c>
      <c r="AH372" s="48" t="str">
        <f t="shared" si="57"/>
        <v/>
      </c>
      <c r="AI372" s="41" t="str">
        <f t="shared" si="58"/>
        <v/>
      </c>
    </row>
    <row r="373" spans="1:35" x14ac:dyDescent="0.2">
      <c r="A373" s="65"/>
      <c r="B373" s="64"/>
      <c r="C373" s="65"/>
      <c r="D373" s="88"/>
      <c r="E373" s="62"/>
      <c r="F373" s="62"/>
      <c r="G373" s="62"/>
      <c r="H373" s="62"/>
      <c r="I373" s="62"/>
      <c r="J373" s="62"/>
      <c r="K373" s="62"/>
      <c r="L373" s="43" t="str">
        <f>IF($B373="","",MAX(0,$E373-MAX($E373-$I373,Parámetros!$B$5)))</f>
        <v/>
      </c>
      <c r="M373" s="43" t="str">
        <f>IF($B373="","",MIN($E373,Parámetros!$B$4))</f>
        <v/>
      </c>
      <c r="N373" s="43" t="str">
        <f t="shared" si="51"/>
        <v/>
      </c>
      <c r="O373" s="43" t="str">
        <f>IF($B373="","",MIN(($E373+$F373)/IF($D373="",1,$D373),Parámetros!$B$4))</f>
        <v/>
      </c>
      <c r="P373" s="43" t="str">
        <f t="shared" si="52"/>
        <v/>
      </c>
      <c r="Q373" s="43" t="str">
        <f t="shared" si="53"/>
        <v/>
      </c>
      <c r="R373" s="43" t="str">
        <f t="shared" si="54"/>
        <v/>
      </c>
      <c r="S373" s="44" t="str">
        <f>IF($B373="","",IFERROR(VLOOKUP($C373,F.931!$B:$R,9,0),8))</f>
        <v/>
      </c>
      <c r="T373" s="44" t="str">
        <f>IF($B373="","",IFERROR(VLOOKUP($C373,F.931!$B:$R,7,0),1))</f>
        <v/>
      </c>
      <c r="U373" s="44" t="str">
        <f>IF($B373="","",IFERROR(VLOOKUP($C373,F.931!$B:$AR,15,0),0))</f>
        <v/>
      </c>
      <c r="V373" s="44" t="str">
        <f>IF($B373="","",IFERROR(VLOOKUP($C373,F.931!$B:$R,3,0),1))</f>
        <v/>
      </c>
      <c r="W373" s="45" t="str">
        <f t="shared" si="55"/>
        <v/>
      </c>
      <c r="X373" s="46" t="str">
        <f>IF($B373="","",$W373*(X$2+$U373*0.015) *$O373*IF(COUNTIF(Parámetros!$J:$J, $S373)&gt;0,0,1)*IF($T373=2,0,1) +$J373*$W373)</f>
        <v/>
      </c>
      <c r="Y373" s="46" t="str">
        <f>IF($B373="","",$W373*Y$2*P373*IF(COUNTIF(Parámetros!$L:$L,$S373)&gt;0,0,1)*IF($T373=2,0,1) +$K373*$W373)</f>
        <v/>
      </c>
      <c r="Z373" s="46" t="str">
        <f>IF($B373="","",($M373*Z$2+IF($T373=2,0, $M373*Z$1+$X373/$W373*(1-$W373)))*IF(COUNTIF(Parámetros!$I:$I, $S373)&gt;0,0,1))</f>
        <v/>
      </c>
      <c r="AA373" s="46" t="str">
        <f>IF($B373="","",$R373*IF($T373=2,AA$1,AA$2) *IF(COUNTIF(Parámetros!$K:$K, $S373)&gt;0,0,1)+$Y373/$W373*(1-$W373))</f>
        <v/>
      </c>
      <c r="AB373" s="46" t="str">
        <f>IF($B373="","",$Q373*Parámetros!$B$3+Parámetros!$B$2)</f>
        <v/>
      </c>
      <c r="AC373" s="46" t="str">
        <f>IF($B373="","",Parámetros!$B$1*IF(OR($S373=27,$S373=102),0,1))</f>
        <v/>
      </c>
      <c r="AE373" s="43" t="str">
        <f>IF($B373="","",IF($C373="","No declarado",IFERROR(VLOOKUP($C373,F.931!$B:$BZ,$AE$1,0),"No declarado")))</f>
        <v/>
      </c>
      <c r="AF373" s="47" t="str">
        <f t="shared" si="56"/>
        <v/>
      </c>
      <c r="AG373" s="47" t="str">
        <f>IF($B373="","",IFERROR(O373-VLOOKUP(C373,F.931!B:BZ,SUMIFS(F.931!$1:$1,F.931!$3:$3,"Remuneración 4"),0),""))</f>
        <v/>
      </c>
      <c r="AH373" s="48" t="str">
        <f t="shared" si="57"/>
        <v/>
      </c>
      <c r="AI373" s="41" t="str">
        <f t="shared" si="58"/>
        <v/>
      </c>
    </row>
    <row r="374" spans="1:35" x14ac:dyDescent="0.2">
      <c r="A374" s="65"/>
      <c r="B374" s="64"/>
      <c r="C374" s="65"/>
      <c r="D374" s="88"/>
      <c r="E374" s="62"/>
      <c r="F374" s="62"/>
      <c r="G374" s="62"/>
      <c r="H374" s="62"/>
      <c r="I374" s="62"/>
      <c r="J374" s="62"/>
      <c r="K374" s="62"/>
      <c r="L374" s="43" t="str">
        <f>IF($B374="","",MAX(0,$E374-MAX($E374-$I374,Parámetros!$B$5)))</f>
        <v/>
      </c>
      <c r="M374" s="43" t="str">
        <f>IF($B374="","",MIN($E374,Parámetros!$B$4))</f>
        <v/>
      </c>
      <c r="N374" s="43" t="str">
        <f t="shared" si="51"/>
        <v/>
      </c>
      <c r="O374" s="43" t="str">
        <f>IF($B374="","",MIN(($E374+$F374)/IF($D374="",1,$D374),Parámetros!$B$4))</f>
        <v/>
      </c>
      <c r="P374" s="43" t="str">
        <f t="shared" si="52"/>
        <v/>
      </c>
      <c r="Q374" s="43" t="str">
        <f t="shared" si="53"/>
        <v/>
      </c>
      <c r="R374" s="43" t="str">
        <f t="shared" si="54"/>
        <v/>
      </c>
      <c r="S374" s="44" t="str">
        <f>IF($B374="","",IFERROR(VLOOKUP($C374,F.931!$B:$R,9,0),8))</f>
        <v/>
      </c>
      <c r="T374" s="44" t="str">
        <f>IF($B374="","",IFERROR(VLOOKUP($C374,F.931!$B:$R,7,0),1))</f>
        <v/>
      </c>
      <c r="U374" s="44" t="str">
        <f>IF($B374="","",IFERROR(VLOOKUP($C374,F.931!$B:$AR,15,0),0))</f>
        <v/>
      </c>
      <c r="V374" s="44" t="str">
        <f>IF($B374="","",IFERROR(VLOOKUP($C374,F.931!$B:$R,3,0),1))</f>
        <v/>
      </c>
      <c r="W374" s="45" t="str">
        <f t="shared" si="55"/>
        <v/>
      </c>
      <c r="X374" s="46" t="str">
        <f>IF($B374="","",$W374*(X$2+$U374*0.015) *$O374*IF(COUNTIF(Parámetros!$J:$J, $S374)&gt;0,0,1)*IF($T374=2,0,1) +$J374*$W374)</f>
        <v/>
      </c>
      <c r="Y374" s="46" t="str">
        <f>IF($B374="","",$W374*Y$2*P374*IF(COUNTIF(Parámetros!$L:$L,$S374)&gt;0,0,1)*IF($T374=2,0,1) +$K374*$W374)</f>
        <v/>
      </c>
      <c r="Z374" s="46" t="str">
        <f>IF($B374="","",($M374*Z$2+IF($T374=2,0, $M374*Z$1+$X374/$W374*(1-$W374)))*IF(COUNTIF(Parámetros!$I:$I, $S374)&gt;0,0,1))</f>
        <v/>
      </c>
      <c r="AA374" s="46" t="str">
        <f>IF($B374="","",$R374*IF($T374=2,AA$1,AA$2) *IF(COUNTIF(Parámetros!$K:$K, $S374)&gt;0,0,1)+$Y374/$W374*(1-$W374))</f>
        <v/>
      </c>
      <c r="AB374" s="46" t="str">
        <f>IF($B374="","",$Q374*Parámetros!$B$3+Parámetros!$B$2)</f>
        <v/>
      </c>
      <c r="AC374" s="46" t="str">
        <f>IF($B374="","",Parámetros!$B$1*IF(OR($S374=27,$S374=102),0,1))</f>
        <v/>
      </c>
      <c r="AE374" s="43" t="str">
        <f>IF($B374="","",IF($C374="","No declarado",IFERROR(VLOOKUP($C374,F.931!$B:$BZ,$AE$1,0),"No declarado")))</f>
        <v/>
      </c>
      <c r="AF374" s="47" t="str">
        <f t="shared" si="56"/>
        <v/>
      </c>
      <c r="AG374" s="47" t="str">
        <f>IF($B374="","",IFERROR(O374-VLOOKUP(C374,F.931!B:BZ,SUMIFS(F.931!$1:$1,F.931!$3:$3,"Remuneración 4"),0),""))</f>
        <v/>
      </c>
      <c r="AH374" s="48" t="str">
        <f t="shared" si="57"/>
        <v/>
      </c>
      <c r="AI374" s="41" t="str">
        <f t="shared" si="58"/>
        <v/>
      </c>
    </row>
    <row r="375" spans="1:35" x14ac:dyDescent="0.2">
      <c r="A375" s="65"/>
      <c r="B375" s="64"/>
      <c r="C375" s="65"/>
      <c r="D375" s="88"/>
      <c r="E375" s="62"/>
      <c r="F375" s="62"/>
      <c r="G375" s="62"/>
      <c r="H375" s="62"/>
      <c r="I375" s="62"/>
      <c r="J375" s="62"/>
      <c r="K375" s="62"/>
      <c r="L375" s="43" t="str">
        <f>IF($B375="","",MAX(0,$E375-MAX($E375-$I375,Parámetros!$B$5)))</f>
        <v/>
      </c>
      <c r="M375" s="43" t="str">
        <f>IF($B375="","",MIN($E375,Parámetros!$B$4))</f>
        <v/>
      </c>
      <c r="N375" s="43" t="str">
        <f t="shared" si="51"/>
        <v/>
      </c>
      <c r="O375" s="43" t="str">
        <f>IF($B375="","",MIN(($E375+$F375)/IF($D375="",1,$D375),Parámetros!$B$4))</f>
        <v/>
      </c>
      <c r="P375" s="43" t="str">
        <f t="shared" si="52"/>
        <v/>
      </c>
      <c r="Q375" s="43" t="str">
        <f t="shared" si="53"/>
        <v/>
      </c>
      <c r="R375" s="43" t="str">
        <f t="shared" si="54"/>
        <v/>
      </c>
      <c r="S375" s="44" t="str">
        <f>IF($B375="","",IFERROR(VLOOKUP($C375,F.931!$B:$R,9,0),8))</f>
        <v/>
      </c>
      <c r="T375" s="44" t="str">
        <f>IF($B375="","",IFERROR(VLOOKUP($C375,F.931!$B:$R,7,0),1))</f>
        <v/>
      </c>
      <c r="U375" s="44" t="str">
        <f>IF($B375="","",IFERROR(VLOOKUP($C375,F.931!$B:$AR,15,0),0))</f>
        <v/>
      </c>
      <c r="V375" s="44" t="str">
        <f>IF($B375="","",IFERROR(VLOOKUP($C375,F.931!$B:$R,3,0),1))</f>
        <v/>
      </c>
      <c r="W375" s="45" t="str">
        <f t="shared" si="55"/>
        <v/>
      </c>
      <c r="X375" s="46" t="str">
        <f>IF($B375="","",$W375*(X$2+$U375*0.015) *$O375*IF(COUNTIF(Parámetros!$J:$J, $S375)&gt;0,0,1)*IF($T375=2,0,1) +$J375*$W375)</f>
        <v/>
      </c>
      <c r="Y375" s="46" t="str">
        <f>IF($B375="","",$W375*Y$2*P375*IF(COUNTIF(Parámetros!$L:$L,$S375)&gt;0,0,1)*IF($T375=2,0,1) +$K375*$W375)</f>
        <v/>
      </c>
      <c r="Z375" s="46" t="str">
        <f>IF($B375="","",($M375*Z$2+IF($T375=2,0, $M375*Z$1+$X375/$W375*(1-$W375)))*IF(COUNTIF(Parámetros!$I:$I, $S375)&gt;0,0,1))</f>
        <v/>
      </c>
      <c r="AA375" s="46" t="str">
        <f>IF($B375="","",$R375*IF($T375=2,AA$1,AA$2) *IF(COUNTIF(Parámetros!$K:$K, $S375)&gt;0,0,1)+$Y375/$W375*(1-$W375))</f>
        <v/>
      </c>
      <c r="AB375" s="46" t="str">
        <f>IF($B375="","",$Q375*Parámetros!$B$3+Parámetros!$B$2)</f>
        <v/>
      </c>
      <c r="AC375" s="46" t="str">
        <f>IF($B375="","",Parámetros!$B$1*IF(OR($S375=27,$S375=102),0,1))</f>
        <v/>
      </c>
      <c r="AE375" s="43" t="str">
        <f>IF($B375="","",IF($C375="","No declarado",IFERROR(VLOOKUP($C375,F.931!$B:$BZ,$AE$1,0),"No declarado")))</f>
        <v/>
      </c>
      <c r="AF375" s="47" t="str">
        <f t="shared" si="56"/>
        <v/>
      </c>
      <c r="AG375" s="47" t="str">
        <f>IF($B375="","",IFERROR(O375-VLOOKUP(C375,F.931!B:BZ,SUMIFS(F.931!$1:$1,F.931!$3:$3,"Remuneración 4"),0),""))</f>
        <v/>
      </c>
      <c r="AH375" s="48" t="str">
        <f t="shared" si="57"/>
        <v/>
      </c>
      <c r="AI375" s="41" t="str">
        <f t="shared" si="58"/>
        <v/>
      </c>
    </row>
    <row r="376" spans="1:35" x14ac:dyDescent="0.2">
      <c r="A376" s="65"/>
      <c r="B376" s="64"/>
      <c r="C376" s="65"/>
      <c r="D376" s="88"/>
      <c r="E376" s="62"/>
      <c r="F376" s="62"/>
      <c r="G376" s="62"/>
      <c r="H376" s="62"/>
      <c r="I376" s="62"/>
      <c r="J376" s="62"/>
      <c r="K376" s="62"/>
      <c r="L376" s="43" t="str">
        <f>IF($B376="","",MAX(0,$E376-MAX($E376-$I376,Parámetros!$B$5)))</f>
        <v/>
      </c>
      <c r="M376" s="43" t="str">
        <f>IF($B376="","",MIN($E376,Parámetros!$B$4))</f>
        <v/>
      </c>
      <c r="N376" s="43" t="str">
        <f t="shared" si="51"/>
        <v/>
      </c>
      <c r="O376" s="43" t="str">
        <f>IF($B376="","",MIN(($E376+$F376)/IF($D376="",1,$D376),Parámetros!$B$4))</f>
        <v/>
      </c>
      <c r="P376" s="43" t="str">
        <f t="shared" si="52"/>
        <v/>
      </c>
      <c r="Q376" s="43" t="str">
        <f t="shared" si="53"/>
        <v/>
      </c>
      <c r="R376" s="43" t="str">
        <f t="shared" si="54"/>
        <v/>
      </c>
      <c r="S376" s="44" t="str">
        <f>IF($B376="","",IFERROR(VLOOKUP($C376,F.931!$B:$R,9,0),8))</f>
        <v/>
      </c>
      <c r="T376" s="44" t="str">
        <f>IF($B376="","",IFERROR(VLOOKUP($C376,F.931!$B:$R,7,0),1))</f>
        <v/>
      </c>
      <c r="U376" s="44" t="str">
        <f>IF($B376="","",IFERROR(VLOOKUP($C376,F.931!$B:$AR,15,0),0))</f>
        <v/>
      </c>
      <c r="V376" s="44" t="str">
        <f>IF($B376="","",IFERROR(VLOOKUP($C376,F.931!$B:$R,3,0),1))</f>
        <v/>
      </c>
      <c r="W376" s="45" t="str">
        <f t="shared" si="55"/>
        <v/>
      </c>
      <c r="X376" s="46" t="str">
        <f>IF($B376="","",$W376*(X$2+$U376*0.015) *$O376*IF(COUNTIF(Parámetros!$J:$J, $S376)&gt;0,0,1)*IF($T376=2,0,1) +$J376*$W376)</f>
        <v/>
      </c>
      <c r="Y376" s="46" t="str">
        <f>IF($B376="","",$W376*Y$2*P376*IF(COUNTIF(Parámetros!$L:$L,$S376)&gt;0,0,1)*IF($T376=2,0,1) +$K376*$W376)</f>
        <v/>
      </c>
      <c r="Z376" s="46" t="str">
        <f>IF($B376="","",($M376*Z$2+IF($T376=2,0, $M376*Z$1+$X376/$W376*(1-$W376)))*IF(COUNTIF(Parámetros!$I:$I, $S376)&gt;0,0,1))</f>
        <v/>
      </c>
      <c r="AA376" s="46" t="str">
        <f>IF($B376="","",$R376*IF($T376=2,AA$1,AA$2) *IF(COUNTIF(Parámetros!$K:$K, $S376)&gt;0,0,1)+$Y376/$W376*(1-$W376))</f>
        <v/>
      </c>
      <c r="AB376" s="46" t="str">
        <f>IF($B376="","",$Q376*Parámetros!$B$3+Parámetros!$B$2)</f>
        <v/>
      </c>
      <c r="AC376" s="46" t="str">
        <f>IF($B376="","",Parámetros!$B$1*IF(OR($S376=27,$S376=102),0,1))</f>
        <v/>
      </c>
      <c r="AE376" s="43" t="str">
        <f>IF($B376="","",IF($C376="","No declarado",IFERROR(VLOOKUP($C376,F.931!$B:$BZ,$AE$1,0),"No declarado")))</f>
        <v/>
      </c>
      <c r="AF376" s="47" t="str">
        <f t="shared" si="56"/>
        <v/>
      </c>
      <c r="AG376" s="47" t="str">
        <f>IF($B376="","",IFERROR(O376-VLOOKUP(C376,F.931!B:BZ,SUMIFS(F.931!$1:$1,F.931!$3:$3,"Remuneración 4"),0),""))</f>
        <v/>
      </c>
      <c r="AH376" s="48" t="str">
        <f t="shared" si="57"/>
        <v/>
      </c>
      <c r="AI376" s="41" t="str">
        <f t="shared" si="58"/>
        <v/>
      </c>
    </row>
    <row r="377" spans="1:35" x14ac:dyDescent="0.2">
      <c r="A377" s="65"/>
      <c r="B377" s="64"/>
      <c r="C377" s="65"/>
      <c r="D377" s="88"/>
      <c r="E377" s="62"/>
      <c r="F377" s="62"/>
      <c r="G377" s="62"/>
      <c r="H377" s="62"/>
      <c r="I377" s="62"/>
      <c r="J377" s="62"/>
      <c r="K377" s="62"/>
      <c r="L377" s="43" t="str">
        <f>IF($B377="","",MAX(0,$E377-MAX($E377-$I377,Parámetros!$B$5)))</f>
        <v/>
      </c>
      <c r="M377" s="43" t="str">
        <f>IF($B377="","",MIN($E377,Parámetros!$B$4))</f>
        <v/>
      </c>
      <c r="N377" s="43" t="str">
        <f t="shared" si="51"/>
        <v/>
      </c>
      <c r="O377" s="43" t="str">
        <f>IF($B377="","",MIN(($E377+$F377)/IF($D377="",1,$D377),Parámetros!$B$4))</f>
        <v/>
      </c>
      <c r="P377" s="43" t="str">
        <f t="shared" si="52"/>
        <v/>
      </c>
      <c r="Q377" s="43" t="str">
        <f t="shared" si="53"/>
        <v/>
      </c>
      <c r="R377" s="43" t="str">
        <f t="shared" si="54"/>
        <v/>
      </c>
      <c r="S377" s="44" t="str">
        <f>IF($B377="","",IFERROR(VLOOKUP($C377,F.931!$B:$R,9,0),8))</f>
        <v/>
      </c>
      <c r="T377" s="44" t="str">
        <f>IF($B377="","",IFERROR(VLOOKUP($C377,F.931!$B:$R,7,0),1))</f>
        <v/>
      </c>
      <c r="U377" s="44" t="str">
        <f>IF($B377="","",IFERROR(VLOOKUP($C377,F.931!$B:$AR,15,0),0))</f>
        <v/>
      </c>
      <c r="V377" s="44" t="str">
        <f>IF($B377="","",IFERROR(VLOOKUP($C377,F.931!$B:$R,3,0),1))</f>
        <v/>
      </c>
      <c r="W377" s="45" t="str">
        <f t="shared" si="55"/>
        <v/>
      </c>
      <c r="X377" s="46" t="str">
        <f>IF($B377="","",$W377*(X$2+$U377*0.015) *$O377*IF(COUNTIF(Parámetros!$J:$J, $S377)&gt;0,0,1)*IF($T377=2,0,1) +$J377*$W377)</f>
        <v/>
      </c>
      <c r="Y377" s="46" t="str">
        <f>IF($B377="","",$W377*Y$2*P377*IF(COUNTIF(Parámetros!$L:$L,$S377)&gt;0,0,1)*IF($T377=2,0,1) +$K377*$W377)</f>
        <v/>
      </c>
      <c r="Z377" s="46" t="str">
        <f>IF($B377="","",($M377*Z$2+IF($T377=2,0, $M377*Z$1+$X377/$W377*(1-$W377)))*IF(COUNTIF(Parámetros!$I:$I, $S377)&gt;0,0,1))</f>
        <v/>
      </c>
      <c r="AA377" s="46" t="str">
        <f>IF($B377="","",$R377*IF($T377=2,AA$1,AA$2) *IF(COUNTIF(Parámetros!$K:$K, $S377)&gt;0,0,1)+$Y377/$W377*(1-$W377))</f>
        <v/>
      </c>
      <c r="AB377" s="46" t="str">
        <f>IF($B377="","",$Q377*Parámetros!$B$3+Parámetros!$B$2)</f>
        <v/>
      </c>
      <c r="AC377" s="46" t="str">
        <f>IF($B377="","",Parámetros!$B$1*IF(OR($S377=27,$S377=102),0,1))</f>
        <v/>
      </c>
      <c r="AE377" s="43" t="str">
        <f>IF($B377="","",IF($C377="","No declarado",IFERROR(VLOOKUP($C377,F.931!$B:$BZ,$AE$1,0),"No declarado")))</f>
        <v/>
      </c>
      <c r="AF377" s="47" t="str">
        <f t="shared" si="56"/>
        <v/>
      </c>
      <c r="AG377" s="47" t="str">
        <f>IF($B377="","",IFERROR(O377-VLOOKUP(C377,F.931!B:BZ,SUMIFS(F.931!$1:$1,F.931!$3:$3,"Remuneración 4"),0),""))</f>
        <v/>
      </c>
      <c r="AH377" s="48" t="str">
        <f t="shared" si="57"/>
        <v/>
      </c>
      <c r="AI377" s="41" t="str">
        <f t="shared" si="58"/>
        <v/>
      </c>
    </row>
    <row r="378" spans="1:35" x14ac:dyDescent="0.2">
      <c r="A378" s="65"/>
      <c r="B378" s="64"/>
      <c r="C378" s="65"/>
      <c r="D378" s="88"/>
      <c r="E378" s="62"/>
      <c r="F378" s="62"/>
      <c r="G378" s="62"/>
      <c r="H378" s="62"/>
      <c r="I378" s="62"/>
      <c r="J378" s="62"/>
      <c r="K378" s="62"/>
      <c r="L378" s="43" t="str">
        <f>IF($B378="","",MAX(0,$E378-MAX($E378-$I378,Parámetros!$B$5)))</f>
        <v/>
      </c>
      <c r="M378" s="43" t="str">
        <f>IF($B378="","",MIN($E378,Parámetros!$B$4))</f>
        <v/>
      </c>
      <c r="N378" s="43" t="str">
        <f t="shared" si="51"/>
        <v/>
      </c>
      <c r="O378" s="43" t="str">
        <f>IF($B378="","",MIN(($E378+$F378)/IF($D378="",1,$D378),Parámetros!$B$4))</f>
        <v/>
      </c>
      <c r="P378" s="43" t="str">
        <f t="shared" si="52"/>
        <v/>
      </c>
      <c r="Q378" s="43" t="str">
        <f t="shared" si="53"/>
        <v/>
      </c>
      <c r="R378" s="43" t="str">
        <f t="shared" si="54"/>
        <v/>
      </c>
      <c r="S378" s="44" t="str">
        <f>IF($B378="","",IFERROR(VLOOKUP($C378,F.931!$B:$R,9,0),8))</f>
        <v/>
      </c>
      <c r="T378" s="44" t="str">
        <f>IF($B378="","",IFERROR(VLOOKUP($C378,F.931!$B:$R,7,0),1))</f>
        <v/>
      </c>
      <c r="U378" s="44" t="str">
        <f>IF($B378="","",IFERROR(VLOOKUP($C378,F.931!$B:$AR,15,0),0))</f>
        <v/>
      </c>
      <c r="V378" s="44" t="str">
        <f>IF($B378="","",IFERROR(VLOOKUP($C378,F.931!$B:$R,3,0),1))</f>
        <v/>
      </c>
      <c r="W378" s="45" t="str">
        <f t="shared" si="55"/>
        <v/>
      </c>
      <c r="X378" s="46" t="str">
        <f>IF($B378="","",$W378*(X$2+$U378*0.015) *$O378*IF(COUNTIF(Parámetros!$J:$J, $S378)&gt;0,0,1)*IF($T378=2,0,1) +$J378*$W378)</f>
        <v/>
      </c>
      <c r="Y378" s="46" t="str">
        <f>IF($B378="","",$W378*Y$2*P378*IF(COUNTIF(Parámetros!$L:$L,$S378)&gt;0,0,1)*IF($T378=2,0,1) +$K378*$W378)</f>
        <v/>
      </c>
      <c r="Z378" s="46" t="str">
        <f>IF($B378="","",($M378*Z$2+IF($T378=2,0, $M378*Z$1+$X378/$W378*(1-$W378)))*IF(COUNTIF(Parámetros!$I:$I, $S378)&gt;0,0,1))</f>
        <v/>
      </c>
      <c r="AA378" s="46" t="str">
        <f>IF($B378="","",$R378*IF($T378=2,AA$1,AA$2) *IF(COUNTIF(Parámetros!$K:$K, $S378)&gt;0,0,1)+$Y378/$W378*(1-$W378))</f>
        <v/>
      </c>
      <c r="AB378" s="46" t="str">
        <f>IF($B378="","",$Q378*Parámetros!$B$3+Parámetros!$B$2)</f>
        <v/>
      </c>
      <c r="AC378" s="46" t="str">
        <f>IF($B378="","",Parámetros!$B$1*IF(OR($S378=27,$S378=102),0,1))</f>
        <v/>
      </c>
      <c r="AE378" s="43" t="str">
        <f>IF($B378="","",IF($C378="","No declarado",IFERROR(VLOOKUP($C378,F.931!$B:$BZ,$AE$1,0),"No declarado")))</f>
        <v/>
      </c>
      <c r="AF378" s="47" t="str">
        <f t="shared" si="56"/>
        <v/>
      </c>
      <c r="AG378" s="47" t="str">
        <f>IF($B378="","",IFERROR(O378-VLOOKUP(C378,F.931!B:BZ,SUMIFS(F.931!$1:$1,F.931!$3:$3,"Remuneración 4"),0),""))</f>
        <v/>
      </c>
      <c r="AH378" s="48" t="str">
        <f t="shared" si="57"/>
        <v/>
      </c>
      <c r="AI378" s="41" t="str">
        <f t="shared" si="58"/>
        <v/>
      </c>
    </row>
    <row r="379" spans="1:35" x14ac:dyDescent="0.2">
      <c r="A379" s="65"/>
      <c r="B379" s="64"/>
      <c r="C379" s="65"/>
      <c r="D379" s="88"/>
      <c r="E379" s="62"/>
      <c r="F379" s="62"/>
      <c r="G379" s="62"/>
      <c r="H379" s="62"/>
      <c r="I379" s="62"/>
      <c r="J379" s="62"/>
      <c r="K379" s="62"/>
      <c r="L379" s="43" t="str">
        <f>IF($B379="","",MAX(0,$E379-MAX($E379-$I379,Parámetros!$B$5)))</f>
        <v/>
      </c>
      <c r="M379" s="43" t="str">
        <f>IF($B379="","",MIN($E379,Parámetros!$B$4))</f>
        <v/>
      </c>
      <c r="N379" s="43" t="str">
        <f t="shared" si="51"/>
        <v/>
      </c>
      <c r="O379" s="43" t="str">
        <f>IF($B379="","",MIN(($E379+$F379)/IF($D379="",1,$D379),Parámetros!$B$4))</f>
        <v/>
      </c>
      <c r="P379" s="43" t="str">
        <f t="shared" si="52"/>
        <v/>
      </c>
      <c r="Q379" s="43" t="str">
        <f t="shared" si="53"/>
        <v/>
      </c>
      <c r="R379" s="43" t="str">
        <f t="shared" si="54"/>
        <v/>
      </c>
      <c r="S379" s="44" t="str">
        <f>IF($B379="","",IFERROR(VLOOKUP($C379,F.931!$B:$R,9,0),8))</f>
        <v/>
      </c>
      <c r="T379" s="44" t="str">
        <f>IF($B379="","",IFERROR(VLOOKUP($C379,F.931!$B:$R,7,0),1))</f>
        <v/>
      </c>
      <c r="U379" s="44" t="str">
        <f>IF($B379="","",IFERROR(VLOOKUP($C379,F.931!$B:$AR,15,0),0))</f>
        <v/>
      </c>
      <c r="V379" s="44" t="str">
        <f>IF($B379="","",IFERROR(VLOOKUP($C379,F.931!$B:$R,3,0),1))</f>
        <v/>
      </c>
      <c r="W379" s="45" t="str">
        <f t="shared" si="55"/>
        <v/>
      </c>
      <c r="X379" s="46" t="str">
        <f>IF($B379="","",$W379*(X$2+$U379*0.015) *$O379*IF(COUNTIF(Parámetros!$J:$J, $S379)&gt;0,0,1)*IF($T379=2,0,1) +$J379*$W379)</f>
        <v/>
      </c>
      <c r="Y379" s="46" t="str">
        <f>IF($B379="","",$W379*Y$2*P379*IF(COUNTIF(Parámetros!$L:$L,$S379)&gt;0,0,1)*IF($T379=2,0,1) +$K379*$W379)</f>
        <v/>
      </c>
      <c r="Z379" s="46" t="str">
        <f>IF($B379="","",($M379*Z$2+IF($T379=2,0, $M379*Z$1+$X379/$W379*(1-$W379)))*IF(COUNTIF(Parámetros!$I:$I, $S379)&gt;0,0,1))</f>
        <v/>
      </c>
      <c r="AA379" s="46" t="str">
        <f>IF($B379="","",$R379*IF($T379=2,AA$1,AA$2) *IF(COUNTIF(Parámetros!$K:$K, $S379)&gt;0,0,1)+$Y379/$W379*(1-$W379))</f>
        <v/>
      </c>
      <c r="AB379" s="46" t="str">
        <f>IF($B379="","",$Q379*Parámetros!$B$3+Parámetros!$B$2)</f>
        <v/>
      </c>
      <c r="AC379" s="46" t="str">
        <f>IF($B379="","",Parámetros!$B$1*IF(OR($S379=27,$S379=102),0,1))</f>
        <v/>
      </c>
      <c r="AE379" s="43" t="str">
        <f>IF($B379="","",IF($C379="","No declarado",IFERROR(VLOOKUP($C379,F.931!$B:$BZ,$AE$1,0),"No declarado")))</f>
        <v/>
      </c>
      <c r="AF379" s="47" t="str">
        <f t="shared" si="56"/>
        <v/>
      </c>
      <c r="AG379" s="47" t="str">
        <f>IF($B379="","",IFERROR(O379-VLOOKUP(C379,F.931!B:BZ,SUMIFS(F.931!$1:$1,F.931!$3:$3,"Remuneración 4"),0),""))</f>
        <v/>
      </c>
      <c r="AH379" s="48" t="str">
        <f t="shared" si="57"/>
        <v/>
      </c>
      <c r="AI379" s="41" t="str">
        <f t="shared" si="58"/>
        <v/>
      </c>
    </row>
    <row r="380" spans="1:35" x14ac:dyDescent="0.2">
      <c r="A380" s="65"/>
      <c r="B380" s="64"/>
      <c r="C380" s="65"/>
      <c r="D380" s="88"/>
      <c r="E380" s="62"/>
      <c r="F380" s="62"/>
      <c r="G380" s="62"/>
      <c r="H380" s="62"/>
      <c r="I380" s="62"/>
      <c r="J380" s="62"/>
      <c r="K380" s="62"/>
      <c r="L380" s="43" t="str">
        <f>IF($B380="","",MAX(0,$E380-MAX($E380-$I380,Parámetros!$B$5)))</f>
        <v/>
      </c>
      <c r="M380" s="43" t="str">
        <f>IF($B380="","",MIN($E380,Parámetros!$B$4))</f>
        <v/>
      </c>
      <c r="N380" s="43" t="str">
        <f t="shared" si="51"/>
        <v/>
      </c>
      <c r="O380" s="43" t="str">
        <f>IF($B380="","",MIN(($E380+$F380)/IF($D380="",1,$D380),Parámetros!$B$4))</f>
        <v/>
      </c>
      <c r="P380" s="43" t="str">
        <f t="shared" si="52"/>
        <v/>
      </c>
      <c r="Q380" s="43" t="str">
        <f t="shared" si="53"/>
        <v/>
      </c>
      <c r="R380" s="43" t="str">
        <f t="shared" si="54"/>
        <v/>
      </c>
      <c r="S380" s="44" t="str">
        <f>IF($B380="","",IFERROR(VLOOKUP($C380,F.931!$B:$R,9,0),8))</f>
        <v/>
      </c>
      <c r="T380" s="44" t="str">
        <f>IF($B380="","",IFERROR(VLOOKUP($C380,F.931!$B:$R,7,0),1))</f>
        <v/>
      </c>
      <c r="U380" s="44" t="str">
        <f>IF($B380="","",IFERROR(VLOOKUP($C380,F.931!$B:$AR,15,0),0))</f>
        <v/>
      </c>
      <c r="V380" s="44" t="str">
        <f>IF($B380="","",IFERROR(VLOOKUP($C380,F.931!$B:$R,3,0),1))</f>
        <v/>
      </c>
      <c r="W380" s="45" t="str">
        <f t="shared" si="55"/>
        <v/>
      </c>
      <c r="X380" s="46" t="str">
        <f>IF($B380="","",$W380*(X$2+$U380*0.015) *$O380*IF(COUNTIF(Parámetros!$J:$J, $S380)&gt;0,0,1)*IF($T380=2,0,1) +$J380*$W380)</f>
        <v/>
      </c>
      <c r="Y380" s="46" t="str">
        <f>IF($B380="","",$W380*Y$2*P380*IF(COUNTIF(Parámetros!$L:$L,$S380)&gt;0,0,1)*IF($T380=2,0,1) +$K380*$W380)</f>
        <v/>
      </c>
      <c r="Z380" s="46" t="str">
        <f>IF($B380="","",($M380*Z$2+IF($T380=2,0, $M380*Z$1+$X380/$W380*(1-$W380)))*IF(COUNTIF(Parámetros!$I:$I, $S380)&gt;0,0,1))</f>
        <v/>
      </c>
      <c r="AA380" s="46" t="str">
        <f>IF($B380="","",$R380*IF($T380=2,AA$1,AA$2) *IF(COUNTIF(Parámetros!$K:$K, $S380)&gt;0,0,1)+$Y380/$W380*(1-$W380))</f>
        <v/>
      </c>
      <c r="AB380" s="46" t="str">
        <f>IF($B380="","",$Q380*Parámetros!$B$3+Parámetros!$B$2)</f>
        <v/>
      </c>
      <c r="AC380" s="46" t="str">
        <f>IF($B380="","",Parámetros!$B$1*IF(OR($S380=27,$S380=102),0,1))</f>
        <v/>
      </c>
      <c r="AE380" s="43" t="str">
        <f>IF($B380="","",IF($C380="","No declarado",IFERROR(VLOOKUP($C380,F.931!$B:$BZ,$AE$1,0),"No declarado")))</f>
        <v/>
      </c>
      <c r="AF380" s="47" t="str">
        <f t="shared" si="56"/>
        <v/>
      </c>
      <c r="AG380" s="47" t="str">
        <f>IF($B380="","",IFERROR(O380-VLOOKUP(C380,F.931!B:BZ,SUMIFS(F.931!$1:$1,F.931!$3:$3,"Remuneración 4"),0),""))</f>
        <v/>
      </c>
      <c r="AH380" s="48" t="str">
        <f t="shared" si="57"/>
        <v/>
      </c>
      <c r="AI380" s="41" t="str">
        <f t="shared" si="58"/>
        <v/>
      </c>
    </row>
    <row r="381" spans="1:35" x14ac:dyDescent="0.2">
      <c r="A381" s="65"/>
      <c r="B381" s="64"/>
      <c r="C381" s="65"/>
      <c r="D381" s="88"/>
      <c r="E381" s="62"/>
      <c r="F381" s="62"/>
      <c r="G381" s="62"/>
      <c r="H381" s="62"/>
      <c r="I381" s="62"/>
      <c r="J381" s="62"/>
      <c r="K381" s="62"/>
      <c r="L381" s="43" t="str">
        <f>IF($B381="","",MAX(0,$E381-MAX($E381-$I381,Parámetros!$B$5)))</f>
        <v/>
      </c>
      <c r="M381" s="43" t="str">
        <f>IF($B381="","",MIN($E381,Parámetros!$B$4))</f>
        <v/>
      </c>
      <c r="N381" s="43" t="str">
        <f t="shared" si="51"/>
        <v/>
      </c>
      <c r="O381" s="43" t="str">
        <f>IF($B381="","",MIN(($E381+$F381)/IF($D381="",1,$D381),Parámetros!$B$4))</f>
        <v/>
      </c>
      <c r="P381" s="43" t="str">
        <f t="shared" si="52"/>
        <v/>
      </c>
      <c r="Q381" s="43" t="str">
        <f t="shared" si="53"/>
        <v/>
      </c>
      <c r="R381" s="43" t="str">
        <f t="shared" si="54"/>
        <v/>
      </c>
      <c r="S381" s="44" t="str">
        <f>IF($B381="","",IFERROR(VLOOKUP($C381,F.931!$B:$R,9,0),8))</f>
        <v/>
      </c>
      <c r="T381" s="44" t="str">
        <f>IF($B381="","",IFERROR(VLOOKUP($C381,F.931!$B:$R,7,0),1))</f>
        <v/>
      </c>
      <c r="U381" s="44" t="str">
        <f>IF($B381="","",IFERROR(VLOOKUP($C381,F.931!$B:$AR,15,0),0))</f>
        <v/>
      </c>
      <c r="V381" s="44" t="str">
        <f>IF($B381="","",IFERROR(VLOOKUP($C381,F.931!$B:$R,3,0),1))</f>
        <v/>
      </c>
      <c r="W381" s="45" t="str">
        <f t="shared" si="55"/>
        <v/>
      </c>
      <c r="X381" s="46" t="str">
        <f>IF($B381="","",$W381*(X$2+$U381*0.015) *$O381*IF(COUNTIF(Parámetros!$J:$J, $S381)&gt;0,0,1)*IF($T381=2,0,1) +$J381*$W381)</f>
        <v/>
      </c>
      <c r="Y381" s="46" t="str">
        <f>IF($B381="","",$W381*Y$2*P381*IF(COUNTIF(Parámetros!$L:$L,$S381)&gt;0,0,1)*IF($T381=2,0,1) +$K381*$W381)</f>
        <v/>
      </c>
      <c r="Z381" s="46" t="str">
        <f>IF($B381="","",($M381*Z$2+IF($T381=2,0, $M381*Z$1+$X381/$W381*(1-$W381)))*IF(COUNTIF(Parámetros!$I:$I, $S381)&gt;0,0,1))</f>
        <v/>
      </c>
      <c r="AA381" s="46" t="str">
        <f>IF($B381="","",$R381*IF($T381=2,AA$1,AA$2) *IF(COUNTIF(Parámetros!$K:$K, $S381)&gt;0,0,1)+$Y381/$W381*(1-$W381))</f>
        <v/>
      </c>
      <c r="AB381" s="46" t="str">
        <f>IF($B381="","",$Q381*Parámetros!$B$3+Parámetros!$B$2)</f>
        <v/>
      </c>
      <c r="AC381" s="46" t="str">
        <f>IF($B381="","",Parámetros!$B$1*IF(OR($S381=27,$S381=102),0,1))</f>
        <v/>
      </c>
      <c r="AE381" s="43" t="str">
        <f>IF($B381="","",IF($C381="","No declarado",IFERROR(VLOOKUP($C381,F.931!$B:$BZ,$AE$1,0),"No declarado")))</f>
        <v/>
      </c>
      <c r="AF381" s="47" t="str">
        <f t="shared" si="56"/>
        <v/>
      </c>
      <c r="AG381" s="47" t="str">
        <f>IF($B381="","",IFERROR(O381-VLOOKUP(C381,F.931!B:BZ,SUMIFS(F.931!$1:$1,F.931!$3:$3,"Remuneración 4"),0),""))</f>
        <v/>
      </c>
      <c r="AH381" s="48" t="str">
        <f t="shared" si="57"/>
        <v/>
      </c>
      <c r="AI381" s="41" t="str">
        <f t="shared" si="58"/>
        <v/>
      </c>
    </row>
    <row r="382" spans="1:35" x14ac:dyDescent="0.2">
      <c r="A382" s="65"/>
      <c r="B382" s="64"/>
      <c r="C382" s="65"/>
      <c r="D382" s="88"/>
      <c r="E382" s="62"/>
      <c r="F382" s="62"/>
      <c r="G382" s="62"/>
      <c r="H382" s="62"/>
      <c r="I382" s="62"/>
      <c r="J382" s="62"/>
      <c r="K382" s="62"/>
      <c r="L382" s="43" t="str">
        <f>IF($B382="","",MAX(0,$E382-MAX($E382-$I382,Parámetros!$B$5)))</f>
        <v/>
      </c>
      <c r="M382" s="43" t="str">
        <f>IF($B382="","",MIN($E382,Parámetros!$B$4))</f>
        <v/>
      </c>
      <c r="N382" s="43" t="str">
        <f t="shared" si="51"/>
        <v/>
      </c>
      <c r="O382" s="43" t="str">
        <f>IF($B382="","",MIN(($E382+$F382)/IF($D382="",1,$D382),Parámetros!$B$4))</f>
        <v/>
      </c>
      <c r="P382" s="43" t="str">
        <f t="shared" si="52"/>
        <v/>
      </c>
      <c r="Q382" s="43" t="str">
        <f t="shared" si="53"/>
        <v/>
      </c>
      <c r="R382" s="43" t="str">
        <f t="shared" si="54"/>
        <v/>
      </c>
      <c r="S382" s="44" t="str">
        <f>IF($B382="","",IFERROR(VLOOKUP($C382,F.931!$B:$R,9,0),8))</f>
        <v/>
      </c>
      <c r="T382" s="44" t="str">
        <f>IF($B382="","",IFERROR(VLOOKUP($C382,F.931!$B:$R,7,0),1))</f>
        <v/>
      </c>
      <c r="U382" s="44" t="str">
        <f>IF($B382="","",IFERROR(VLOOKUP($C382,F.931!$B:$AR,15,0),0))</f>
        <v/>
      </c>
      <c r="V382" s="44" t="str">
        <f>IF($B382="","",IFERROR(VLOOKUP($C382,F.931!$B:$R,3,0),1))</f>
        <v/>
      </c>
      <c r="W382" s="45" t="str">
        <f t="shared" si="55"/>
        <v/>
      </c>
      <c r="X382" s="46" t="str">
        <f>IF($B382="","",$W382*(X$2+$U382*0.015) *$O382*IF(COUNTIF(Parámetros!$J:$J, $S382)&gt;0,0,1)*IF($T382=2,0,1) +$J382*$W382)</f>
        <v/>
      </c>
      <c r="Y382" s="46" t="str">
        <f>IF($B382="","",$W382*Y$2*P382*IF(COUNTIF(Parámetros!$L:$L,$S382)&gt;0,0,1)*IF($T382=2,0,1) +$K382*$W382)</f>
        <v/>
      </c>
      <c r="Z382" s="46" t="str">
        <f>IF($B382="","",($M382*Z$2+IF($T382=2,0, $M382*Z$1+$X382/$W382*(1-$W382)))*IF(COUNTIF(Parámetros!$I:$I, $S382)&gt;0,0,1))</f>
        <v/>
      </c>
      <c r="AA382" s="46" t="str">
        <f>IF($B382="","",$R382*IF($T382=2,AA$1,AA$2) *IF(COUNTIF(Parámetros!$K:$K, $S382)&gt;0,0,1)+$Y382/$W382*(1-$W382))</f>
        <v/>
      </c>
      <c r="AB382" s="46" t="str">
        <f>IF($B382="","",$Q382*Parámetros!$B$3+Parámetros!$B$2)</f>
        <v/>
      </c>
      <c r="AC382" s="46" t="str">
        <f>IF($B382="","",Parámetros!$B$1*IF(OR($S382=27,$S382=102),0,1))</f>
        <v/>
      </c>
      <c r="AE382" s="43" t="str">
        <f>IF($B382="","",IF($C382="","No declarado",IFERROR(VLOOKUP($C382,F.931!$B:$BZ,$AE$1,0),"No declarado")))</f>
        <v/>
      </c>
      <c r="AF382" s="47" t="str">
        <f t="shared" si="56"/>
        <v/>
      </c>
      <c r="AG382" s="47" t="str">
        <f>IF($B382="","",IFERROR(O382-VLOOKUP(C382,F.931!B:BZ,SUMIFS(F.931!$1:$1,F.931!$3:$3,"Remuneración 4"),0),""))</f>
        <v/>
      </c>
      <c r="AH382" s="48" t="str">
        <f t="shared" si="57"/>
        <v/>
      </c>
      <c r="AI382" s="41" t="str">
        <f t="shared" si="58"/>
        <v/>
      </c>
    </row>
    <row r="383" spans="1:35" x14ac:dyDescent="0.2">
      <c r="A383" s="65"/>
      <c r="B383" s="64"/>
      <c r="C383" s="65"/>
      <c r="D383" s="88"/>
      <c r="E383" s="62"/>
      <c r="F383" s="62"/>
      <c r="G383" s="62"/>
      <c r="H383" s="62"/>
      <c r="I383" s="62"/>
      <c r="J383" s="62"/>
      <c r="K383" s="62"/>
      <c r="L383" s="43" t="str">
        <f>IF($B383="","",MAX(0,$E383-MAX($E383-$I383,Parámetros!$B$5)))</f>
        <v/>
      </c>
      <c r="M383" s="43" t="str">
        <f>IF($B383="","",MIN($E383,Parámetros!$B$4))</f>
        <v/>
      </c>
      <c r="N383" s="43" t="str">
        <f t="shared" si="51"/>
        <v/>
      </c>
      <c r="O383" s="43" t="str">
        <f>IF($B383="","",MIN(($E383+$F383)/IF($D383="",1,$D383),Parámetros!$B$4))</f>
        <v/>
      </c>
      <c r="P383" s="43" t="str">
        <f t="shared" si="52"/>
        <v/>
      </c>
      <c r="Q383" s="43" t="str">
        <f t="shared" si="53"/>
        <v/>
      </c>
      <c r="R383" s="43" t="str">
        <f t="shared" si="54"/>
        <v/>
      </c>
      <c r="S383" s="44" t="str">
        <f>IF($B383="","",IFERROR(VLOOKUP($C383,F.931!$B:$R,9,0),8))</f>
        <v/>
      </c>
      <c r="T383" s="44" t="str">
        <f>IF($B383="","",IFERROR(VLOOKUP($C383,F.931!$B:$R,7,0),1))</f>
        <v/>
      </c>
      <c r="U383" s="44" t="str">
        <f>IF($B383="","",IFERROR(VLOOKUP($C383,F.931!$B:$AR,15,0),0))</f>
        <v/>
      </c>
      <c r="V383" s="44" t="str">
        <f>IF($B383="","",IFERROR(VLOOKUP($C383,F.931!$B:$R,3,0),1))</f>
        <v/>
      </c>
      <c r="W383" s="45" t="str">
        <f t="shared" si="55"/>
        <v/>
      </c>
      <c r="X383" s="46" t="str">
        <f>IF($B383="","",$W383*(X$2+$U383*0.015) *$O383*IF(COUNTIF(Parámetros!$J:$J, $S383)&gt;0,0,1)*IF($T383=2,0,1) +$J383*$W383)</f>
        <v/>
      </c>
      <c r="Y383" s="46" t="str">
        <f>IF($B383="","",$W383*Y$2*P383*IF(COUNTIF(Parámetros!$L:$L,$S383)&gt;0,0,1)*IF($T383=2,0,1) +$K383*$W383)</f>
        <v/>
      </c>
      <c r="Z383" s="46" t="str">
        <f>IF($B383="","",($M383*Z$2+IF($T383=2,0, $M383*Z$1+$X383/$W383*(1-$W383)))*IF(COUNTIF(Parámetros!$I:$I, $S383)&gt;0,0,1))</f>
        <v/>
      </c>
      <c r="AA383" s="46" t="str">
        <f>IF($B383="","",$R383*IF($T383=2,AA$1,AA$2) *IF(COUNTIF(Parámetros!$K:$K, $S383)&gt;0,0,1)+$Y383/$W383*(1-$W383))</f>
        <v/>
      </c>
      <c r="AB383" s="46" t="str">
        <f>IF($B383="","",$Q383*Parámetros!$B$3+Parámetros!$B$2)</f>
        <v/>
      </c>
      <c r="AC383" s="46" t="str">
        <f>IF($B383="","",Parámetros!$B$1*IF(OR($S383=27,$S383=102),0,1))</f>
        <v/>
      </c>
      <c r="AE383" s="43" t="str">
        <f>IF($B383="","",IF($C383="","No declarado",IFERROR(VLOOKUP($C383,F.931!$B:$BZ,$AE$1,0),"No declarado")))</f>
        <v/>
      </c>
      <c r="AF383" s="47" t="str">
        <f t="shared" si="56"/>
        <v/>
      </c>
      <c r="AG383" s="47" t="str">
        <f>IF($B383="","",IFERROR(O383-VLOOKUP(C383,F.931!B:BZ,SUMIFS(F.931!$1:$1,F.931!$3:$3,"Remuneración 4"),0),""))</f>
        <v/>
      </c>
      <c r="AH383" s="48" t="str">
        <f t="shared" si="57"/>
        <v/>
      </c>
      <c r="AI383" s="41" t="str">
        <f t="shared" si="58"/>
        <v/>
      </c>
    </row>
    <row r="384" spans="1:35" x14ac:dyDescent="0.2">
      <c r="A384" s="65"/>
      <c r="B384" s="64"/>
      <c r="C384" s="65"/>
      <c r="D384" s="88"/>
      <c r="E384" s="62"/>
      <c r="F384" s="62"/>
      <c r="G384" s="62"/>
      <c r="H384" s="62"/>
      <c r="I384" s="62"/>
      <c r="J384" s="62"/>
      <c r="K384" s="62"/>
      <c r="L384" s="43" t="str">
        <f>IF($B384="","",MAX(0,$E384-MAX($E384-$I384,Parámetros!$B$5)))</f>
        <v/>
      </c>
      <c r="M384" s="43" t="str">
        <f>IF($B384="","",MIN($E384,Parámetros!$B$4))</f>
        <v/>
      </c>
      <c r="N384" s="43" t="str">
        <f t="shared" si="51"/>
        <v/>
      </c>
      <c r="O384" s="43" t="str">
        <f>IF($B384="","",MIN(($E384+$F384)/IF($D384="",1,$D384),Parámetros!$B$4))</f>
        <v/>
      </c>
      <c r="P384" s="43" t="str">
        <f t="shared" si="52"/>
        <v/>
      </c>
      <c r="Q384" s="43" t="str">
        <f t="shared" si="53"/>
        <v/>
      </c>
      <c r="R384" s="43" t="str">
        <f t="shared" si="54"/>
        <v/>
      </c>
      <c r="S384" s="44" t="str">
        <f>IF($B384="","",IFERROR(VLOOKUP($C384,F.931!$B:$R,9,0),8))</f>
        <v/>
      </c>
      <c r="T384" s="44" t="str">
        <f>IF($B384="","",IFERROR(VLOOKUP($C384,F.931!$B:$R,7,0),1))</f>
        <v/>
      </c>
      <c r="U384" s="44" t="str">
        <f>IF($B384="","",IFERROR(VLOOKUP($C384,F.931!$B:$AR,15,0),0))</f>
        <v/>
      </c>
      <c r="V384" s="44" t="str">
        <f>IF($B384="","",IFERROR(VLOOKUP($C384,F.931!$B:$R,3,0),1))</f>
        <v/>
      </c>
      <c r="W384" s="45" t="str">
        <f t="shared" si="55"/>
        <v/>
      </c>
      <c r="X384" s="46" t="str">
        <f>IF($B384="","",$W384*(X$2+$U384*0.015) *$O384*IF(COUNTIF(Parámetros!$J:$J, $S384)&gt;0,0,1)*IF($T384=2,0,1) +$J384*$W384)</f>
        <v/>
      </c>
      <c r="Y384" s="46" t="str">
        <f>IF($B384="","",$W384*Y$2*P384*IF(COUNTIF(Parámetros!$L:$L,$S384)&gt;0,0,1)*IF($T384=2,0,1) +$K384*$W384)</f>
        <v/>
      </c>
      <c r="Z384" s="46" t="str">
        <f>IF($B384="","",($M384*Z$2+IF($T384=2,0, $M384*Z$1+$X384/$W384*(1-$W384)))*IF(COUNTIF(Parámetros!$I:$I, $S384)&gt;0,0,1))</f>
        <v/>
      </c>
      <c r="AA384" s="46" t="str">
        <f>IF($B384="","",$R384*IF($T384=2,AA$1,AA$2) *IF(COUNTIF(Parámetros!$K:$K, $S384)&gt;0,0,1)+$Y384/$W384*(1-$W384))</f>
        <v/>
      </c>
      <c r="AB384" s="46" t="str">
        <f>IF($B384="","",$Q384*Parámetros!$B$3+Parámetros!$B$2)</f>
        <v/>
      </c>
      <c r="AC384" s="46" t="str">
        <f>IF($B384="","",Parámetros!$B$1*IF(OR($S384=27,$S384=102),0,1))</f>
        <v/>
      </c>
      <c r="AE384" s="43" t="str">
        <f>IF($B384="","",IF($C384="","No declarado",IFERROR(VLOOKUP($C384,F.931!$B:$BZ,$AE$1,0),"No declarado")))</f>
        <v/>
      </c>
      <c r="AF384" s="47" t="str">
        <f t="shared" si="56"/>
        <v/>
      </c>
      <c r="AG384" s="47" t="str">
        <f>IF($B384="","",IFERROR(O384-VLOOKUP(C384,F.931!B:BZ,SUMIFS(F.931!$1:$1,F.931!$3:$3,"Remuneración 4"),0),""))</f>
        <v/>
      </c>
      <c r="AH384" s="48" t="str">
        <f t="shared" si="57"/>
        <v/>
      </c>
      <c r="AI384" s="41" t="str">
        <f t="shared" si="58"/>
        <v/>
      </c>
    </row>
    <row r="385" spans="1:35" x14ac:dyDescent="0.2">
      <c r="A385" s="65"/>
      <c r="B385" s="64"/>
      <c r="C385" s="65"/>
      <c r="D385" s="88"/>
      <c r="E385" s="62"/>
      <c r="F385" s="62"/>
      <c r="G385" s="62"/>
      <c r="H385" s="62"/>
      <c r="I385" s="62"/>
      <c r="J385" s="62"/>
      <c r="K385" s="62"/>
      <c r="L385" s="43" t="str">
        <f>IF($B385="","",MAX(0,$E385-MAX($E385-$I385,Parámetros!$B$5)))</f>
        <v/>
      </c>
      <c r="M385" s="43" t="str">
        <f>IF($B385="","",MIN($E385,Parámetros!$B$4))</f>
        <v/>
      </c>
      <c r="N385" s="43" t="str">
        <f t="shared" si="51"/>
        <v/>
      </c>
      <c r="O385" s="43" t="str">
        <f>IF($B385="","",MIN(($E385+$F385)/IF($D385="",1,$D385),Parámetros!$B$4))</f>
        <v/>
      </c>
      <c r="P385" s="43" t="str">
        <f t="shared" si="52"/>
        <v/>
      </c>
      <c r="Q385" s="43" t="str">
        <f t="shared" si="53"/>
        <v/>
      </c>
      <c r="R385" s="43" t="str">
        <f t="shared" si="54"/>
        <v/>
      </c>
      <c r="S385" s="44" t="str">
        <f>IF($B385="","",IFERROR(VLOOKUP($C385,F.931!$B:$R,9,0),8))</f>
        <v/>
      </c>
      <c r="T385" s="44" t="str">
        <f>IF($B385="","",IFERROR(VLOOKUP($C385,F.931!$B:$R,7,0),1))</f>
        <v/>
      </c>
      <c r="U385" s="44" t="str">
        <f>IF($B385="","",IFERROR(VLOOKUP($C385,F.931!$B:$AR,15,0),0))</f>
        <v/>
      </c>
      <c r="V385" s="44" t="str">
        <f>IF($B385="","",IFERROR(VLOOKUP($C385,F.931!$B:$R,3,0),1))</f>
        <v/>
      </c>
      <c r="W385" s="45" t="str">
        <f t="shared" si="55"/>
        <v/>
      </c>
      <c r="X385" s="46" t="str">
        <f>IF($B385="","",$W385*(X$2+$U385*0.015) *$O385*IF(COUNTIF(Parámetros!$J:$J, $S385)&gt;0,0,1)*IF($T385=2,0,1) +$J385*$W385)</f>
        <v/>
      </c>
      <c r="Y385" s="46" t="str">
        <f>IF($B385="","",$W385*Y$2*P385*IF(COUNTIF(Parámetros!$L:$L,$S385)&gt;0,0,1)*IF($T385=2,0,1) +$K385*$W385)</f>
        <v/>
      </c>
      <c r="Z385" s="46" t="str">
        <f>IF($B385="","",($M385*Z$2+IF($T385=2,0, $M385*Z$1+$X385/$W385*(1-$W385)))*IF(COUNTIF(Parámetros!$I:$I, $S385)&gt;0,0,1))</f>
        <v/>
      </c>
      <c r="AA385" s="46" t="str">
        <f>IF($B385="","",$R385*IF($T385=2,AA$1,AA$2) *IF(COUNTIF(Parámetros!$K:$K, $S385)&gt;0,0,1)+$Y385/$W385*(1-$W385))</f>
        <v/>
      </c>
      <c r="AB385" s="46" t="str">
        <f>IF($B385="","",$Q385*Parámetros!$B$3+Parámetros!$B$2)</f>
        <v/>
      </c>
      <c r="AC385" s="46" t="str">
        <f>IF($B385="","",Parámetros!$B$1*IF(OR($S385=27,$S385=102),0,1))</f>
        <v/>
      </c>
      <c r="AE385" s="43" t="str">
        <f>IF($B385="","",IF($C385="","No declarado",IFERROR(VLOOKUP($C385,F.931!$B:$BZ,$AE$1,0),"No declarado")))</f>
        <v/>
      </c>
      <c r="AF385" s="47" t="str">
        <f t="shared" si="56"/>
        <v/>
      </c>
      <c r="AG385" s="47" t="str">
        <f>IF($B385="","",IFERROR(O385-VLOOKUP(C385,F.931!B:BZ,SUMIFS(F.931!$1:$1,F.931!$3:$3,"Remuneración 4"),0),""))</f>
        <v/>
      </c>
      <c r="AH385" s="48" t="str">
        <f t="shared" si="57"/>
        <v/>
      </c>
      <c r="AI385" s="41" t="str">
        <f t="shared" si="58"/>
        <v/>
      </c>
    </row>
    <row r="386" spans="1:35" x14ac:dyDescent="0.2">
      <c r="A386" s="65"/>
      <c r="B386" s="64"/>
      <c r="C386" s="65"/>
      <c r="D386" s="88"/>
      <c r="E386" s="62"/>
      <c r="F386" s="62"/>
      <c r="G386" s="62"/>
      <c r="H386" s="62"/>
      <c r="I386" s="62"/>
      <c r="J386" s="62"/>
      <c r="K386" s="62"/>
      <c r="L386" s="43" t="str">
        <f>IF($B386="","",MAX(0,$E386-MAX($E386-$I386,Parámetros!$B$5)))</f>
        <v/>
      </c>
      <c r="M386" s="43" t="str">
        <f>IF($B386="","",MIN($E386,Parámetros!$B$4))</f>
        <v/>
      </c>
      <c r="N386" s="43" t="str">
        <f t="shared" si="51"/>
        <v/>
      </c>
      <c r="O386" s="43" t="str">
        <f>IF($B386="","",MIN(($E386+$F386)/IF($D386="",1,$D386),Parámetros!$B$4))</f>
        <v/>
      </c>
      <c r="P386" s="43" t="str">
        <f t="shared" si="52"/>
        <v/>
      </c>
      <c r="Q386" s="43" t="str">
        <f t="shared" si="53"/>
        <v/>
      </c>
      <c r="R386" s="43" t="str">
        <f t="shared" si="54"/>
        <v/>
      </c>
      <c r="S386" s="44" t="str">
        <f>IF($B386="","",IFERROR(VLOOKUP($C386,F.931!$B:$R,9,0),8))</f>
        <v/>
      </c>
      <c r="T386" s="44" t="str">
        <f>IF($B386="","",IFERROR(VLOOKUP($C386,F.931!$B:$R,7,0),1))</f>
        <v/>
      </c>
      <c r="U386" s="44" t="str">
        <f>IF($B386="","",IFERROR(VLOOKUP($C386,F.931!$B:$AR,15,0),0))</f>
        <v/>
      </c>
      <c r="V386" s="44" t="str">
        <f>IF($B386="","",IFERROR(VLOOKUP($C386,F.931!$B:$R,3,0),1))</f>
        <v/>
      </c>
      <c r="W386" s="45" t="str">
        <f t="shared" si="55"/>
        <v/>
      </c>
      <c r="X386" s="46" t="str">
        <f>IF($B386="","",$W386*(X$2+$U386*0.015) *$O386*IF(COUNTIF(Parámetros!$J:$J, $S386)&gt;0,0,1)*IF($T386=2,0,1) +$J386*$W386)</f>
        <v/>
      </c>
      <c r="Y386" s="46" t="str">
        <f>IF($B386="","",$W386*Y$2*P386*IF(COUNTIF(Parámetros!$L:$L,$S386)&gt;0,0,1)*IF($T386=2,0,1) +$K386*$W386)</f>
        <v/>
      </c>
      <c r="Z386" s="46" t="str">
        <f>IF($B386="","",($M386*Z$2+IF($T386=2,0, $M386*Z$1+$X386/$W386*(1-$W386)))*IF(COUNTIF(Parámetros!$I:$I, $S386)&gt;0,0,1))</f>
        <v/>
      </c>
      <c r="AA386" s="46" t="str">
        <f>IF($B386="","",$R386*IF($T386=2,AA$1,AA$2) *IF(COUNTIF(Parámetros!$K:$K, $S386)&gt;0,0,1)+$Y386/$W386*(1-$W386))</f>
        <v/>
      </c>
      <c r="AB386" s="46" t="str">
        <f>IF($B386="","",$Q386*Parámetros!$B$3+Parámetros!$B$2)</f>
        <v/>
      </c>
      <c r="AC386" s="46" t="str">
        <f>IF($B386="","",Parámetros!$B$1*IF(OR($S386=27,$S386=102),0,1))</f>
        <v/>
      </c>
      <c r="AE386" s="43" t="str">
        <f>IF($B386="","",IF($C386="","No declarado",IFERROR(VLOOKUP($C386,F.931!$B:$BZ,$AE$1,0),"No declarado")))</f>
        <v/>
      </c>
      <c r="AF386" s="47" t="str">
        <f t="shared" si="56"/>
        <v/>
      </c>
      <c r="AG386" s="47" t="str">
        <f>IF($B386="","",IFERROR(O386-VLOOKUP(C386,F.931!B:BZ,SUMIFS(F.931!$1:$1,F.931!$3:$3,"Remuneración 4"),0),""))</f>
        <v/>
      </c>
      <c r="AH386" s="48" t="str">
        <f t="shared" si="57"/>
        <v/>
      </c>
      <c r="AI386" s="41" t="str">
        <f t="shared" si="58"/>
        <v/>
      </c>
    </row>
    <row r="387" spans="1:35" x14ac:dyDescent="0.2">
      <c r="A387" s="65"/>
      <c r="B387" s="64"/>
      <c r="C387" s="65"/>
      <c r="D387" s="88"/>
      <c r="E387" s="62"/>
      <c r="F387" s="62"/>
      <c r="G387" s="62"/>
      <c r="H387" s="62"/>
      <c r="I387" s="62"/>
      <c r="J387" s="62"/>
      <c r="K387" s="62"/>
      <c r="L387" s="43" t="str">
        <f>IF($B387="","",MAX(0,$E387-MAX($E387-$I387,Parámetros!$B$5)))</f>
        <v/>
      </c>
      <c r="M387" s="43" t="str">
        <f>IF($B387="","",MIN($E387,Parámetros!$B$4))</f>
        <v/>
      </c>
      <c r="N387" s="43" t="str">
        <f t="shared" si="51"/>
        <v/>
      </c>
      <c r="O387" s="43" t="str">
        <f>IF($B387="","",MIN(($E387+$F387)/IF($D387="",1,$D387),Parámetros!$B$4))</f>
        <v/>
      </c>
      <c r="P387" s="43" t="str">
        <f t="shared" si="52"/>
        <v/>
      </c>
      <c r="Q387" s="43" t="str">
        <f t="shared" si="53"/>
        <v/>
      </c>
      <c r="R387" s="43" t="str">
        <f t="shared" si="54"/>
        <v/>
      </c>
      <c r="S387" s="44" t="str">
        <f>IF($B387="","",IFERROR(VLOOKUP($C387,F.931!$B:$R,9,0),8))</f>
        <v/>
      </c>
      <c r="T387" s="44" t="str">
        <f>IF($B387="","",IFERROR(VLOOKUP($C387,F.931!$B:$R,7,0),1))</f>
        <v/>
      </c>
      <c r="U387" s="44" t="str">
        <f>IF($B387="","",IFERROR(VLOOKUP($C387,F.931!$B:$AR,15,0),0))</f>
        <v/>
      </c>
      <c r="V387" s="44" t="str">
        <f>IF($B387="","",IFERROR(VLOOKUP($C387,F.931!$B:$R,3,0),1))</f>
        <v/>
      </c>
      <c r="W387" s="45" t="str">
        <f t="shared" si="55"/>
        <v/>
      </c>
      <c r="X387" s="46" t="str">
        <f>IF($B387="","",$W387*(X$2+$U387*0.015) *$O387*IF(COUNTIF(Parámetros!$J:$J, $S387)&gt;0,0,1)*IF($T387=2,0,1) +$J387*$W387)</f>
        <v/>
      </c>
      <c r="Y387" s="46" t="str">
        <f>IF($B387="","",$W387*Y$2*P387*IF(COUNTIF(Parámetros!$L:$L,$S387)&gt;0,0,1)*IF($T387=2,0,1) +$K387*$W387)</f>
        <v/>
      </c>
      <c r="Z387" s="46" t="str">
        <f>IF($B387="","",($M387*Z$2+IF($T387=2,0, $M387*Z$1+$X387/$W387*(1-$W387)))*IF(COUNTIF(Parámetros!$I:$I, $S387)&gt;0,0,1))</f>
        <v/>
      </c>
      <c r="AA387" s="46" t="str">
        <f>IF($B387="","",$R387*IF($T387=2,AA$1,AA$2) *IF(COUNTIF(Parámetros!$K:$K, $S387)&gt;0,0,1)+$Y387/$W387*(1-$W387))</f>
        <v/>
      </c>
      <c r="AB387" s="46" t="str">
        <f>IF($B387="","",$Q387*Parámetros!$B$3+Parámetros!$B$2)</f>
        <v/>
      </c>
      <c r="AC387" s="46" t="str">
        <f>IF($B387="","",Parámetros!$B$1*IF(OR($S387=27,$S387=102),0,1))</f>
        <v/>
      </c>
      <c r="AE387" s="43" t="str">
        <f>IF($B387="","",IF($C387="","No declarado",IFERROR(VLOOKUP($C387,F.931!$B:$BZ,$AE$1,0),"No declarado")))</f>
        <v/>
      </c>
      <c r="AF387" s="47" t="str">
        <f t="shared" si="56"/>
        <v/>
      </c>
      <c r="AG387" s="47" t="str">
        <f>IF($B387="","",IFERROR(O387-VLOOKUP(C387,F.931!B:BZ,SUMIFS(F.931!$1:$1,F.931!$3:$3,"Remuneración 4"),0),""))</f>
        <v/>
      </c>
      <c r="AH387" s="48" t="str">
        <f t="shared" si="57"/>
        <v/>
      </c>
      <c r="AI387" s="41" t="str">
        <f t="shared" si="58"/>
        <v/>
      </c>
    </row>
    <row r="388" spans="1:35" x14ac:dyDescent="0.2">
      <c r="A388" s="65"/>
      <c r="B388" s="64"/>
      <c r="C388" s="65"/>
      <c r="D388" s="88"/>
      <c r="E388" s="62"/>
      <c r="F388" s="62"/>
      <c r="G388" s="62"/>
      <c r="H388" s="62"/>
      <c r="I388" s="62"/>
      <c r="J388" s="62"/>
      <c r="K388" s="62"/>
      <c r="L388" s="43" t="str">
        <f>IF($B388="","",MAX(0,$E388-MAX($E388-$I388,Parámetros!$B$5)))</f>
        <v/>
      </c>
      <c r="M388" s="43" t="str">
        <f>IF($B388="","",MIN($E388,Parámetros!$B$4))</f>
        <v/>
      </c>
      <c r="N388" s="43" t="str">
        <f t="shared" si="51"/>
        <v/>
      </c>
      <c r="O388" s="43" t="str">
        <f>IF($B388="","",MIN(($E388+$F388)/IF($D388="",1,$D388),Parámetros!$B$4))</f>
        <v/>
      </c>
      <c r="P388" s="43" t="str">
        <f t="shared" si="52"/>
        <v/>
      </c>
      <c r="Q388" s="43" t="str">
        <f t="shared" si="53"/>
        <v/>
      </c>
      <c r="R388" s="43" t="str">
        <f t="shared" si="54"/>
        <v/>
      </c>
      <c r="S388" s="44" t="str">
        <f>IF($B388="","",IFERROR(VLOOKUP($C388,F.931!$B:$R,9,0),8))</f>
        <v/>
      </c>
      <c r="T388" s="44" t="str">
        <f>IF($B388="","",IFERROR(VLOOKUP($C388,F.931!$B:$R,7,0),1))</f>
        <v/>
      </c>
      <c r="U388" s="44" t="str">
        <f>IF($B388="","",IFERROR(VLOOKUP($C388,F.931!$B:$AR,15,0),0))</f>
        <v/>
      </c>
      <c r="V388" s="44" t="str">
        <f>IF($B388="","",IFERROR(VLOOKUP($C388,F.931!$B:$R,3,0),1))</f>
        <v/>
      </c>
      <c r="W388" s="45" t="str">
        <f t="shared" si="55"/>
        <v/>
      </c>
      <c r="X388" s="46" t="str">
        <f>IF($B388="","",$W388*(X$2+$U388*0.015) *$O388*IF(COUNTIF(Parámetros!$J:$J, $S388)&gt;0,0,1)*IF($T388=2,0,1) +$J388*$W388)</f>
        <v/>
      </c>
      <c r="Y388" s="46" t="str">
        <f>IF($B388="","",$W388*Y$2*P388*IF(COUNTIF(Parámetros!$L:$L,$S388)&gt;0,0,1)*IF($T388=2,0,1) +$K388*$W388)</f>
        <v/>
      </c>
      <c r="Z388" s="46" t="str">
        <f>IF($B388="","",($M388*Z$2+IF($T388=2,0, $M388*Z$1+$X388/$W388*(1-$W388)))*IF(COUNTIF(Parámetros!$I:$I, $S388)&gt;0,0,1))</f>
        <v/>
      </c>
      <c r="AA388" s="46" t="str">
        <f>IF($B388="","",$R388*IF($T388=2,AA$1,AA$2) *IF(COUNTIF(Parámetros!$K:$K, $S388)&gt;0,0,1)+$Y388/$W388*(1-$W388))</f>
        <v/>
      </c>
      <c r="AB388" s="46" t="str">
        <f>IF($B388="","",$Q388*Parámetros!$B$3+Parámetros!$B$2)</f>
        <v/>
      </c>
      <c r="AC388" s="46" t="str">
        <f>IF($B388="","",Parámetros!$B$1*IF(OR($S388=27,$S388=102),0,1))</f>
        <v/>
      </c>
      <c r="AE388" s="43" t="str">
        <f>IF($B388="","",IF($C388="","No declarado",IFERROR(VLOOKUP($C388,F.931!$B:$BZ,$AE$1,0),"No declarado")))</f>
        <v/>
      </c>
      <c r="AF388" s="47" t="str">
        <f t="shared" si="56"/>
        <v/>
      </c>
      <c r="AG388" s="47" t="str">
        <f>IF($B388="","",IFERROR(O388-VLOOKUP(C388,F.931!B:BZ,SUMIFS(F.931!$1:$1,F.931!$3:$3,"Remuneración 4"),0),""))</f>
        <v/>
      </c>
      <c r="AH388" s="48" t="str">
        <f t="shared" si="57"/>
        <v/>
      </c>
      <c r="AI388" s="41" t="str">
        <f t="shared" si="58"/>
        <v/>
      </c>
    </row>
    <row r="389" spans="1:35" x14ac:dyDescent="0.2">
      <c r="A389" s="65"/>
      <c r="B389" s="64"/>
      <c r="C389" s="65"/>
      <c r="D389" s="88"/>
      <c r="E389" s="62"/>
      <c r="F389" s="62"/>
      <c r="G389" s="62"/>
      <c r="H389" s="62"/>
      <c r="I389" s="62"/>
      <c r="J389" s="62"/>
      <c r="K389" s="62"/>
      <c r="L389" s="43" t="str">
        <f>IF($B389="","",MAX(0,$E389-MAX($E389-$I389,Parámetros!$B$5)))</f>
        <v/>
      </c>
      <c r="M389" s="43" t="str">
        <f>IF($B389="","",MIN($E389,Parámetros!$B$4))</f>
        <v/>
      </c>
      <c r="N389" s="43" t="str">
        <f t="shared" si="51"/>
        <v/>
      </c>
      <c r="O389" s="43" t="str">
        <f>IF($B389="","",MIN(($E389+$F389)/IF($D389="",1,$D389),Parámetros!$B$4))</f>
        <v/>
      </c>
      <c r="P389" s="43" t="str">
        <f t="shared" si="52"/>
        <v/>
      </c>
      <c r="Q389" s="43" t="str">
        <f t="shared" si="53"/>
        <v/>
      </c>
      <c r="R389" s="43" t="str">
        <f t="shared" si="54"/>
        <v/>
      </c>
      <c r="S389" s="44" t="str">
        <f>IF($B389="","",IFERROR(VLOOKUP($C389,F.931!$B:$R,9,0),8))</f>
        <v/>
      </c>
      <c r="T389" s="44" t="str">
        <f>IF($B389="","",IFERROR(VLOOKUP($C389,F.931!$B:$R,7,0),1))</f>
        <v/>
      </c>
      <c r="U389" s="44" t="str">
        <f>IF($B389="","",IFERROR(VLOOKUP($C389,F.931!$B:$AR,15,0),0))</f>
        <v/>
      </c>
      <c r="V389" s="44" t="str">
        <f>IF($B389="","",IFERROR(VLOOKUP($C389,F.931!$B:$R,3,0),1))</f>
        <v/>
      </c>
      <c r="W389" s="45" t="str">
        <f t="shared" si="55"/>
        <v/>
      </c>
      <c r="X389" s="46" t="str">
        <f>IF($B389="","",$W389*(X$2+$U389*0.015) *$O389*IF(COUNTIF(Parámetros!$J:$J, $S389)&gt;0,0,1)*IF($T389=2,0,1) +$J389*$W389)</f>
        <v/>
      </c>
      <c r="Y389" s="46" t="str">
        <f>IF($B389="","",$W389*Y$2*P389*IF(COUNTIF(Parámetros!$L:$L,$S389)&gt;0,0,1)*IF($T389=2,0,1) +$K389*$W389)</f>
        <v/>
      </c>
      <c r="Z389" s="46" t="str">
        <f>IF($B389="","",($M389*Z$2+IF($T389=2,0, $M389*Z$1+$X389/$W389*(1-$W389)))*IF(COUNTIF(Parámetros!$I:$I, $S389)&gt;0,0,1))</f>
        <v/>
      </c>
      <c r="AA389" s="46" t="str">
        <f>IF($B389="","",$R389*IF($T389=2,AA$1,AA$2) *IF(COUNTIF(Parámetros!$K:$K, $S389)&gt;0,0,1)+$Y389/$W389*(1-$W389))</f>
        <v/>
      </c>
      <c r="AB389" s="46" t="str">
        <f>IF($B389="","",$Q389*Parámetros!$B$3+Parámetros!$B$2)</f>
        <v/>
      </c>
      <c r="AC389" s="46" t="str">
        <f>IF($B389="","",Parámetros!$B$1*IF(OR($S389=27,$S389=102),0,1))</f>
        <v/>
      </c>
      <c r="AE389" s="43" t="str">
        <f>IF($B389="","",IF($C389="","No declarado",IFERROR(VLOOKUP($C389,F.931!$B:$BZ,$AE$1,0),"No declarado")))</f>
        <v/>
      </c>
      <c r="AF389" s="47" t="str">
        <f t="shared" si="56"/>
        <v/>
      </c>
      <c r="AG389" s="47" t="str">
        <f>IF($B389="","",IFERROR(O389-VLOOKUP(C389,F.931!B:BZ,SUMIFS(F.931!$1:$1,F.931!$3:$3,"Remuneración 4"),0),""))</f>
        <v/>
      </c>
      <c r="AH389" s="48" t="str">
        <f t="shared" si="57"/>
        <v/>
      </c>
      <c r="AI389" s="41" t="str">
        <f t="shared" si="58"/>
        <v/>
      </c>
    </row>
    <row r="390" spans="1:35" x14ac:dyDescent="0.2">
      <c r="A390" s="65"/>
      <c r="B390" s="64"/>
      <c r="C390" s="65"/>
      <c r="D390" s="88"/>
      <c r="E390" s="62"/>
      <c r="F390" s="62"/>
      <c r="G390" s="62"/>
      <c r="H390" s="62"/>
      <c r="I390" s="62"/>
      <c r="J390" s="62"/>
      <c r="K390" s="62"/>
      <c r="L390" s="43" t="str">
        <f>IF($B390="","",MAX(0,$E390-MAX($E390-$I390,Parámetros!$B$5)))</f>
        <v/>
      </c>
      <c r="M390" s="43" t="str">
        <f>IF($B390="","",MIN($E390,Parámetros!$B$4))</f>
        <v/>
      </c>
      <c r="N390" s="43" t="str">
        <f t="shared" ref="N390:N453" si="59">IF($B390="","",$E390)</f>
        <v/>
      </c>
      <c r="O390" s="43" t="str">
        <f>IF($B390="","",MIN(($E390+$F390)/IF($D390="",1,$D390),Parámetros!$B$4))</f>
        <v/>
      </c>
      <c r="P390" s="43" t="str">
        <f t="shared" ref="P390:P453" si="60">IF($B390="","",SUM($E390:$F390)/IF($D390="",1,$D390))</f>
        <v/>
      </c>
      <c r="Q390" s="43" t="str">
        <f t="shared" ref="Q390:Q453" si="61">IF($B390="","",SUM($E390:$G390))</f>
        <v/>
      </c>
      <c r="R390" s="43" t="str">
        <f t="shared" si="54"/>
        <v/>
      </c>
      <c r="S390" s="44" t="str">
        <f>IF($B390="","",IFERROR(VLOOKUP($C390,F.931!$B:$R,9,0),8))</f>
        <v/>
      </c>
      <c r="T390" s="44" t="str">
        <f>IF($B390="","",IFERROR(VLOOKUP($C390,F.931!$B:$R,7,0),1))</f>
        <v/>
      </c>
      <c r="U390" s="44" t="str">
        <f>IF($B390="","",IFERROR(VLOOKUP($C390,F.931!$B:$AR,15,0),0))</f>
        <v/>
      </c>
      <c r="V390" s="44" t="str">
        <f>IF($B390="","",IFERROR(VLOOKUP($C390,F.931!$B:$R,3,0),1))</f>
        <v/>
      </c>
      <c r="W390" s="45" t="str">
        <f t="shared" si="55"/>
        <v/>
      </c>
      <c r="X390" s="46" t="str">
        <f>IF($B390="","",$W390*(X$2+$U390*0.015) *$O390*IF(COUNTIF(Parámetros!$J:$J, $S390)&gt;0,0,1)*IF($T390=2,0,1) +$J390*$W390)</f>
        <v/>
      </c>
      <c r="Y390" s="46" t="str">
        <f>IF($B390="","",$W390*Y$2*P390*IF(COUNTIF(Parámetros!$L:$L,$S390)&gt;0,0,1)*IF($T390=2,0,1) +$K390*$W390)</f>
        <v/>
      </c>
      <c r="Z390" s="46" t="str">
        <f>IF($B390="","",($M390*Z$2+IF($T390=2,0, $M390*Z$1+$X390/$W390*(1-$W390)))*IF(COUNTIF(Parámetros!$I:$I, $S390)&gt;0,0,1))</f>
        <v/>
      </c>
      <c r="AA390" s="46" t="str">
        <f>IF($B390="","",$R390*IF($T390=2,AA$1,AA$2) *IF(COUNTIF(Parámetros!$K:$K, $S390)&gt;0,0,1)+$Y390/$W390*(1-$W390))</f>
        <v/>
      </c>
      <c r="AB390" s="46" t="str">
        <f>IF($B390="","",$Q390*Parámetros!$B$3+Parámetros!$B$2)</f>
        <v/>
      </c>
      <c r="AC390" s="46" t="str">
        <f>IF($B390="","",Parámetros!$B$1*IF(OR($S390=27,$S390=102),0,1))</f>
        <v/>
      </c>
      <c r="AE390" s="43" t="str">
        <f>IF($B390="","",IF($C390="","No declarado",IFERROR(VLOOKUP($C390,F.931!$B:$BZ,$AE$1,0),"No declarado")))</f>
        <v/>
      </c>
      <c r="AF390" s="47" t="str">
        <f t="shared" si="56"/>
        <v/>
      </c>
      <c r="AG390" s="47" t="str">
        <f>IF($B390="","",IFERROR(O390-VLOOKUP(C390,F.931!B:BZ,SUMIFS(F.931!$1:$1,F.931!$3:$3,"Remuneración 4"),0),""))</f>
        <v/>
      </c>
      <c r="AH390" s="48" t="str">
        <f t="shared" si="57"/>
        <v/>
      </c>
      <c r="AI390" s="41" t="str">
        <f t="shared" si="58"/>
        <v/>
      </c>
    </row>
    <row r="391" spans="1:35" x14ac:dyDescent="0.2">
      <c r="A391" s="65"/>
      <c r="B391" s="64"/>
      <c r="C391" s="65"/>
      <c r="D391" s="88"/>
      <c r="E391" s="62"/>
      <c r="F391" s="62"/>
      <c r="G391" s="62"/>
      <c r="H391" s="62"/>
      <c r="I391" s="62"/>
      <c r="J391" s="62"/>
      <c r="K391" s="62"/>
      <c r="L391" s="43" t="str">
        <f>IF($B391="","",MAX(0,$E391-MAX($E391-$I391,Parámetros!$B$5)))</f>
        <v/>
      </c>
      <c r="M391" s="43" t="str">
        <f>IF($B391="","",MIN($E391,Parámetros!$B$4))</f>
        <v/>
      </c>
      <c r="N391" s="43" t="str">
        <f t="shared" si="59"/>
        <v/>
      </c>
      <c r="O391" s="43" t="str">
        <f>IF($B391="","",MIN(($E391+$F391)/IF($D391="",1,$D391),Parámetros!$B$4))</f>
        <v/>
      </c>
      <c r="P391" s="43" t="str">
        <f t="shared" si="60"/>
        <v/>
      </c>
      <c r="Q391" s="43" t="str">
        <f t="shared" si="61"/>
        <v/>
      </c>
      <c r="R391" s="43" t="str">
        <f t="shared" si="54"/>
        <v/>
      </c>
      <c r="S391" s="44" t="str">
        <f>IF($B391="","",IFERROR(VLOOKUP($C391,F.931!$B:$R,9,0),8))</f>
        <v/>
      </c>
      <c r="T391" s="44" t="str">
        <f>IF($B391="","",IFERROR(VLOOKUP($C391,F.931!$B:$R,7,0),1))</f>
        <v/>
      </c>
      <c r="U391" s="44" t="str">
        <f>IF($B391="","",IFERROR(VLOOKUP($C391,F.931!$B:$AR,15,0),0))</f>
        <v/>
      </c>
      <c r="V391" s="44" t="str">
        <f>IF($B391="","",IFERROR(VLOOKUP($C391,F.931!$B:$R,3,0),1))</f>
        <v/>
      </c>
      <c r="W391" s="45" t="str">
        <f t="shared" si="55"/>
        <v/>
      </c>
      <c r="X391" s="46" t="str">
        <f>IF($B391="","",$W391*(X$2+$U391*0.015) *$O391*IF(COUNTIF(Parámetros!$J:$J, $S391)&gt;0,0,1)*IF($T391=2,0,1) +$J391*$W391)</f>
        <v/>
      </c>
      <c r="Y391" s="46" t="str">
        <f>IF($B391="","",$W391*Y$2*P391*IF(COUNTIF(Parámetros!$L:$L,$S391)&gt;0,0,1)*IF($T391=2,0,1) +$K391*$W391)</f>
        <v/>
      </c>
      <c r="Z391" s="46" t="str">
        <f>IF($B391="","",($M391*Z$2+IF($T391=2,0, $M391*Z$1+$X391/$W391*(1-$W391)))*IF(COUNTIF(Parámetros!$I:$I, $S391)&gt;0,0,1))</f>
        <v/>
      </c>
      <c r="AA391" s="46" t="str">
        <f>IF($B391="","",$R391*IF($T391=2,AA$1,AA$2) *IF(COUNTIF(Parámetros!$K:$K, $S391)&gt;0,0,1)+$Y391/$W391*(1-$W391))</f>
        <v/>
      </c>
      <c r="AB391" s="46" t="str">
        <f>IF($B391="","",$Q391*Parámetros!$B$3+Parámetros!$B$2)</f>
        <v/>
      </c>
      <c r="AC391" s="46" t="str">
        <f>IF($B391="","",Parámetros!$B$1*IF(OR($S391=27,$S391=102),0,1))</f>
        <v/>
      </c>
      <c r="AE391" s="43" t="str">
        <f>IF($B391="","",IF($C391="","No declarado",IFERROR(VLOOKUP($C391,F.931!$B:$BZ,$AE$1,0),"No declarado")))</f>
        <v/>
      </c>
      <c r="AF391" s="47" t="str">
        <f t="shared" si="56"/>
        <v/>
      </c>
      <c r="AG391" s="47" t="str">
        <f>IF($B391="","",IFERROR(O391-VLOOKUP(C391,F.931!B:BZ,SUMIFS(F.931!$1:$1,F.931!$3:$3,"Remuneración 4"),0),""))</f>
        <v/>
      </c>
      <c r="AH391" s="48" t="str">
        <f t="shared" si="57"/>
        <v/>
      </c>
      <c r="AI391" s="41" t="str">
        <f t="shared" si="58"/>
        <v/>
      </c>
    </row>
    <row r="392" spans="1:35" x14ac:dyDescent="0.2">
      <c r="A392" s="65"/>
      <c r="B392" s="64"/>
      <c r="C392" s="65"/>
      <c r="D392" s="88"/>
      <c r="E392" s="62"/>
      <c r="F392" s="62"/>
      <c r="G392" s="62"/>
      <c r="H392" s="62"/>
      <c r="I392" s="62"/>
      <c r="J392" s="62"/>
      <c r="K392" s="62"/>
      <c r="L392" s="43" t="str">
        <f>IF($B392="","",MAX(0,$E392-MAX($E392-$I392,Parámetros!$B$5)))</f>
        <v/>
      </c>
      <c r="M392" s="43" t="str">
        <f>IF($B392="","",MIN($E392,Parámetros!$B$4))</f>
        <v/>
      </c>
      <c r="N392" s="43" t="str">
        <f t="shared" si="59"/>
        <v/>
      </c>
      <c r="O392" s="43" t="str">
        <f>IF($B392="","",MIN(($E392+$F392)/IF($D392="",1,$D392),Parámetros!$B$4))</f>
        <v/>
      </c>
      <c r="P392" s="43" t="str">
        <f t="shared" si="60"/>
        <v/>
      </c>
      <c r="Q392" s="43" t="str">
        <f t="shared" si="61"/>
        <v/>
      </c>
      <c r="R392" s="43" t="str">
        <f t="shared" si="54"/>
        <v/>
      </c>
      <c r="S392" s="44" t="str">
        <f>IF($B392="","",IFERROR(VLOOKUP($C392,F.931!$B:$R,9,0),8))</f>
        <v/>
      </c>
      <c r="T392" s="44" t="str">
        <f>IF($B392="","",IFERROR(VLOOKUP($C392,F.931!$B:$R,7,0),1))</f>
        <v/>
      </c>
      <c r="U392" s="44" t="str">
        <f>IF($B392="","",IFERROR(VLOOKUP($C392,F.931!$B:$AR,15,0),0))</f>
        <v/>
      </c>
      <c r="V392" s="44" t="str">
        <f>IF($B392="","",IFERROR(VLOOKUP($C392,F.931!$B:$R,3,0),1))</f>
        <v/>
      </c>
      <c r="W392" s="45" t="str">
        <f t="shared" si="55"/>
        <v/>
      </c>
      <c r="X392" s="46" t="str">
        <f>IF($B392="","",$W392*(X$2+$U392*0.015) *$O392*IF(COUNTIF(Parámetros!$J:$J, $S392)&gt;0,0,1)*IF($T392=2,0,1) +$J392*$W392)</f>
        <v/>
      </c>
      <c r="Y392" s="46" t="str">
        <f>IF($B392="","",$W392*Y$2*P392*IF(COUNTIF(Parámetros!$L:$L,$S392)&gt;0,0,1)*IF($T392=2,0,1) +$K392*$W392)</f>
        <v/>
      </c>
      <c r="Z392" s="46" t="str">
        <f>IF($B392="","",($M392*Z$2+IF($T392=2,0, $M392*Z$1+$X392/$W392*(1-$W392)))*IF(COUNTIF(Parámetros!$I:$I, $S392)&gt;0,0,1))</f>
        <v/>
      </c>
      <c r="AA392" s="46" t="str">
        <f>IF($B392="","",$R392*IF($T392=2,AA$1,AA$2) *IF(COUNTIF(Parámetros!$K:$K, $S392)&gt;0,0,1)+$Y392/$W392*(1-$W392))</f>
        <v/>
      </c>
      <c r="AB392" s="46" t="str">
        <f>IF($B392="","",$Q392*Parámetros!$B$3+Parámetros!$B$2)</f>
        <v/>
      </c>
      <c r="AC392" s="46" t="str">
        <f>IF($B392="","",Parámetros!$B$1*IF(OR($S392=27,$S392=102),0,1))</f>
        <v/>
      </c>
      <c r="AE392" s="43" t="str">
        <f>IF($B392="","",IF($C392="","No declarado",IFERROR(VLOOKUP($C392,F.931!$B:$BZ,$AE$1,0),"No declarado")))</f>
        <v/>
      </c>
      <c r="AF392" s="47" t="str">
        <f t="shared" si="56"/>
        <v/>
      </c>
      <c r="AG392" s="47" t="str">
        <f>IF($B392="","",IFERROR(O392-VLOOKUP(C392,F.931!B:BZ,SUMIFS(F.931!$1:$1,F.931!$3:$3,"Remuneración 4"),0),""))</f>
        <v/>
      </c>
      <c r="AH392" s="48" t="str">
        <f t="shared" si="57"/>
        <v/>
      </c>
      <c r="AI392" s="41" t="str">
        <f t="shared" si="58"/>
        <v/>
      </c>
    </row>
    <row r="393" spans="1:35" x14ac:dyDescent="0.2">
      <c r="A393" s="65"/>
      <c r="B393" s="64"/>
      <c r="C393" s="65"/>
      <c r="D393" s="88"/>
      <c r="E393" s="62"/>
      <c r="F393" s="62"/>
      <c r="G393" s="62"/>
      <c r="H393" s="62"/>
      <c r="I393" s="62"/>
      <c r="J393" s="62"/>
      <c r="K393" s="62"/>
      <c r="L393" s="43" t="str">
        <f>IF($B393="","",MAX(0,$E393-MAX($E393-$I393,Parámetros!$B$5)))</f>
        <v/>
      </c>
      <c r="M393" s="43" t="str">
        <f>IF($B393="","",MIN($E393,Parámetros!$B$4))</f>
        <v/>
      </c>
      <c r="N393" s="43" t="str">
        <f t="shared" si="59"/>
        <v/>
      </c>
      <c r="O393" s="43" t="str">
        <f>IF($B393="","",MIN(($E393+$F393)/IF($D393="",1,$D393),Parámetros!$B$4))</f>
        <v/>
      </c>
      <c r="P393" s="43" t="str">
        <f t="shared" si="60"/>
        <v/>
      </c>
      <c r="Q393" s="43" t="str">
        <f t="shared" si="61"/>
        <v/>
      </c>
      <c r="R393" s="43" t="str">
        <f t="shared" si="54"/>
        <v/>
      </c>
      <c r="S393" s="44" t="str">
        <f>IF($B393="","",IFERROR(VLOOKUP($C393,F.931!$B:$R,9,0),8))</f>
        <v/>
      </c>
      <c r="T393" s="44" t="str">
        <f>IF($B393="","",IFERROR(VLOOKUP($C393,F.931!$B:$R,7,0),1))</f>
        <v/>
      </c>
      <c r="U393" s="44" t="str">
        <f>IF($B393="","",IFERROR(VLOOKUP($C393,F.931!$B:$AR,15,0),0))</f>
        <v/>
      </c>
      <c r="V393" s="44" t="str">
        <f>IF($B393="","",IFERROR(VLOOKUP($C393,F.931!$B:$R,3,0),1))</f>
        <v/>
      </c>
      <c r="W393" s="45" t="str">
        <f t="shared" si="55"/>
        <v/>
      </c>
      <c r="X393" s="46" t="str">
        <f>IF($B393="","",$W393*(X$2+$U393*0.015) *$O393*IF(COUNTIF(Parámetros!$J:$J, $S393)&gt;0,0,1)*IF($T393=2,0,1) +$J393*$W393)</f>
        <v/>
      </c>
      <c r="Y393" s="46" t="str">
        <f>IF($B393="","",$W393*Y$2*P393*IF(COUNTIF(Parámetros!$L:$L,$S393)&gt;0,0,1)*IF($T393=2,0,1) +$K393*$W393)</f>
        <v/>
      </c>
      <c r="Z393" s="46" t="str">
        <f>IF($B393="","",($M393*Z$2+IF($T393=2,0, $M393*Z$1+$X393/$W393*(1-$W393)))*IF(COUNTIF(Parámetros!$I:$I, $S393)&gt;0,0,1))</f>
        <v/>
      </c>
      <c r="AA393" s="46" t="str">
        <f>IF($B393="","",$R393*IF($T393=2,AA$1,AA$2) *IF(COUNTIF(Parámetros!$K:$K, $S393)&gt;0,0,1)+$Y393/$W393*(1-$W393))</f>
        <v/>
      </c>
      <c r="AB393" s="46" t="str">
        <f>IF($B393="","",$Q393*Parámetros!$B$3+Parámetros!$B$2)</f>
        <v/>
      </c>
      <c r="AC393" s="46" t="str">
        <f>IF($B393="","",Parámetros!$B$1*IF(OR($S393=27,$S393=102),0,1))</f>
        <v/>
      </c>
      <c r="AE393" s="43" t="str">
        <f>IF($B393="","",IF($C393="","No declarado",IFERROR(VLOOKUP($C393,F.931!$B:$BZ,$AE$1,0),"No declarado")))</f>
        <v/>
      </c>
      <c r="AF393" s="47" t="str">
        <f t="shared" si="56"/>
        <v/>
      </c>
      <c r="AG393" s="47" t="str">
        <f>IF($B393="","",IFERROR(O393-VLOOKUP(C393,F.931!B:BZ,SUMIFS(F.931!$1:$1,F.931!$3:$3,"Remuneración 4"),0),""))</f>
        <v/>
      </c>
      <c r="AH393" s="48" t="str">
        <f t="shared" si="57"/>
        <v/>
      </c>
      <c r="AI393" s="41" t="str">
        <f t="shared" si="58"/>
        <v/>
      </c>
    </row>
    <row r="394" spans="1:35" x14ac:dyDescent="0.2">
      <c r="A394" s="65"/>
      <c r="B394" s="64"/>
      <c r="C394" s="65"/>
      <c r="D394" s="88"/>
      <c r="E394" s="62"/>
      <c r="F394" s="62"/>
      <c r="G394" s="62"/>
      <c r="H394" s="62"/>
      <c r="I394" s="62"/>
      <c r="J394" s="62"/>
      <c r="K394" s="62"/>
      <c r="L394" s="43" t="str">
        <f>IF($B394="","",MAX(0,$E394-MAX($E394-$I394,Parámetros!$B$5)))</f>
        <v/>
      </c>
      <c r="M394" s="43" t="str">
        <f>IF($B394="","",MIN($E394,Parámetros!$B$4))</f>
        <v/>
      </c>
      <c r="N394" s="43" t="str">
        <f t="shared" si="59"/>
        <v/>
      </c>
      <c r="O394" s="43" t="str">
        <f>IF($B394="","",MIN(($E394+$F394)/IF($D394="",1,$D394),Parámetros!$B$4))</f>
        <v/>
      </c>
      <c r="P394" s="43" t="str">
        <f t="shared" si="60"/>
        <v/>
      </c>
      <c r="Q394" s="43" t="str">
        <f t="shared" si="61"/>
        <v/>
      </c>
      <c r="R394" s="43" t="str">
        <f t="shared" si="54"/>
        <v/>
      </c>
      <c r="S394" s="44" t="str">
        <f>IF($B394="","",IFERROR(VLOOKUP($C394,F.931!$B:$R,9,0),8))</f>
        <v/>
      </c>
      <c r="T394" s="44" t="str">
        <f>IF($B394="","",IFERROR(VLOOKUP($C394,F.931!$B:$R,7,0),1))</f>
        <v/>
      </c>
      <c r="U394" s="44" t="str">
        <f>IF($B394="","",IFERROR(VLOOKUP($C394,F.931!$B:$AR,15,0),0))</f>
        <v/>
      </c>
      <c r="V394" s="44" t="str">
        <f>IF($B394="","",IFERROR(VLOOKUP($C394,F.931!$B:$R,3,0),1))</f>
        <v/>
      </c>
      <c r="W394" s="45" t="str">
        <f t="shared" si="55"/>
        <v/>
      </c>
      <c r="X394" s="46" t="str">
        <f>IF($B394="","",$W394*(X$2+$U394*0.015) *$O394*IF(COUNTIF(Parámetros!$J:$J, $S394)&gt;0,0,1)*IF($T394=2,0,1) +$J394*$W394)</f>
        <v/>
      </c>
      <c r="Y394" s="46" t="str">
        <f>IF($B394="","",$W394*Y$2*P394*IF(COUNTIF(Parámetros!$L:$L,$S394)&gt;0,0,1)*IF($T394=2,0,1) +$K394*$W394)</f>
        <v/>
      </c>
      <c r="Z394" s="46" t="str">
        <f>IF($B394="","",($M394*Z$2+IF($T394=2,0, $M394*Z$1+$X394/$W394*(1-$W394)))*IF(COUNTIF(Parámetros!$I:$I, $S394)&gt;0,0,1))</f>
        <v/>
      </c>
      <c r="AA394" s="46" t="str">
        <f>IF($B394="","",$R394*IF($T394=2,AA$1,AA$2) *IF(COUNTIF(Parámetros!$K:$K, $S394)&gt;0,0,1)+$Y394/$W394*(1-$W394))</f>
        <v/>
      </c>
      <c r="AB394" s="46" t="str">
        <f>IF($B394="","",$Q394*Parámetros!$B$3+Parámetros!$B$2)</f>
        <v/>
      </c>
      <c r="AC394" s="46" t="str">
        <f>IF($B394="","",Parámetros!$B$1*IF(OR($S394=27,$S394=102),0,1))</f>
        <v/>
      </c>
      <c r="AE394" s="43" t="str">
        <f>IF($B394="","",IF($C394="","No declarado",IFERROR(VLOOKUP($C394,F.931!$B:$BZ,$AE$1,0),"No declarado")))</f>
        <v/>
      </c>
      <c r="AF394" s="47" t="str">
        <f t="shared" si="56"/>
        <v/>
      </c>
      <c r="AG394" s="47" t="str">
        <f>IF($B394="","",IFERROR(O394-VLOOKUP(C394,F.931!B:BZ,SUMIFS(F.931!$1:$1,F.931!$3:$3,"Remuneración 4"),0),""))</f>
        <v/>
      </c>
      <c r="AH394" s="48" t="str">
        <f t="shared" si="57"/>
        <v/>
      </c>
      <c r="AI394" s="41" t="str">
        <f t="shared" si="58"/>
        <v/>
      </c>
    </row>
    <row r="395" spans="1:35" x14ac:dyDescent="0.2">
      <c r="A395" s="65"/>
      <c r="B395" s="64"/>
      <c r="C395" s="65"/>
      <c r="D395" s="88"/>
      <c r="E395" s="62"/>
      <c r="F395" s="62"/>
      <c r="G395" s="62"/>
      <c r="H395" s="62"/>
      <c r="I395" s="62"/>
      <c r="J395" s="62"/>
      <c r="K395" s="62"/>
      <c r="L395" s="43" t="str">
        <f>IF($B395="","",MAX(0,$E395-MAX($E395-$I395,Parámetros!$B$5)))</f>
        <v/>
      </c>
      <c r="M395" s="43" t="str">
        <f>IF($B395="","",MIN($E395,Parámetros!$B$4))</f>
        <v/>
      </c>
      <c r="N395" s="43" t="str">
        <f t="shared" si="59"/>
        <v/>
      </c>
      <c r="O395" s="43" t="str">
        <f>IF($B395="","",MIN(($E395+$F395)/IF($D395="",1,$D395),Parámetros!$B$4))</f>
        <v/>
      </c>
      <c r="P395" s="43" t="str">
        <f t="shared" si="60"/>
        <v/>
      </c>
      <c r="Q395" s="43" t="str">
        <f t="shared" si="61"/>
        <v/>
      </c>
      <c r="R395" s="43" t="str">
        <f t="shared" si="54"/>
        <v/>
      </c>
      <c r="S395" s="44" t="str">
        <f>IF($B395="","",IFERROR(VLOOKUP($C395,F.931!$B:$R,9,0),8))</f>
        <v/>
      </c>
      <c r="T395" s="44" t="str">
        <f>IF($B395="","",IFERROR(VLOOKUP($C395,F.931!$B:$R,7,0),1))</f>
        <v/>
      </c>
      <c r="U395" s="44" t="str">
        <f>IF($B395="","",IFERROR(VLOOKUP($C395,F.931!$B:$AR,15,0),0))</f>
        <v/>
      </c>
      <c r="V395" s="44" t="str">
        <f>IF($B395="","",IFERROR(VLOOKUP($C395,F.931!$B:$R,3,0),1))</f>
        <v/>
      </c>
      <c r="W395" s="45" t="str">
        <f t="shared" si="55"/>
        <v/>
      </c>
      <c r="X395" s="46" t="str">
        <f>IF($B395="","",$W395*(X$2+$U395*0.015) *$O395*IF(COUNTIF(Parámetros!$J:$J, $S395)&gt;0,0,1)*IF($T395=2,0,1) +$J395*$W395)</f>
        <v/>
      </c>
      <c r="Y395" s="46" t="str">
        <f>IF($B395="","",$W395*Y$2*P395*IF(COUNTIF(Parámetros!$L:$L,$S395)&gt;0,0,1)*IF($T395=2,0,1) +$K395*$W395)</f>
        <v/>
      </c>
      <c r="Z395" s="46" t="str">
        <f>IF($B395="","",($M395*Z$2+IF($T395=2,0, $M395*Z$1+$X395/$W395*(1-$W395)))*IF(COUNTIF(Parámetros!$I:$I, $S395)&gt;0,0,1))</f>
        <v/>
      </c>
      <c r="AA395" s="46" t="str">
        <f>IF($B395="","",$R395*IF($T395=2,AA$1,AA$2) *IF(COUNTIF(Parámetros!$K:$K, $S395)&gt;0,0,1)+$Y395/$W395*(1-$W395))</f>
        <v/>
      </c>
      <c r="AB395" s="46" t="str">
        <f>IF($B395="","",$Q395*Parámetros!$B$3+Parámetros!$B$2)</f>
        <v/>
      </c>
      <c r="AC395" s="46" t="str">
        <f>IF($B395="","",Parámetros!$B$1*IF(OR($S395=27,$S395=102),0,1))</f>
        <v/>
      </c>
      <c r="AE395" s="43" t="str">
        <f>IF($B395="","",IF($C395="","No declarado",IFERROR(VLOOKUP($C395,F.931!$B:$BZ,$AE$1,0),"No declarado")))</f>
        <v/>
      </c>
      <c r="AF395" s="47" t="str">
        <f t="shared" si="56"/>
        <v/>
      </c>
      <c r="AG395" s="47" t="str">
        <f>IF($B395="","",IFERROR(O395-VLOOKUP(C395,F.931!B:BZ,SUMIFS(F.931!$1:$1,F.931!$3:$3,"Remuneración 4"),0),""))</f>
        <v/>
      </c>
      <c r="AH395" s="48" t="str">
        <f t="shared" si="57"/>
        <v/>
      </c>
      <c r="AI395" s="41" t="str">
        <f t="shared" si="58"/>
        <v/>
      </c>
    </row>
    <row r="396" spans="1:35" x14ac:dyDescent="0.2">
      <c r="A396" s="65"/>
      <c r="B396" s="64"/>
      <c r="C396" s="65"/>
      <c r="D396" s="88"/>
      <c r="E396" s="62"/>
      <c r="F396" s="62"/>
      <c r="G396" s="62"/>
      <c r="H396" s="62"/>
      <c r="I396" s="62"/>
      <c r="J396" s="62"/>
      <c r="K396" s="62"/>
      <c r="L396" s="43" t="str">
        <f>IF($B396="","",MAX(0,$E396-MAX($E396-$I396,Parámetros!$B$5)))</f>
        <v/>
      </c>
      <c r="M396" s="43" t="str">
        <f>IF($B396="","",MIN($E396,Parámetros!$B$4))</f>
        <v/>
      </c>
      <c r="N396" s="43" t="str">
        <f t="shared" si="59"/>
        <v/>
      </c>
      <c r="O396" s="43" t="str">
        <f>IF($B396="","",MIN(($E396+$F396)/IF($D396="",1,$D396),Parámetros!$B$4))</f>
        <v/>
      </c>
      <c r="P396" s="43" t="str">
        <f t="shared" si="60"/>
        <v/>
      </c>
      <c r="Q396" s="43" t="str">
        <f t="shared" si="61"/>
        <v/>
      </c>
      <c r="R396" s="43" t="str">
        <f t="shared" si="54"/>
        <v/>
      </c>
      <c r="S396" s="44" t="str">
        <f>IF($B396="","",IFERROR(VLOOKUP($C396,F.931!$B:$R,9,0),8))</f>
        <v/>
      </c>
      <c r="T396" s="44" t="str">
        <f>IF($B396="","",IFERROR(VLOOKUP($C396,F.931!$B:$R,7,0),1))</f>
        <v/>
      </c>
      <c r="U396" s="44" t="str">
        <f>IF($B396="","",IFERROR(VLOOKUP($C396,F.931!$B:$AR,15,0),0))</f>
        <v/>
      </c>
      <c r="V396" s="44" t="str">
        <f>IF($B396="","",IFERROR(VLOOKUP($C396,F.931!$B:$R,3,0),1))</f>
        <v/>
      </c>
      <c r="W396" s="45" t="str">
        <f t="shared" si="55"/>
        <v/>
      </c>
      <c r="X396" s="46" t="str">
        <f>IF($B396="","",$W396*(X$2+$U396*0.015) *$O396*IF(COUNTIF(Parámetros!$J:$J, $S396)&gt;0,0,1)*IF($T396=2,0,1) +$J396*$W396)</f>
        <v/>
      </c>
      <c r="Y396" s="46" t="str">
        <f>IF($B396="","",$W396*Y$2*P396*IF(COUNTIF(Parámetros!$L:$L,$S396)&gt;0,0,1)*IF($T396=2,0,1) +$K396*$W396)</f>
        <v/>
      </c>
      <c r="Z396" s="46" t="str">
        <f>IF($B396="","",($M396*Z$2+IF($T396=2,0, $M396*Z$1+$X396/$W396*(1-$W396)))*IF(COUNTIF(Parámetros!$I:$I, $S396)&gt;0,0,1))</f>
        <v/>
      </c>
      <c r="AA396" s="46" t="str">
        <f>IF($B396="","",$R396*IF($T396=2,AA$1,AA$2) *IF(COUNTIF(Parámetros!$K:$K, $S396)&gt;0,0,1)+$Y396/$W396*(1-$W396))</f>
        <v/>
      </c>
      <c r="AB396" s="46" t="str">
        <f>IF($B396="","",$Q396*Parámetros!$B$3+Parámetros!$B$2)</f>
        <v/>
      </c>
      <c r="AC396" s="46" t="str">
        <f>IF($B396="","",Parámetros!$B$1*IF(OR($S396=27,$S396=102),0,1))</f>
        <v/>
      </c>
      <c r="AE396" s="43" t="str">
        <f>IF($B396="","",IF($C396="","No declarado",IFERROR(VLOOKUP($C396,F.931!$B:$BZ,$AE$1,0),"No declarado")))</f>
        <v/>
      </c>
      <c r="AF396" s="47" t="str">
        <f t="shared" si="56"/>
        <v/>
      </c>
      <c r="AG396" s="47" t="str">
        <f>IF($B396="","",IFERROR(O396-VLOOKUP(C396,F.931!B:BZ,SUMIFS(F.931!$1:$1,F.931!$3:$3,"Remuneración 4"),0),""))</f>
        <v/>
      </c>
      <c r="AH396" s="48" t="str">
        <f t="shared" si="57"/>
        <v/>
      </c>
      <c r="AI396" s="41" t="str">
        <f t="shared" si="58"/>
        <v/>
      </c>
    </row>
    <row r="397" spans="1:35" x14ac:dyDescent="0.2">
      <c r="A397" s="65"/>
      <c r="B397" s="64"/>
      <c r="C397" s="65"/>
      <c r="D397" s="88"/>
      <c r="E397" s="62"/>
      <c r="F397" s="62"/>
      <c r="G397" s="62"/>
      <c r="H397" s="62"/>
      <c r="I397" s="62"/>
      <c r="J397" s="62"/>
      <c r="K397" s="62"/>
      <c r="L397" s="43" t="str">
        <f>IF($B397="","",MAX(0,$E397-MAX($E397-$I397,Parámetros!$B$5)))</f>
        <v/>
      </c>
      <c r="M397" s="43" t="str">
        <f>IF($B397="","",MIN($E397,Parámetros!$B$4))</f>
        <v/>
      </c>
      <c r="N397" s="43" t="str">
        <f t="shared" si="59"/>
        <v/>
      </c>
      <c r="O397" s="43" t="str">
        <f>IF($B397="","",MIN(($E397+$F397)/IF($D397="",1,$D397),Parámetros!$B$4))</f>
        <v/>
      </c>
      <c r="P397" s="43" t="str">
        <f t="shared" si="60"/>
        <v/>
      </c>
      <c r="Q397" s="43" t="str">
        <f t="shared" si="61"/>
        <v/>
      </c>
      <c r="R397" s="43" t="str">
        <f t="shared" si="54"/>
        <v/>
      </c>
      <c r="S397" s="44" t="str">
        <f>IF($B397="","",IFERROR(VLOOKUP($C397,F.931!$B:$R,9,0),8))</f>
        <v/>
      </c>
      <c r="T397" s="44" t="str">
        <f>IF($B397="","",IFERROR(VLOOKUP($C397,F.931!$B:$R,7,0),1))</f>
        <v/>
      </c>
      <c r="U397" s="44" t="str">
        <f>IF($B397="","",IFERROR(VLOOKUP($C397,F.931!$B:$AR,15,0),0))</f>
        <v/>
      </c>
      <c r="V397" s="44" t="str">
        <f>IF($B397="","",IFERROR(VLOOKUP($C397,F.931!$B:$R,3,0),1))</f>
        <v/>
      </c>
      <c r="W397" s="45" t="str">
        <f t="shared" si="55"/>
        <v/>
      </c>
      <c r="X397" s="46" t="str">
        <f>IF($B397="","",$W397*(X$2+$U397*0.015) *$O397*IF(COUNTIF(Parámetros!$J:$J, $S397)&gt;0,0,1)*IF($T397=2,0,1) +$J397*$W397)</f>
        <v/>
      </c>
      <c r="Y397" s="46" t="str">
        <f>IF($B397="","",$W397*Y$2*P397*IF(COUNTIF(Parámetros!$L:$L,$S397)&gt;0,0,1)*IF($T397=2,0,1) +$K397*$W397)</f>
        <v/>
      </c>
      <c r="Z397" s="46" t="str">
        <f>IF($B397="","",($M397*Z$2+IF($T397=2,0, $M397*Z$1+$X397/$W397*(1-$W397)))*IF(COUNTIF(Parámetros!$I:$I, $S397)&gt;0,0,1))</f>
        <v/>
      </c>
      <c r="AA397" s="46" t="str">
        <f>IF($B397="","",$R397*IF($T397=2,AA$1,AA$2) *IF(COUNTIF(Parámetros!$K:$K, $S397)&gt;0,0,1)+$Y397/$W397*(1-$W397))</f>
        <v/>
      </c>
      <c r="AB397" s="46" t="str">
        <f>IF($B397="","",$Q397*Parámetros!$B$3+Parámetros!$B$2)</f>
        <v/>
      </c>
      <c r="AC397" s="46" t="str">
        <f>IF($B397="","",Parámetros!$B$1*IF(OR($S397=27,$S397=102),0,1))</f>
        <v/>
      </c>
      <c r="AE397" s="43" t="str">
        <f>IF($B397="","",IF($C397="","No declarado",IFERROR(VLOOKUP($C397,F.931!$B:$BZ,$AE$1,0),"No declarado")))</f>
        <v/>
      </c>
      <c r="AF397" s="47" t="str">
        <f t="shared" si="56"/>
        <v/>
      </c>
      <c r="AG397" s="47" t="str">
        <f>IF($B397="","",IFERROR(O397-VLOOKUP(C397,F.931!B:BZ,SUMIFS(F.931!$1:$1,F.931!$3:$3,"Remuneración 4"),0),""))</f>
        <v/>
      </c>
      <c r="AH397" s="48" t="str">
        <f t="shared" si="57"/>
        <v/>
      </c>
      <c r="AI397" s="41" t="str">
        <f t="shared" si="58"/>
        <v/>
      </c>
    </row>
    <row r="398" spans="1:35" x14ac:dyDescent="0.2">
      <c r="A398" s="65"/>
      <c r="B398" s="64"/>
      <c r="C398" s="65"/>
      <c r="D398" s="88"/>
      <c r="E398" s="62"/>
      <c r="F398" s="62"/>
      <c r="G398" s="62"/>
      <c r="H398" s="62"/>
      <c r="I398" s="62"/>
      <c r="J398" s="62"/>
      <c r="K398" s="62"/>
      <c r="L398" s="43" t="str">
        <f>IF($B398="","",MAX(0,$E398-MAX($E398-$I398,Parámetros!$B$5)))</f>
        <v/>
      </c>
      <c r="M398" s="43" t="str">
        <f>IF($B398="","",MIN($E398,Parámetros!$B$4))</f>
        <v/>
      </c>
      <c r="N398" s="43" t="str">
        <f t="shared" si="59"/>
        <v/>
      </c>
      <c r="O398" s="43" t="str">
        <f>IF($B398="","",MIN(($E398+$F398)/IF($D398="",1,$D398),Parámetros!$B$4))</f>
        <v/>
      </c>
      <c r="P398" s="43" t="str">
        <f t="shared" si="60"/>
        <v/>
      </c>
      <c r="Q398" s="43" t="str">
        <f t="shared" si="61"/>
        <v/>
      </c>
      <c r="R398" s="43" t="str">
        <f t="shared" si="54"/>
        <v/>
      </c>
      <c r="S398" s="44" t="str">
        <f>IF($B398="","",IFERROR(VLOOKUP($C398,F.931!$B:$R,9,0),8))</f>
        <v/>
      </c>
      <c r="T398" s="44" t="str">
        <f>IF($B398="","",IFERROR(VLOOKUP($C398,F.931!$B:$R,7,0),1))</f>
        <v/>
      </c>
      <c r="U398" s="44" t="str">
        <f>IF($B398="","",IFERROR(VLOOKUP($C398,F.931!$B:$AR,15,0),0))</f>
        <v/>
      </c>
      <c r="V398" s="44" t="str">
        <f>IF($B398="","",IFERROR(VLOOKUP($C398,F.931!$B:$R,3,0),1))</f>
        <v/>
      </c>
      <c r="W398" s="45" t="str">
        <f t="shared" si="55"/>
        <v/>
      </c>
      <c r="X398" s="46" t="str">
        <f>IF($B398="","",$W398*(X$2+$U398*0.015) *$O398*IF(COUNTIF(Parámetros!$J:$J, $S398)&gt;0,0,1)*IF($T398=2,0,1) +$J398*$W398)</f>
        <v/>
      </c>
      <c r="Y398" s="46" t="str">
        <f>IF($B398="","",$W398*Y$2*P398*IF(COUNTIF(Parámetros!$L:$L,$S398)&gt;0,0,1)*IF($T398=2,0,1) +$K398*$W398)</f>
        <v/>
      </c>
      <c r="Z398" s="46" t="str">
        <f>IF($B398="","",($M398*Z$2+IF($T398=2,0, $M398*Z$1+$X398/$W398*(1-$W398)))*IF(COUNTIF(Parámetros!$I:$I, $S398)&gt;0,0,1))</f>
        <v/>
      </c>
      <c r="AA398" s="46" t="str">
        <f>IF($B398="","",$R398*IF($T398=2,AA$1,AA$2) *IF(COUNTIF(Parámetros!$K:$K, $S398)&gt;0,0,1)+$Y398/$W398*(1-$W398))</f>
        <v/>
      </c>
      <c r="AB398" s="46" t="str">
        <f>IF($B398="","",$Q398*Parámetros!$B$3+Parámetros!$B$2)</f>
        <v/>
      </c>
      <c r="AC398" s="46" t="str">
        <f>IF($B398="","",Parámetros!$B$1*IF(OR($S398=27,$S398=102),0,1))</f>
        <v/>
      </c>
      <c r="AE398" s="43" t="str">
        <f>IF($B398="","",IF($C398="","No declarado",IFERROR(VLOOKUP($C398,F.931!$B:$BZ,$AE$1,0),"No declarado")))</f>
        <v/>
      </c>
      <c r="AF398" s="47" t="str">
        <f t="shared" si="56"/>
        <v/>
      </c>
      <c r="AG398" s="47" t="str">
        <f>IF($B398="","",IFERROR(O398-VLOOKUP(C398,F.931!B:BZ,SUMIFS(F.931!$1:$1,F.931!$3:$3,"Remuneración 4"),0),""))</f>
        <v/>
      </c>
      <c r="AH398" s="48" t="str">
        <f t="shared" si="57"/>
        <v/>
      </c>
      <c r="AI398" s="41" t="str">
        <f t="shared" si="58"/>
        <v/>
      </c>
    </row>
    <row r="399" spans="1:35" x14ac:dyDescent="0.2">
      <c r="A399" s="65"/>
      <c r="B399" s="64"/>
      <c r="C399" s="65"/>
      <c r="D399" s="88"/>
      <c r="E399" s="62"/>
      <c r="F399" s="62"/>
      <c r="G399" s="62"/>
      <c r="H399" s="62"/>
      <c r="I399" s="62"/>
      <c r="J399" s="62"/>
      <c r="K399" s="62"/>
      <c r="L399" s="43" t="str">
        <f>IF($B399="","",MAX(0,$E399-MAX($E399-$I399,Parámetros!$B$5)))</f>
        <v/>
      </c>
      <c r="M399" s="43" t="str">
        <f>IF($B399="","",MIN($E399,Parámetros!$B$4))</f>
        <v/>
      </c>
      <c r="N399" s="43" t="str">
        <f t="shared" si="59"/>
        <v/>
      </c>
      <c r="O399" s="43" t="str">
        <f>IF($B399="","",MIN(($E399+$F399)/IF($D399="",1,$D399),Parámetros!$B$4))</f>
        <v/>
      </c>
      <c r="P399" s="43" t="str">
        <f t="shared" si="60"/>
        <v/>
      </c>
      <c r="Q399" s="43" t="str">
        <f t="shared" si="61"/>
        <v/>
      </c>
      <c r="R399" s="43" t="str">
        <f t="shared" si="54"/>
        <v/>
      </c>
      <c r="S399" s="44" t="str">
        <f>IF($B399="","",IFERROR(VLOOKUP($C399,F.931!$B:$R,9,0),8))</f>
        <v/>
      </c>
      <c r="T399" s="44" t="str">
        <f>IF($B399="","",IFERROR(VLOOKUP($C399,F.931!$B:$R,7,0),1))</f>
        <v/>
      </c>
      <c r="U399" s="44" t="str">
        <f>IF($B399="","",IFERROR(VLOOKUP($C399,F.931!$B:$AR,15,0),0))</f>
        <v/>
      </c>
      <c r="V399" s="44" t="str">
        <f>IF($B399="","",IFERROR(VLOOKUP($C399,F.931!$B:$R,3,0),1))</f>
        <v/>
      </c>
      <c r="W399" s="45" t="str">
        <f t="shared" si="55"/>
        <v/>
      </c>
      <c r="X399" s="46" t="str">
        <f>IF($B399="","",$W399*(X$2+$U399*0.015) *$O399*IF(COUNTIF(Parámetros!$J:$J, $S399)&gt;0,0,1)*IF($T399=2,0,1) +$J399*$W399)</f>
        <v/>
      </c>
      <c r="Y399" s="46" t="str">
        <f>IF($B399="","",$W399*Y$2*P399*IF(COUNTIF(Parámetros!$L:$L,$S399)&gt;0,0,1)*IF($T399=2,0,1) +$K399*$W399)</f>
        <v/>
      </c>
      <c r="Z399" s="46" t="str">
        <f>IF($B399="","",($M399*Z$2+IF($T399=2,0, $M399*Z$1+$X399/$W399*(1-$W399)))*IF(COUNTIF(Parámetros!$I:$I, $S399)&gt;0,0,1))</f>
        <v/>
      </c>
      <c r="AA399" s="46" t="str">
        <f>IF($B399="","",$R399*IF($T399=2,AA$1,AA$2) *IF(COUNTIF(Parámetros!$K:$K, $S399)&gt;0,0,1)+$Y399/$W399*(1-$W399))</f>
        <v/>
      </c>
      <c r="AB399" s="46" t="str">
        <f>IF($B399="","",$Q399*Parámetros!$B$3+Parámetros!$B$2)</f>
        <v/>
      </c>
      <c r="AC399" s="46" t="str">
        <f>IF($B399="","",Parámetros!$B$1*IF(OR($S399=27,$S399=102),0,1))</f>
        <v/>
      </c>
      <c r="AE399" s="43" t="str">
        <f>IF($B399="","",IF($C399="","No declarado",IFERROR(VLOOKUP($C399,F.931!$B:$BZ,$AE$1,0),"No declarado")))</f>
        <v/>
      </c>
      <c r="AF399" s="47" t="str">
        <f t="shared" si="56"/>
        <v/>
      </c>
      <c r="AG399" s="47" t="str">
        <f>IF($B399="","",IFERROR(O399-VLOOKUP(C399,F.931!B:BZ,SUMIFS(F.931!$1:$1,F.931!$3:$3,"Remuneración 4"),0),""))</f>
        <v/>
      </c>
      <c r="AH399" s="48" t="str">
        <f t="shared" si="57"/>
        <v/>
      </c>
      <c r="AI399" s="41" t="str">
        <f t="shared" si="58"/>
        <v/>
      </c>
    </row>
    <row r="400" spans="1:35" x14ac:dyDescent="0.2">
      <c r="A400" s="65"/>
      <c r="B400" s="64"/>
      <c r="C400" s="65"/>
      <c r="D400" s="88"/>
      <c r="E400" s="62"/>
      <c r="F400" s="62"/>
      <c r="G400" s="62"/>
      <c r="H400" s="62"/>
      <c r="I400" s="62"/>
      <c r="J400" s="62"/>
      <c r="K400" s="62"/>
      <c r="L400" s="43" t="str">
        <f>IF($B400="","",MAX(0,$E400-MAX($E400-$I400,Parámetros!$B$5)))</f>
        <v/>
      </c>
      <c r="M400" s="43" t="str">
        <f>IF($B400="","",MIN($E400,Parámetros!$B$4))</f>
        <v/>
      </c>
      <c r="N400" s="43" t="str">
        <f t="shared" si="59"/>
        <v/>
      </c>
      <c r="O400" s="43" t="str">
        <f>IF($B400="","",MIN(($E400+$F400)/IF($D400="",1,$D400),Parámetros!$B$4))</f>
        <v/>
      </c>
      <c r="P400" s="43" t="str">
        <f t="shared" si="60"/>
        <v/>
      </c>
      <c r="Q400" s="43" t="str">
        <f t="shared" si="61"/>
        <v/>
      </c>
      <c r="R400" s="43" t="str">
        <f t="shared" si="54"/>
        <v/>
      </c>
      <c r="S400" s="44" t="str">
        <f>IF($B400="","",IFERROR(VLOOKUP($C400,F.931!$B:$R,9,0),8))</f>
        <v/>
      </c>
      <c r="T400" s="44" t="str">
        <f>IF($B400="","",IFERROR(VLOOKUP($C400,F.931!$B:$R,7,0),1))</f>
        <v/>
      </c>
      <c r="U400" s="44" t="str">
        <f>IF($B400="","",IFERROR(VLOOKUP($C400,F.931!$B:$AR,15,0),0))</f>
        <v/>
      </c>
      <c r="V400" s="44" t="str">
        <f>IF($B400="","",IFERROR(VLOOKUP($C400,F.931!$B:$R,3,0),1))</f>
        <v/>
      </c>
      <c r="W400" s="45" t="str">
        <f t="shared" si="55"/>
        <v/>
      </c>
      <c r="X400" s="46" t="str">
        <f>IF($B400="","",$W400*(X$2+$U400*0.015) *$O400*IF(COUNTIF(Parámetros!$J:$J, $S400)&gt;0,0,1)*IF($T400=2,0,1) +$J400*$W400)</f>
        <v/>
      </c>
      <c r="Y400" s="46" t="str">
        <f>IF($B400="","",$W400*Y$2*P400*IF(COUNTIF(Parámetros!$L:$L,$S400)&gt;0,0,1)*IF($T400=2,0,1) +$K400*$W400)</f>
        <v/>
      </c>
      <c r="Z400" s="46" t="str">
        <f>IF($B400="","",($M400*Z$2+IF($T400=2,0, $M400*Z$1+$X400/$W400*(1-$W400)))*IF(COUNTIF(Parámetros!$I:$I, $S400)&gt;0,0,1))</f>
        <v/>
      </c>
      <c r="AA400" s="46" t="str">
        <f>IF($B400="","",$R400*IF($T400=2,AA$1,AA$2) *IF(COUNTIF(Parámetros!$K:$K, $S400)&gt;0,0,1)+$Y400/$W400*(1-$W400))</f>
        <v/>
      </c>
      <c r="AB400" s="46" t="str">
        <f>IF($B400="","",$Q400*Parámetros!$B$3+Parámetros!$B$2)</f>
        <v/>
      </c>
      <c r="AC400" s="46" t="str">
        <f>IF($B400="","",Parámetros!$B$1*IF(OR($S400=27,$S400=102),0,1))</f>
        <v/>
      </c>
      <c r="AE400" s="43" t="str">
        <f>IF($B400="","",IF($C400="","No declarado",IFERROR(VLOOKUP($C400,F.931!$B:$BZ,$AE$1,0),"No declarado")))</f>
        <v/>
      </c>
      <c r="AF400" s="47" t="str">
        <f t="shared" si="56"/>
        <v/>
      </c>
      <c r="AG400" s="47" t="str">
        <f>IF($B400="","",IFERROR(O400-VLOOKUP(C400,F.931!B:BZ,SUMIFS(F.931!$1:$1,F.931!$3:$3,"Remuneración 4"),0),""))</f>
        <v/>
      </c>
      <c r="AH400" s="48" t="str">
        <f t="shared" si="57"/>
        <v/>
      </c>
      <c r="AI400" s="41" t="str">
        <f t="shared" si="58"/>
        <v/>
      </c>
    </row>
    <row r="401" spans="1:35" x14ac:dyDescent="0.2">
      <c r="A401" s="65"/>
      <c r="B401" s="64"/>
      <c r="C401" s="65"/>
      <c r="D401" s="88"/>
      <c r="E401" s="62"/>
      <c r="F401" s="62"/>
      <c r="G401" s="62"/>
      <c r="H401" s="62"/>
      <c r="I401" s="62"/>
      <c r="J401" s="62"/>
      <c r="K401" s="62"/>
      <c r="L401" s="43" t="str">
        <f>IF($B401="","",MAX(0,$E401-MAX($E401-$I401,Parámetros!$B$5)))</f>
        <v/>
      </c>
      <c r="M401" s="43" t="str">
        <f>IF($B401="","",MIN($E401,Parámetros!$B$4))</f>
        <v/>
      </c>
      <c r="N401" s="43" t="str">
        <f t="shared" si="59"/>
        <v/>
      </c>
      <c r="O401" s="43" t="str">
        <f>IF($B401="","",MIN(($E401+$F401)/IF($D401="",1,$D401),Parámetros!$B$4))</f>
        <v/>
      </c>
      <c r="P401" s="43" t="str">
        <f t="shared" si="60"/>
        <v/>
      </c>
      <c r="Q401" s="43" t="str">
        <f t="shared" si="61"/>
        <v/>
      </c>
      <c r="R401" s="43" t="str">
        <f t="shared" si="54"/>
        <v/>
      </c>
      <c r="S401" s="44" t="str">
        <f>IF($B401="","",IFERROR(VLOOKUP($C401,F.931!$B:$R,9,0),8))</f>
        <v/>
      </c>
      <c r="T401" s="44" t="str">
        <f>IF($B401="","",IFERROR(VLOOKUP($C401,F.931!$B:$R,7,0),1))</f>
        <v/>
      </c>
      <c r="U401" s="44" t="str">
        <f>IF($B401="","",IFERROR(VLOOKUP($C401,F.931!$B:$AR,15,0),0))</f>
        <v/>
      </c>
      <c r="V401" s="44" t="str">
        <f>IF($B401="","",IFERROR(VLOOKUP($C401,F.931!$B:$R,3,0),1))</f>
        <v/>
      </c>
      <c r="W401" s="45" t="str">
        <f t="shared" si="55"/>
        <v/>
      </c>
      <c r="X401" s="46" t="str">
        <f>IF($B401="","",$W401*(X$2+$U401*0.015) *$O401*IF(COUNTIF(Parámetros!$J:$J, $S401)&gt;0,0,1)*IF($T401=2,0,1) +$J401*$W401)</f>
        <v/>
      </c>
      <c r="Y401" s="46" t="str">
        <f>IF($B401="","",$W401*Y$2*P401*IF(COUNTIF(Parámetros!$L:$L,$S401)&gt;0,0,1)*IF($T401=2,0,1) +$K401*$W401)</f>
        <v/>
      </c>
      <c r="Z401" s="46" t="str">
        <f>IF($B401="","",($M401*Z$2+IF($T401=2,0, $M401*Z$1+$X401/$W401*(1-$W401)))*IF(COUNTIF(Parámetros!$I:$I, $S401)&gt;0,0,1))</f>
        <v/>
      </c>
      <c r="AA401" s="46" t="str">
        <f>IF($B401="","",$R401*IF($T401=2,AA$1,AA$2) *IF(COUNTIF(Parámetros!$K:$K, $S401)&gt;0,0,1)+$Y401/$W401*(1-$W401))</f>
        <v/>
      </c>
      <c r="AB401" s="46" t="str">
        <f>IF($B401="","",$Q401*Parámetros!$B$3+Parámetros!$B$2)</f>
        <v/>
      </c>
      <c r="AC401" s="46" t="str">
        <f>IF($B401="","",Parámetros!$B$1*IF(OR($S401=27,$S401=102),0,1))</f>
        <v/>
      </c>
      <c r="AE401" s="43" t="str">
        <f>IF($B401="","",IF($C401="","No declarado",IFERROR(VLOOKUP($C401,F.931!$B:$BZ,$AE$1,0),"No declarado")))</f>
        <v/>
      </c>
      <c r="AF401" s="47" t="str">
        <f t="shared" si="56"/>
        <v/>
      </c>
      <c r="AG401" s="47" t="str">
        <f>IF($B401="","",IFERROR(O401-VLOOKUP(C401,F.931!B:BZ,SUMIFS(F.931!$1:$1,F.931!$3:$3,"Remuneración 4"),0),""))</f>
        <v/>
      </c>
      <c r="AH401" s="48" t="str">
        <f t="shared" si="57"/>
        <v/>
      </c>
      <c r="AI401" s="41" t="str">
        <f t="shared" si="58"/>
        <v/>
      </c>
    </row>
    <row r="402" spans="1:35" x14ac:dyDescent="0.2">
      <c r="A402" s="65"/>
      <c r="B402" s="64"/>
      <c r="C402" s="65"/>
      <c r="D402" s="88"/>
      <c r="E402" s="62"/>
      <c r="F402" s="62"/>
      <c r="G402" s="62"/>
      <c r="H402" s="62"/>
      <c r="I402" s="62"/>
      <c r="J402" s="62"/>
      <c r="K402" s="62"/>
      <c r="L402" s="43" t="str">
        <f>IF($B402="","",MAX(0,$E402-MAX($E402-$I402,Parámetros!$B$5)))</f>
        <v/>
      </c>
      <c r="M402" s="43" t="str">
        <f>IF($B402="","",MIN($E402,Parámetros!$B$4))</f>
        <v/>
      </c>
      <c r="N402" s="43" t="str">
        <f t="shared" si="59"/>
        <v/>
      </c>
      <c r="O402" s="43" t="str">
        <f>IF($B402="","",MIN(($E402+$F402)/IF($D402="",1,$D402),Parámetros!$B$4))</f>
        <v/>
      </c>
      <c r="P402" s="43" t="str">
        <f t="shared" si="60"/>
        <v/>
      </c>
      <c r="Q402" s="43" t="str">
        <f t="shared" si="61"/>
        <v/>
      </c>
      <c r="R402" s="43" t="str">
        <f t="shared" si="54"/>
        <v/>
      </c>
      <c r="S402" s="44" t="str">
        <f>IF($B402="","",IFERROR(VLOOKUP($C402,F.931!$B:$R,9,0),8))</f>
        <v/>
      </c>
      <c r="T402" s="44" t="str">
        <f>IF($B402="","",IFERROR(VLOOKUP($C402,F.931!$B:$R,7,0),1))</f>
        <v/>
      </c>
      <c r="U402" s="44" t="str">
        <f>IF($B402="","",IFERROR(VLOOKUP($C402,F.931!$B:$AR,15,0),0))</f>
        <v/>
      </c>
      <c r="V402" s="44" t="str">
        <f>IF($B402="","",IFERROR(VLOOKUP($C402,F.931!$B:$R,3,0),1))</f>
        <v/>
      </c>
      <c r="W402" s="45" t="str">
        <f t="shared" si="55"/>
        <v/>
      </c>
      <c r="X402" s="46" t="str">
        <f>IF($B402="","",$W402*(X$2+$U402*0.015) *$O402*IF(COUNTIF(Parámetros!$J:$J, $S402)&gt;0,0,1)*IF($T402=2,0,1) +$J402*$W402)</f>
        <v/>
      </c>
      <c r="Y402" s="46" t="str">
        <f>IF($B402="","",$W402*Y$2*P402*IF(COUNTIF(Parámetros!$L:$L,$S402)&gt;0,0,1)*IF($T402=2,0,1) +$K402*$W402)</f>
        <v/>
      </c>
      <c r="Z402" s="46" t="str">
        <f>IF($B402="","",($M402*Z$2+IF($T402=2,0, $M402*Z$1+$X402/$W402*(1-$W402)))*IF(COUNTIF(Parámetros!$I:$I, $S402)&gt;0,0,1))</f>
        <v/>
      </c>
      <c r="AA402" s="46" t="str">
        <f>IF($B402="","",$R402*IF($T402=2,AA$1,AA$2) *IF(COUNTIF(Parámetros!$K:$K, $S402)&gt;0,0,1)+$Y402/$W402*(1-$W402))</f>
        <v/>
      </c>
      <c r="AB402" s="46" t="str">
        <f>IF($B402="","",$Q402*Parámetros!$B$3+Parámetros!$B$2)</f>
        <v/>
      </c>
      <c r="AC402" s="46" t="str">
        <f>IF($B402="","",Parámetros!$B$1*IF(OR($S402=27,$S402=102),0,1))</f>
        <v/>
      </c>
      <c r="AE402" s="43" t="str">
        <f>IF($B402="","",IF($C402="","No declarado",IFERROR(VLOOKUP($C402,F.931!$B:$BZ,$AE$1,0),"No declarado")))</f>
        <v/>
      </c>
      <c r="AF402" s="47" t="str">
        <f t="shared" si="56"/>
        <v/>
      </c>
      <c r="AG402" s="47" t="str">
        <f>IF($B402="","",IFERROR(O402-VLOOKUP(C402,F.931!B:BZ,SUMIFS(F.931!$1:$1,F.931!$3:$3,"Remuneración 4"),0),""))</f>
        <v/>
      </c>
      <c r="AH402" s="48" t="str">
        <f t="shared" si="57"/>
        <v/>
      </c>
      <c r="AI402" s="41" t="str">
        <f t="shared" si="58"/>
        <v/>
      </c>
    </row>
    <row r="403" spans="1:35" x14ac:dyDescent="0.2">
      <c r="A403" s="65"/>
      <c r="B403" s="64"/>
      <c r="C403" s="65"/>
      <c r="D403" s="88"/>
      <c r="E403" s="62"/>
      <c r="F403" s="62"/>
      <c r="G403" s="62"/>
      <c r="H403" s="62"/>
      <c r="I403" s="62"/>
      <c r="J403" s="62"/>
      <c r="K403" s="62"/>
      <c r="L403" s="43" t="str">
        <f>IF($B403="","",MAX(0,$E403-MAX($E403-$I403,Parámetros!$B$5)))</f>
        <v/>
      </c>
      <c r="M403" s="43" t="str">
        <f>IF($B403="","",MIN($E403,Parámetros!$B$4))</f>
        <v/>
      </c>
      <c r="N403" s="43" t="str">
        <f t="shared" si="59"/>
        <v/>
      </c>
      <c r="O403" s="43" t="str">
        <f>IF($B403="","",MIN(($E403+$F403)/IF($D403="",1,$D403),Parámetros!$B$4))</f>
        <v/>
      </c>
      <c r="P403" s="43" t="str">
        <f t="shared" si="60"/>
        <v/>
      </c>
      <c r="Q403" s="43" t="str">
        <f t="shared" si="61"/>
        <v/>
      </c>
      <c r="R403" s="43" t="str">
        <f t="shared" si="54"/>
        <v/>
      </c>
      <c r="S403" s="44" t="str">
        <f>IF($B403="","",IFERROR(VLOOKUP($C403,F.931!$B:$R,9,0),8))</f>
        <v/>
      </c>
      <c r="T403" s="44" t="str">
        <f>IF($B403="","",IFERROR(VLOOKUP($C403,F.931!$B:$R,7,0),1))</f>
        <v/>
      </c>
      <c r="U403" s="44" t="str">
        <f>IF($B403="","",IFERROR(VLOOKUP($C403,F.931!$B:$AR,15,0),0))</f>
        <v/>
      </c>
      <c r="V403" s="44" t="str">
        <f>IF($B403="","",IFERROR(VLOOKUP($C403,F.931!$B:$R,3,0),1))</f>
        <v/>
      </c>
      <c r="W403" s="45" t="str">
        <f t="shared" si="55"/>
        <v/>
      </c>
      <c r="X403" s="46" t="str">
        <f>IF($B403="","",$W403*(X$2+$U403*0.015) *$O403*IF(COUNTIF(Parámetros!$J:$J, $S403)&gt;0,0,1)*IF($T403=2,0,1) +$J403*$W403)</f>
        <v/>
      </c>
      <c r="Y403" s="46" t="str">
        <f>IF($B403="","",$W403*Y$2*P403*IF(COUNTIF(Parámetros!$L:$L,$S403)&gt;0,0,1)*IF($T403=2,0,1) +$K403*$W403)</f>
        <v/>
      </c>
      <c r="Z403" s="46" t="str">
        <f>IF($B403="","",($M403*Z$2+IF($T403=2,0, $M403*Z$1+$X403/$W403*(1-$W403)))*IF(COUNTIF(Parámetros!$I:$I, $S403)&gt;0,0,1))</f>
        <v/>
      </c>
      <c r="AA403" s="46" t="str">
        <f>IF($B403="","",$R403*IF($T403=2,AA$1,AA$2) *IF(COUNTIF(Parámetros!$K:$K, $S403)&gt;0,0,1)+$Y403/$W403*(1-$W403))</f>
        <v/>
      </c>
      <c r="AB403" s="46" t="str">
        <f>IF($B403="","",$Q403*Parámetros!$B$3+Parámetros!$B$2)</f>
        <v/>
      </c>
      <c r="AC403" s="46" t="str">
        <f>IF($B403="","",Parámetros!$B$1*IF(OR($S403=27,$S403=102),0,1))</f>
        <v/>
      </c>
      <c r="AE403" s="43" t="str">
        <f>IF($B403="","",IF($C403="","No declarado",IFERROR(VLOOKUP($C403,F.931!$B:$BZ,$AE$1,0),"No declarado")))</f>
        <v/>
      </c>
      <c r="AF403" s="47" t="str">
        <f t="shared" si="56"/>
        <v/>
      </c>
      <c r="AG403" s="47" t="str">
        <f>IF($B403="","",IFERROR(O403-VLOOKUP(C403,F.931!B:BZ,SUMIFS(F.931!$1:$1,F.931!$3:$3,"Remuneración 4"),0),""))</f>
        <v/>
      </c>
      <c r="AH403" s="48" t="str">
        <f t="shared" si="57"/>
        <v/>
      </c>
      <c r="AI403" s="41" t="str">
        <f t="shared" si="58"/>
        <v/>
      </c>
    </row>
    <row r="404" spans="1:35" x14ac:dyDescent="0.2">
      <c r="A404" s="65"/>
      <c r="B404" s="64"/>
      <c r="C404" s="65"/>
      <c r="D404" s="88"/>
      <c r="E404" s="62"/>
      <c r="F404" s="62"/>
      <c r="G404" s="62"/>
      <c r="H404" s="62"/>
      <c r="I404" s="62"/>
      <c r="J404" s="62"/>
      <c r="K404" s="62"/>
      <c r="L404" s="43" t="str">
        <f>IF($B404="","",MAX(0,$E404-MAX($E404-$I404,Parámetros!$B$5)))</f>
        <v/>
      </c>
      <c r="M404" s="43" t="str">
        <f>IF($B404="","",MIN($E404,Parámetros!$B$4))</f>
        <v/>
      </c>
      <c r="N404" s="43" t="str">
        <f t="shared" si="59"/>
        <v/>
      </c>
      <c r="O404" s="43" t="str">
        <f>IF($B404="","",MIN(($E404+$F404)/IF($D404="",1,$D404),Parámetros!$B$4))</f>
        <v/>
      </c>
      <c r="P404" s="43" t="str">
        <f t="shared" si="60"/>
        <v/>
      </c>
      <c r="Q404" s="43" t="str">
        <f t="shared" si="61"/>
        <v/>
      </c>
      <c r="R404" s="43" t="str">
        <f t="shared" si="54"/>
        <v/>
      </c>
      <c r="S404" s="44" t="str">
        <f>IF($B404="","",IFERROR(VLOOKUP($C404,F.931!$B:$R,9,0),8))</f>
        <v/>
      </c>
      <c r="T404" s="44" t="str">
        <f>IF($B404="","",IFERROR(VLOOKUP($C404,F.931!$B:$R,7,0),1))</f>
        <v/>
      </c>
      <c r="U404" s="44" t="str">
        <f>IF($B404="","",IFERROR(VLOOKUP($C404,F.931!$B:$AR,15,0),0))</f>
        <v/>
      </c>
      <c r="V404" s="44" t="str">
        <f>IF($B404="","",IFERROR(VLOOKUP($C404,F.931!$B:$R,3,0),1))</f>
        <v/>
      </c>
      <c r="W404" s="45" t="str">
        <f t="shared" si="55"/>
        <v/>
      </c>
      <c r="X404" s="46" t="str">
        <f>IF($B404="","",$W404*(X$2+$U404*0.015) *$O404*IF(COUNTIF(Parámetros!$J:$J, $S404)&gt;0,0,1)*IF($T404=2,0,1) +$J404*$W404)</f>
        <v/>
      </c>
      <c r="Y404" s="46" t="str">
        <f>IF($B404="","",$W404*Y$2*P404*IF(COUNTIF(Parámetros!$L:$L,$S404)&gt;0,0,1)*IF($T404=2,0,1) +$K404*$W404)</f>
        <v/>
      </c>
      <c r="Z404" s="46" t="str">
        <f>IF($B404="","",($M404*Z$2+IF($T404=2,0, $M404*Z$1+$X404/$W404*(1-$W404)))*IF(COUNTIF(Parámetros!$I:$I, $S404)&gt;0,0,1))</f>
        <v/>
      </c>
      <c r="AA404" s="46" t="str">
        <f>IF($B404="","",$R404*IF($T404=2,AA$1,AA$2) *IF(COUNTIF(Parámetros!$K:$K, $S404)&gt;0,0,1)+$Y404/$W404*(1-$W404))</f>
        <v/>
      </c>
      <c r="AB404" s="46" t="str">
        <f>IF($B404="","",$Q404*Parámetros!$B$3+Parámetros!$B$2)</f>
        <v/>
      </c>
      <c r="AC404" s="46" t="str">
        <f>IF($B404="","",Parámetros!$B$1*IF(OR($S404=27,$S404=102),0,1))</f>
        <v/>
      </c>
      <c r="AE404" s="43" t="str">
        <f>IF($B404="","",IF($C404="","No declarado",IFERROR(VLOOKUP($C404,F.931!$B:$BZ,$AE$1,0),"No declarado")))</f>
        <v/>
      </c>
      <c r="AF404" s="47" t="str">
        <f t="shared" si="56"/>
        <v/>
      </c>
      <c r="AG404" s="47" t="str">
        <f>IF($B404="","",IFERROR(O404-VLOOKUP(C404,F.931!B:BZ,SUMIFS(F.931!$1:$1,F.931!$3:$3,"Remuneración 4"),0),""))</f>
        <v/>
      </c>
      <c r="AH404" s="48" t="str">
        <f t="shared" si="57"/>
        <v/>
      </c>
      <c r="AI404" s="41" t="str">
        <f t="shared" si="58"/>
        <v/>
      </c>
    </row>
    <row r="405" spans="1:35" x14ac:dyDescent="0.2">
      <c r="A405" s="65"/>
      <c r="B405" s="64"/>
      <c r="C405" s="65"/>
      <c r="D405" s="88"/>
      <c r="E405" s="62"/>
      <c r="F405" s="62"/>
      <c r="G405" s="62"/>
      <c r="H405" s="62"/>
      <c r="I405" s="62"/>
      <c r="J405" s="62"/>
      <c r="K405" s="62"/>
      <c r="L405" s="43" t="str">
        <f>IF($B405="","",MAX(0,$E405-MAX($E405-$I405,Parámetros!$B$5)))</f>
        <v/>
      </c>
      <c r="M405" s="43" t="str">
        <f>IF($B405="","",MIN($E405,Parámetros!$B$4))</f>
        <v/>
      </c>
      <c r="N405" s="43" t="str">
        <f t="shared" si="59"/>
        <v/>
      </c>
      <c r="O405" s="43" t="str">
        <f>IF($B405="","",MIN(($E405+$F405)/IF($D405="",1,$D405),Parámetros!$B$4))</f>
        <v/>
      </c>
      <c r="P405" s="43" t="str">
        <f t="shared" si="60"/>
        <v/>
      </c>
      <c r="Q405" s="43" t="str">
        <f t="shared" si="61"/>
        <v/>
      </c>
      <c r="R405" s="43" t="str">
        <f t="shared" si="54"/>
        <v/>
      </c>
      <c r="S405" s="44" t="str">
        <f>IF($B405="","",IFERROR(VLOOKUP($C405,F.931!$B:$R,9,0),8))</f>
        <v/>
      </c>
      <c r="T405" s="44" t="str">
        <f>IF($B405="","",IFERROR(VLOOKUP($C405,F.931!$B:$R,7,0),1))</f>
        <v/>
      </c>
      <c r="U405" s="44" t="str">
        <f>IF($B405="","",IFERROR(VLOOKUP($C405,F.931!$B:$AR,15,0),0))</f>
        <v/>
      </c>
      <c r="V405" s="44" t="str">
        <f>IF($B405="","",IFERROR(VLOOKUP($C405,F.931!$B:$R,3,0),1))</f>
        <v/>
      </c>
      <c r="W405" s="45" t="str">
        <f t="shared" si="55"/>
        <v/>
      </c>
      <c r="X405" s="46" t="str">
        <f>IF($B405="","",$W405*(X$2+$U405*0.015) *$O405*IF(COUNTIF(Parámetros!$J:$J, $S405)&gt;0,0,1)*IF($T405=2,0,1) +$J405*$W405)</f>
        <v/>
      </c>
      <c r="Y405" s="46" t="str">
        <f>IF($B405="","",$W405*Y$2*P405*IF(COUNTIF(Parámetros!$L:$L,$S405)&gt;0,0,1)*IF($T405=2,0,1) +$K405*$W405)</f>
        <v/>
      </c>
      <c r="Z405" s="46" t="str">
        <f>IF($B405="","",($M405*Z$2+IF($T405=2,0, $M405*Z$1+$X405/$W405*(1-$W405)))*IF(COUNTIF(Parámetros!$I:$I, $S405)&gt;0,0,1))</f>
        <v/>
      </c>
      <c r="AA405" s="46" t="str">
        <f>IF($B405="","",$R405*IF($T405=2,AA$1,AA$2) *IF(COUNTIF(Parámetros!$K:$K, $S405)&gt;0,0,1)+$Y405/$W405*(1-$W405))</f>
        <v/>
      </c>
      <c r="AB405" s="46" t="str">
        <f>IF($B405="","",$Q405*Parámetros!$B$3+Parámetros!$B$2)</f>
        <v/>
      </c>
      <c r="AC405" s="46" t="str">
        <f>IF($B405="","",Parámetros!$B$1*IF(OR($S405=27,$S405=102),0,1))</f>
        <v/>
      </c>
      <c r="AE405" s="43" t="str">
        <f>IF($B405="","",IF($C405="","No declarado",IFERROR(VLOOKUP($C405,F.931!$B:$BZ,$AE$1,0),"No declarado")))</f>
        <v/>
      </c>
      <c r="AF405" s="47" t="str">
        <f t="shared" si="56"/>
        <v/>
      </c>
      <c r="AG405" s="47" t="str">
        <f>IF($B405="","",IFERROR(O405-VLOOKUP(C405,F.931!B:BZ,SUMIFS(F.931!$1:$1,F.931!$3:$3,"Remuneración 4"),0),""))</f>
        <v/>
      </c>
      <c r="AH405" s="48" t="str">
        <f t="shared" si="57"/>
        <v/>
      </c>
      <c r="AI405" s="41" t="str">
        <f t="shared" si="58"/>
        <v/>
      </c>
    </row>
    <row r="406" spans="1:35" x14ac:dyDescent="0.2">
      <c r="A406" s="65"/>
      <c r="B406" s="64"/>
      <c r="C406" s="65"/>
      <c r="D406" s="88"/>
      <c r="E406" s="62"/>
      <c r="F406" s="62"/>
      <c r="G406" s="62"/>
      <c r="H406" s="62"/>
      <c r="I406" s="62"/>
      <c r="J406" s="62"/>
      <c r="K406" s="62"/>
      <c r="L406" s="43" t="str">
        <f>IF($B406="","",MAX(0,$E406-MAX($E406-$I406,Parámetros!$B$5)))</f>
        <v/>
      </c>
      <c r="M406" s="43" t="str">
        <f>IF($B406="","",MIN($E406,Parámetros!$B$4))</f>
        <v/>
      </c>
      <c r="N406" s="43" t="str">
        <f t="shared" si="59"/>
        <v/>
      </c>
      <c r="O406" s="43" t="str">
        <f>IF($B406="","",MIN(($E406+$F406)/IF($D406="",1,$D406),Parámetros!$B$4))</f>
        <v/>
      </c>
      <c r="P406" s="43" t="str">
        <f t="shared" si="60"/>
        <v/>
      </c>
      <c r="Q406" s="43" t="str">
        <f t="shared" si="61"/>
        <v/>
      </c>
      <c r="R406" s="43" t="str">
        <f t="shared" si="54"/>
        <v/>
      </c>
      <c r="S406" s="44" t="str">
        <f>IF($B406="","",IFERROR(VLOOKUP($C406,F.931!$B:$R,9,0),8))</f>
        <v/>
      </c>
      <c r="T406" s="44" t="str">
        <f>IF($B406="","",IFERROR(VLOOKUP($C406,F.931!$B:$R,7,0),1))</f>
        <v/>
      </c>
      <c r="U406" s="44" t="str">
        <f>IF($B406="","",IFERROR(VLOOKUP($C406,F.931!$B:$AR,15,0),0))</f>
        <v/>
      </c>
      <c r="V406" s="44" t="str">
        <f>IF($B406="","",IFERROR(VLOOKUP($C406,F.931!$B:$R,3,0),1))</f>
        <v/>
      </c>
      <c r="W406" s="45" t="str">
        <f t="shared" si="55"/>
        <v/>
      </c>
      <c r="X406" s="46" t="str">
        <f>IF($B406="","",$W406*(X$2+$U406*0.015) *$O406*IF(COUNTIF(Parámetros!$J:$J, $S406)&gt;0,0,1)*IF($T406=2,0,1) +$J406*$W406)</f>
        <v/>
      </c>
      <c r="Y406" s="46" t="str">
        <f>IF($B406="","",$W406*Y$2*P406*IF(COUNTIF(Parámetros!$L:$L,$S406)&gt;0,0,1)*IF($T406=2,0,1) +$K406*$W406)</f>
        <v/>
      </c>
      <c r="Z406" s="46" t="str">
        <f>IF($B406="","",($M406*Z$2+IF($T406=2,0, $M406*Z$1+$X406/$W406*(1-$W406)))*IF(COUNTIF(Parámetros!$I:$I, $S406)&gt;0,0,1))</f>
        <v/>
      </c>
      <c r="AA406" s="46" t="str">
        <f>IF($B406="","",$R406*IF($T406=2,AA$1,AA$2) *IF(COUNTIF(Parámetros!$K:$K, $S406)&gt;0,0,1)+$Y406/$W406*(1-$W406))</f>
        <v/>
      </c>
      <c r="AB406" s="46" t="str">
        <f>IF($B406="","",$Q406*Parámetros!$B$3+Parámetros!$B$2)</f>
        <v/>
      </c>
      <c r="AC406" s="46" t="str">
        <f>IF($B406="","",Parámetros!$B$1*IF(OR($S406=27,$S406=102),0,1))</f>
        <v/>
      </c>
      <c r="AE406" s="43" t="str">
        <f>IF($B406="","",IF($C406="","No declarado",IFERROR(VLOOKUP($C406,F.931!$B:$BZ,$AE$1,0),"No declarado")))</f>
        <v/>
      </c>
      <c r="AF406" s="47" t="str">
        <f t="shared" si="56"/>
        <v/>
      </c>
      <c r="AG406" s="47" t="str">
        <f>IF($B406="","",IFERROR(O406-VLOOKUP(C406,F.931!B:BZ,SUMIFS(F.931!$1:$1,F.931!$3:$3,"Remuneración 4"),0),""))</f>
        <v/>
      </c>
      <c r="AH406" s="48" t="str">
        <f t="shared" si="57"/>
        <v/>
      </c>
      <c r="AI406" s="41" t="str">
        <f t="shared" si="58"/>
        <v/>
      </c>
    </row>
    <row r="407" spans="1:35" x14ac:dyDescent="0.2">
      <c r="A407" s="65"/>
      <c r="B407" s="64"/>
      <c r="C407" s="65"/>
      <c r="D407" s="88"/>
      <c r="E407" s="62"/>
      <c r="F407" s="62"/>
      <c r="G407" s="62"/>
      <c r="H407" s="62"/>
      <c r="I407" s="62"/>
      <c r="J407" s="62"/>
      <c r="K407" s="62"/>
      <c r="L407" s="43" t="str">
        <f>IF($B407="","",MAX(0,$E407-MAX($E407-$I407,Parámetros!$B$5)))</f>
        <v/>
      </c>
      <c r="M407" s="43" t="str">
        <f>IF($B407="","",MIN($E407,Parámetros!$B$4))</f>
        <v/>
      </c>
      <c r="N407" s="43" t="str">
        <f t="shared" si="59"/>
        <v/>
      </c>
      <c r="O407" s="43" t="str">
        <f>IF($B407="","",MIN(($E407+$F407)/IF($D407="",1,$D407),Parámetros!$B$4))</f>
        <v/>
      </c>
      <c r="P407" s="43" t="str">
        <f t="shared" si="60"/>
        <v/>
      </c>
      <c r="Q407" s="43" t="str">
        <f t="shared" si="61"/>
        <v/>
      </c>
      <c r="R407" s="43" t="str">
        <f t="shared" si="54"/>
        <v/>
      </c>
      <c r="S407" s="44" t="str">
        <f>IF($B407="","",IFERROR(VLOOKUP($C407,F.931!$B:$R,9,0),8))</f>
        <v/>
      </c>
      <c r="T407" s="44" t="str">
        <f>IF($B407="","",IFERROR(VLOOKUP($C407,F.931!$B:$R,7,0),1))</f>
        <v/>
      </c>
      <c r="U407" s="44" t="str">
        <f>IF($B407="","",IFERROR(VLOOKUP($C407,F.931!$B:$AR,15,0),0))</f>
        <v/>
      </c>
      <c r="V407" s="44" t="str">
        <f>IF($B407="","",IFERROR(VLOOKUP($C407,F.931!$B:$R,3,0),1))</f>
        <v/>
      </c>
      <c r="W407" s="45" t="str">
        <f t="shared" si="55"/>
        <v/>
      </c>
      <c r="X407" s="46" t="str">
        <f>IF($B407="","",$W407*(X$2+$U407*0.015) *$O407*IF(COUNTIF(Parámetros!$J:$J, $S407)&gt;0,0,1)*IF($T407=2,0,1) +$J407*$W407)</f>
        <v/>
      </c>
      <c r="Y407" s="46" t="str">
        <f>IF($B407="","",$W407*Y$2*P407*IF(COUNTIF(Parámetros!$L:$L,$S407)&gt;0,0,1)*IF($T407=2,0,1) +$K407*$W407)</f>
        <v/>
      </c>
      <c r="Z407" s="46" t="str">
        <f>IF($B407="","",($M407*Z$2+IF($T407=2,0, $M407*Z$1+$X407/$W407*(1-$W407)))*IF(COUNTIF(Parámetros!$I:$I, $S407)&gt;0,0,1))</f>
        <v/>
      </c>
      <c r="AA407" s="46" t="str">
        <f>IF($B407="","",$R407*IF($T407=2,AA$1,AA$2) *IF(COUNTIF(Parámetros!$K:$K, $S407)&gt;0,0,1)+$Y407/$W407*(1-$W407))</f>
        <v/>
      </c>
      <c r="AB407" s="46" t="str">
        <f>IF($B407="","",$Q407*Parámetros!$B$3+Parámetros!$B$2)</f>
        <v/>
      </c>
      <c r="AC407" s="46" t="str">
        <f>IF($B407="","",Parámetros!$B$1*IF(OR($S407=27,$S407=102),0,1))</f>
        <v/>
      </c>
      <c r="AE407" s="43" t="str">
        <f>IF($B407="","",IF($C407="","No declarado",IFERROR(VLOOKUP($C407,F.931!$B:$BZ,$AE$1,0),"No declarado")))</f>
        <v/>
      </c>
      <c r="AF407" s="47" t="str">
        <f t="shared" si="56"/>
        <v/>
      </c>
      <c r="AG407" s="47" t="str">
        <f>IF($B407="","",IFERROR(O407-VLOOKUP(C407,F.931!B:BZ,SUMIFS(F.931!$1:$1,F.931!$3:$3,"Remuneración 4"),0),""))</f>
        <v/>
      </c>
      <c r="AH407" s="48" t="str">
        <f t="shared" si="57"/>
        <v/>
      </c>
      <c r="AI407" s="41" t="str">
        <f t="shared" si="58"/>
        <v/>
      </c>
    </row>
    <row r="408" spans="1:35" x14ac:dyDescent="0.2">
      <c r="A408" s="65"/>
      <c r="B408" s="64"/>
      <c r="C408" s="65"/>
      <c r="D408" s="88"/>
      <c r="E408" s="62"/>
      <c r="F408" s="62"/>
      <c r="G408" s="62"/>
      <c r="H408" s="62"/>
      <c r="I408" s="62"/>
      <c r="J408" s="62"/>
      <c r="K408" s="62"/>
      <c r="L408" s="43" t="str">
        <f>IF($B408="","",MAX(0,$E408-MAX($E408-$I408,Parámetros!$B$5)))</f>
        <v/>
      </c>
      <c r="M408" s="43" t="str">
        <f>IF($B408="","",MIN($E408,Parámetros!$B$4))</f>
        <v/>
      </c>
      <c r="N408" s="43" t="str">
        <f t="shared" si="59"/>
        <v/>
      </c>
      <c r="O408" s="43" t="str">
        <f>IF($B408="","",MIN(($E408+$F408)/IF($D408="",1,$D408),Parámetros!$B$4))</f>
        <v/>
      </c>
      <c r="P408" s="43" t="str">
        <f t="shared" si="60"/>
        <v/>
      </c>
      <c r="Q408" s="43" t="str">
        <f t="shared" si="61"/>
        <v/>
      </c>
      <c r="R408" s="43" t="str">
        <f t="shared" si="54"/>
        <v/>
      </c>
      <c r="S408" s="44" t="str">
        <f>IF($B408="","",IFERROR(VLOOKUP($C408,F.931!$B:$R,9,0),8))</f>
        <v/>
      </c>
      <c r="T408" s="44" t="str">
        <f>IF($B408="","",IFERROR(VLOOKUP($C408,F.931!$B:$R,7,0),1))</f>
        <v/>
      </c>
      <c r="U408" s="44" t="str">
        <f>IF($B408="","",IFERROR(VLOOKUP($C408,F.931!$B:$AR,15,0),0))</f>
        <v/>
      </c>
      <c r="V408" s="44" t="str">
        <f>IF($B408="","",IFERROR(VLOOKUP($C408,F.931!$B:$R,3,0),1))</f>
        <v/>
      </c>
      <c r="W408" s="45" t="str">
        <f t="shared" si="55"/>
        <v/>
      </c>
      <c r="X408" s="46" t="str">
        <f>IF($B408="","",$W408*(X$2+$U408*0.015) *$O408*IF(COUNTIF(Parámetros!$J:$J, $S408)&gt;0,0,1)*IF($T408=2,0,1) +$J408*$W408)</f>
        <v/>
      </c>
      <c r="Y408" s="46" t="str">
        <f>IF($B408="","",$W408*Y$2*P408*IF(COUNTIF(Parámetros!$L:$L,$S408)&gt;0,0,1)*IF($T408=2,0,1) +$K408*$W408)</f>
        <v/>
      </c>
      <c r="Z408" s="46" t="str">
        <f>IF($B408="","",($M408*Z$2+IF($T408=2,0, $M408*Z$1+$X408/$W408*(1-$W408)))*IF(COUNTIF(Parámetros!$I:$I, $S408)&gt;0,0,1))</f>
        <v/>
      </c>
      <c r="AA408" s="46" t="str">
        <f>IF($B408="","",$R408*IF($T408=2,AA$1,AA$2) *IF(COUNTIF(Parámetros!$K:$K, $S408)&gt;0,0,1)+$Y408/$W408*(1-$W408))</f>
        <v/>
      </c>
      <c r="AB408" s="46" t="str">
        <f>IF($B408="","",$Q408*Parámetros!$B$3+Parámetros!$B$2)</f>
        <v/>
      </c>
      <c r="AC408" s="46" t="str">
        <f>IF($B408="","",Parámetros!$B$1*IF(OR($S408=27,$S408=102),0,1))</f>
        <v/>
      </c>
      <c r="AE408" s="43" t="str">
        <f>IF($B408="","",IF($C408="","No declarado",IFERROR(VLOOKUP($C408,F.931!$B:$BZ,$AE$1,0),"No declarado")))</f>
        <v/>
      </c>
      <c r="AF408" s="47" t="str">
        <f t="shared" si="56"/>
        <v/>
      </c>
      <c r="AG408" s="47" t="str">
        <f>IF($B408="","",IFERROR(O408-VLOOKUP(C408,F.931!B:BZ,SUMIFS(F.931!$1:$1,F.931!$3:$3,"Remuneración 4"),0),""))</f>
        <v/>
      </c>
      <c r="AH408" s="48" t="str">
        <f t="shared" si="57"/>
        <v/>
      </c>
      <c r="AI408" s="41" t="str">
        <f t="shared" si="58"/>
        <v/>
      </c>
    </row>
    <row r="409" spans="1:35" x14ac:dyDescent="0.2">
      <c r="A409" s="65"/>
      <c r="B409" s="64"/>
      <c r="C409" s="65"/>
      <c r="D409" s="88"/>
      <c r="E409" s="62"/>
      <c r="F409" s="62"/>
      <c r="G409" s="62"/>
      <c r="H409" s="62"/>
      <c r="I409" s="62"/>
      <c r="J409" s="62"/>
      <c r="K409" s="62"/>
      <c r="L409" s="43" t="str">
        <f>IF($B409="","",MAX(0,$E409-MAX($E409-$I409,Parámetros!$B$5)))</f>
        <v/>
      </c>
      <c r="M409" s="43" t="str">
        <f>IF($B409="","",MIN($E409,Parámetros!$B$4))</f>
        <v/>
      </c>
      <c r="N409" s="43" t="str">
        <f t="shared" si="59"/>
        <v/>
      </c>
      <c r="O409" s="43" t="str">
        <f>IF($B409="","",MIN(($E409+$F409)/IF($D409="",1,$D409),Parámetros!$B$4))</f>
        <v/>
      </c>
      <c r="P409" s="43" t="str">
        <f t="shared" si="60"/>
        <v/>
      </c>
      <c r="Q409" s="43" t="str">
        <f t="shared" si="61"/>
        <v/>
      </c>
      <c r="R409" s="43" t="str">
        <f t="shared" si="54"/>
        <v/>
      </c>
      <c r="S409" s="44" t="str">
        <f>IF($B409="","",IFERROR(VLOOKUP($C409,F.931!$B:$R,9,0),8))</f>
        <v/>
      </c>
      <c r="T409" s="44" t="str">
        <f>IF($B409="","",IFERROR(VLOOKUP($C409,F.931!$B:$R,7,0),1))</f>
        <v/>
      </c>
      <c r="U409" s="44" t="str">
        <f>IF($B409="","",IFERROR(VLOOKUP($C409,F.931!$B:$AR,15,0),0))</f>
        <v/>
      </c>
      <c r="V409" s="44" t="str">
        <f>IF($B409="","",IFERROR(VLOOKUP($C409,F.931!$B:$R,3,0),1))</f>
        <v/>
      </c>
      <c r="W409" s="45" t="str">
        <f t="shared" si="55"/>
        <v/>
      </c>
      <c r="X409" s="46" t="str">
        <f>IF($B409="","",$W409*(X$2+$U409*0.015) *$O409*IF(COUNTIF(Parámetros!$J:$J, $S409)&gt;0,0,1)*IF($T409=2,0,1) +$J409*$W409)</f>
        <v/>
      </c>
      <c r="Y409" s="46" t="str">
        <f>IF($B409="","",$W409*Y$2*P409*IF(COUNTIF(Parámetros!$L:$L,$S409)&gt;0,0,1)*IF($T409=2,0,1) +$K409*$W409)</f>
        <v/>
      </c>
      <c r="Z409" s="46" t="str">
        <f>IF($B409="","",($M409*Z$2+IF($T409=2,0, $M409*Z$1+$X409/$W409*(1-$W409)))*IF(COUNTIF(Parámetros!$I:$I, $S409)&gt;0,0,1))</f>
        <v/>
      </c>
      <c r="AA409" s="46" t="str">
        <f>IF($B409="","",$R409*IF($T409=2,AA$1,AA$2) *IF(COUNTIF(Parámetros!$K:$K, $S409)&gt;0,0,1)+$Y409/$W409*(1-$W409))</f>
        <v/>
      </c>
      <c r="AB409" s="46" t="str">
        <f>IF($B409="","",$Q409*Parámetros!$B$3+Parámetros!$B$2)</f>
        <v/>
      </c>
      <c r="AC409" s="46" t="str">
        <f>IF($B409="","",Parámetros!$B$1*IF(OR($S409=27,$S409=102),0,1))</f>
        <v/>
      </c>
      <c r="AE409" s="43" t="str">
        <f>IF($B409="","",IF($C409="","No declarado",IFERROR(VLOOKUP($C409,F.931!$B:$BZ,$AE$1,0),"No declarado")))</f>
        <v/>
      </c>
      <c r="AF409" s="47" t="str">
        <f t="shared" si="56"/>
        <v/>
      </c>
      <c r="AG409" s="47" t="str">
        <f>IF($B409="","",IFERROR(O409-VLOOKUP(C409,F.931!B:BZ,SUMIFS(F.931!$1:$1,F.931!$3:$3,"Remuneración 4"),0),""))</f>
        <v/>
      </c>
      <c r="AH409" s="48" t="str">
        <f t="shared" si="57"/>
        <v/>
      </c>
      <c r="AI409" s="41" t="str">
        <f t="shared" si="58"/>
        <v/>
      </c>
    </row>
    <row r="410" spans="1:35" x14ac:dyDescent="0.2">
      <c r="A410" s="65"/>
      <c r="B410" s="64"/>
      <c r="C410" s="65"/>
      <c r="D410" s="88"/>
      <c r="E410" s="62"/>
      <c r="F410" s="62"/>
      <c r="G410" s="62"/>
      <c r="H410" s="62"/>
      <c r="I410" s="62"/>
      <c r="J410" s="62"/>
      <c r="K410" s="62"/>
      <c r="L410" s="43" t="str">
        <f>IF($B410="","",MAX(0,$E410-MAX($E410-$I410,Parámetros!$B$5)))</f>
        <v/>
      </c>
      <c r="M410" s="43" t="str">
        <f>IF($B410="","",MIN($E410,Parámetros!$B$4))</f>
        <v/>
      </c>
      <c r="N410" s="43" t="str">
        <f t="shared" si="59"/>
        <v/>
      </c>
      <c r="O410" s="43" t="str">
        <f>IF($B410="","",MIN(($E410+$F410)/IF($D410="",1,$D410),Parámetros!$B$4))</f>
        <v/>
      </c>
      <c r="P410" s="43" t="str">
        <f t="shared" si="60"/>
        <v/>
      </c>
      <c r="Q410" s="43" t="str">
        <f t="shared" si="61"/>
        <v/>
      </c>
      <c r="R410" s="43" t="str">
        <f t="shared" si="54"/>
        <v/>
      </c>
      <c r="S410" s="44" t="str">
        <f>IF($B410="","",IFERROR(VLOOKUP($C410,F.931!$B:$R,9,0),8))</f>
        <v/>
      </c>
      <c r="T410" s="44" t="str">
        <f>IF($B410="","",IFERROR(VLOOKUP($C410,F.931!$B:$R,7,0),1))</f>
        <v/>
      </c>
      <c r="U410" s="44" t="str">
        <f>IF($B410="","",IFERROR(VLOOKUP($C410,F.931!$B:$AR,15,0),0))</f>
        <v/>
      </c>
      <c r="V410" s="44" t="str">
        <f>IF($B410="","",IFERROR(VLOOKUP($C410,F.931!$B:$R,3,0),1))</f>
        <v/>
      </c>
      <c r="W410" s="45" t="str">
        <f t="shared" si="55"/>
        <v/>
      </c>
      <c r="X410" s="46" t="str">
        <f>IF($B410="","",$W410*(X$2+$U410*0.015) *$O410*IF(COUNTIF(Parámetros!$J:$J, $S410)&gt;0,0,1)*IF($T410=2,0,1) +$J410*$W410)</f>
        <v/>
      </c>
      <c r="Y410" s="46" t="str">
        <f>IF($B410="","",$W410*Y$2*P410*IF(COUNTIF(Parámetros!$L:$L,$S410)&gt;0,0,1)*IF($T410=2,0,1) +$K410*$W410)</f>
        <v/>
      </c>
      <c r="Z410" s="46" t="str">
        <f>IF($B410="","",($M410*Z$2+IF($T410=2,0, $M410*Z$1+$X410/$W410*(1-$W410)))*IF(COUNTIF(Parámetros!$I:$I, $S410)&gt;0,0,1))</f>
        <v/>
      </c>
      <c r="AA410" s="46" t="str">
        <f>IF($B410="","",$R410*IF($T410=2,AA$1,AA$2) *IF(COUNTIF(Parámetros!$K:$K, $S410)&gt;0,0,1)+$Y410/$W410*(1-$W410))</f>
        <v/>
      </c>
      <c r="AB410" s="46" t="str">
        <f>IF($B410="","",$Q410*Parámetros!$B$3+Parámetros!$B$2)</f>
        <v/>
      </c>
      <c r="AC410" s="46" t="str">
        <f>IF($B410="","",Parámetros!$B$1*IF(OR($S410=27,$S410=102),0,1))</f>
        <v/>
      </c>
      <c r="AE410" s="43" t="str">
        <f>IF($B410="","",IF($C410="","No declarado",IFERROR(VLOOKUP($C410,F.931!$B:$BZ,$AE$1,0),"No declarado")))</f>
        <v/>
      </c>
      <c r="AF410" s="47" t="str">
        <f t="shared" si="56"/>
        <v/>
      </c>
      <c r="AG410" s="47" t="str">
        <f>IF($B410="","",IFERROR(O410-VLOOKUP(C410,F.931!B:BZ,SUMIFS(F.931!$1:$1,F.931!$3:$3,"Remuneración 4"),0),""))</f>
        <v/>
      </c>
      <c r="AH410" s="48" t="str">
        <f t="shared" si="57"/>
        <v/>
      </c>
      <c r="AI410" s="41" t="str">
        <f t="shared" si="58"/>
        <v/>
      </c>
    </row>
    <row r="411" spans="1:35" x14ac:dyDescent="0.2">
      <c r="A411" s="65"/>
      <c r="B411" s="64"/>
      <c r="C411" s="65"/>
      <c r="D411" s="88"/>
      <c r="E411" s="62"/>
      <c r="F411" s="62"/>
      <c r="G411" s="62"/>
      <c r="H411" s="62"/>
      <c r="I411" s="62"/>
      <c r="J411" s="62"/>
      <c r="K411" s="62"/>
      <c r="L411" s="43" t="str">
        <f>IF($B411="","",MAX(0,$E411-MAX($E411-$I411,Parámetros!$B$5)))</f>
        <v/>
      </c>
      <c r="M411" s="43" t="str">
        <f>IF($B411="","",MIN($E411,Parámetros!$B$4))</f>
        <v/>
      </c>
      <c r="N411" s="43" t="str">
        <f t="shared" si="59"/>
        <v/>
      </c>
      <c r="O411" s="43" t="str">
        <f>IF($B411="","",MIN(($E411+$F411)/IF($D411="",1,$D411),Parámetros!$B$4))</f>
        <v/>
      </c>
      <c r="P411" s="43" t="str">
        <f t="shared" si="60"/>
        <v/>
      </c>
      <c r="Q411" s="43" t="str">
        <f t="shared" si="61"/>
        <v/>
      </c>
      <c r="R411" s="43" t="str">
        <f t="shared" si="54"/>
        <v/>
      </c>
      <c r="S411" s="44" t="str">
        <f>IF($B411="","",IFERROR(VLOOKUP($C411,F.931!$B:$R,9,0),8))</f>
        <v/>
      </c>
      <c r="T411" s="44" t="str">
        <f>IF($B411="","",IFERROR(VLOOKUP($C411,F.931!$B:$R,7,0),1))</f>
        <v/>
      </c>
      <c r="U411" s="44" t="str">
        <f>IF($B411="","",IFERROR(VLOOKUP($C411,F.931!$B:$AR,15,0),0))</f>
        <v/>
      </c>
      <c r="V411" s="44" t="str">
        <f>IF($B411="","",IFERROR(VLOOKUP($C411,F.931!$B:$R,3,0),1))</f>
        <v/>
      </c>
      <c r="W411" s="45" t="str">
        <f t="shared" si="55"/>
        <v/>
      </c>
      <c r="X411" s="46" t="str">
        <f>IF($B411="","",$W411*(X$2+$U411*0.015) *$O411*IF(COUNTIF(Parámetros!$J:$J, $S411)&gt;0,0,1)*IF($T411=2,0,1) +$J411*$W411)</f>
        <v/>
      </c>
      <c r="Y411" s="46" t="str">
        <f>IF($B411="","",$W411*Y$2*P411*IF(COUNTIF(Parámetros!$L:$L,$S411)&gt;0,0,1)*IF($T411=2,0,1) +$K411*$W411)</f>
        <v/>
      </c>
      <c r="Z411" s="46" t="str">
        <f>IF($B411="","",($M411*Z$2+IF($T411=2,0, $M411*Z$1+$X411/$W411*(1-$W411)))*IF(COUNTIF(Parámetros!$I:$I, $S411)&gt;0,0,1))</f>
        <v/>
      </c>
      <c r="AA411" s="46" t="str">
        <f>IF($B411="","",$R411*IF($T411=2,AA$1,AA$2) *IF(COUNTIF(Parámetros!$K:$K, $S411)&gt;0,0,1)+$Y411/$W411*(1-$W411))</f>
        <v/>
      </c>
      <c r="AB411" s="46" t="str">
        <f>IF($B411="","",$Q411*Parámetros!$B$3+Parámetros!$B$2)</f>
        <v/>
      </c>
      <c r="AC411" s="46" t="str">
        <f>IF($B411="","",Parámetros!$B$1*IF(OR($S411=27,$S411=102),0,1))</f>
        <v/>
      </c>
      <c r="AE411" s="43" t="str">
        <f>IF($B411="","",IF($C411="","No declarado",IFERROR(VLOOKUP($C411,F.931!$B:$BZ,$AE$1,0),"No declarado")))</f>
        <v/>
      </c>
      <c r="AF411" s="47" t="str">
        <f t="shared" si="56"/>
        <v/>
      </c>
      <c r="AG411" s="47" t="str">
        <f>IF($B411="","",IFERROR(O411-VLOOKUP(C411,F.931!B:BZ,SUMIFS(F.931!$1:$1,F.931!$3:$3,"Remuneración 4"),0),""))</f>
        <v/>
      </c>
      <c r="AH411" s="48" t="str">
        <f t="shared" si="57"/>
        <v/>
      </c>
      <c r="AI411" s="41" t="str">
        <f t="shared" si="58"/>
        <v/>
      </c>
    </row>
    <row r="412" spans="1:35" x14ac:dyDescent="0.2">
      <c r="A412" s="65"/>
      <c r="B412" s="64"/>
      <c r="C412" s="65"/>
      <c r="D412" s="88"/>
      <c r="E412" s="62"/>
      <c r="F412" s="62"/>
      <c r="G412" s="62"/>
      <c r="H412" s="62"/>
      <c r="I412" s="62"/>
      <c r="J412" s="62"/>
      <c r="K412" s="62"/>
      <c r="L412" s="43" t="str">
        <f>IF($B412="","",MAX(0,$E412-MAX($E412-$I412,Parámetros!$B$5)))</f>
        <v/>
      </c>
      <c r="M412" s="43" t="str">
        <f>IF($B412="","",MIN($E412,Parámetros!$B$4))</f>
        <v/>
      </c>
      <c r="N412" s="43" t="str">
        <f t="shared" si="59"/>
        <v/>
      </c>
      <c r="O412" s="43" t="str">
        <f>IF($B412="","",MIN(($E412+$F412)/IF($D412="",1,$D412),Parámetros!$B$4))</f>
        <v/>
      </c>
      <c r="P412" s="43" t="str">
        <f t="shared" si="60"/>
        <v/>
      </c>
      <c r="Q412" s="43" t="str">
        <f t="shared" si="61"/>
        <v/>
      </c>
      <c r="R412" s="43" t="str">
        <f t="shared" si="54"/>
        <v/>
      </c>
      <c r="S412" s="44" t="str">
        <f>IF($B412="","",IFERROR(VLOOKUP($C412,F.931!$B:$R,9,0),8))</f>
        <v/>
      </c>
      <c r="T412" s="44" t="str">
        <f>IF($B412="","",IFERROR(VLOOKUP($C412,F.931!$B:$R,7,0),1))</f>
        <v/>
      </c>
      <c r="U412" s="44" t="str">
        <f>IF($B412="","",IFERROR(VLOOKUP($C412,F.931!$B:$AR,15,0),0))</f>
        <v/>
      </c>
      <c r="V412" s="44" t="str">
        <f>IF($B412="","",IFERROR(VLOOKUP($C412,F.931!$B:$R,3,0),1))</f>
        <v/>
      </c>
      <c r="W412" s="45" t="str">
        <f t="shared" si="55"/>
        <v/>
      </c>
      <c r="X412" s="46" t="str">
        <f>IF($B412="","",$W412*(X$2+$U412*0.015) *$O412*IF(COUNTIF(Parámetros!$J:$J, $S412)&gt;0,0,1)*IF($T412=2,0,1) +$J412*$W412)</f>
        <v/>
      </c>
      <c r="Y412" s="46" t="str">
        <f>IF($B412="","",$W412*Y$2*P412*IF(COUNTIF(Parámetros!$L:$L,$S412)&gt;0,0,1)*IF($T412=2,0,1) +$K412*$W412)</f>
        <v/>
      </c>
      <c r="Z412" s="46" t="str">
        <f>IF($B412="","",($M412*Z$2+IF($T412=2,0, $M412*Z$1+$X412/$W412*(1-$W412)))*IF(COUNTIF(Parámetros!$I:$I, $S412)&gt;0,0,1))</f>
        <v/>
      </c>
      <c r="AA412" s="46" t="str">
        <f>IF($B412="","",$R412*IF($T412=2,AA$1,AA$2) *IF(COUNTIF(Parámetros!$K:$K, $S412)&gt;0,0,1)+$Y412/$W412*(1-$W412))</f>
        <v/>
      </c>
      <c r="AB412" s="46" t="str">
        <f>IF($B412="","",$Q412*Parámetros!$B$3+Parámetros!$B$2)</f>
        <v/>
      </c>
      <c r="AC412" s="46" t="str">
        <f>IF($B412="","",Parámetros!$B$1*IF(OR($S412=27,$S412=102),0,1))</f>
        <v/>
      </c>
      <c r="AE412" s="43" t="str">
        <f>IF($B412="","",IF($C412="","No declarado",IFERROR(VLOOKUP($C412,F.931!$B:$BZ,$AE$1,0),"No declarado")))</f>
        <v/>
      </c>
      <c r="AF412" s="47" t="str">
        <f t="shared" si="56"/>
        <v/>
      </c>
      <c r="AG412" s="47" t="str">
        <f>IF($B412="","",IFERROR(O412-VLOOKUP(C412,F.931!B:BZ,SUMIFS(F.931!$1:$1,F.931!$3:$3,"Remuneración 4"),0),""))</f>
        <v/>
      </c>
      <c r="AH412" s="48" t="str">
        <f t="shared" si="57"/>
        <v/>
      </c>
      <c r="AI412" s="41" t="str">
        <f t="shared" si="58"/>
        <v/>
      </c>
    </row>
    <row r="413" spans="1:35" x14ac:dyDescent="0.2">
      <c r="A413" s="65"/>
      <c r="B413" s="64"/>
      <c r="C413" s="65"/>
      <c r="D413" s="88"/>
      <c r="E413" s="62"/>
      <c r="F413" s="62"/>
      <c r="G413" s="62"/>
      <c r="H413" s="62"/>
      <c r="I413" s="62"/>
      <c r="J413" s="62"/>
      <c r="K413" s="62"/>
      <c r="L413" s="43" t="str">
        <f>IF($B413="","",MAX(0,$E413-MAX($E413-$I413,Parámetros!$B$5)))</f>
        <v/>
      </c>
      <c r="M413" s="43" t="str">
        <f>IF($B413="","",MIN($E413,Parámetros!$B$4))</f>
        <v/>
      </c>
      <c r="N413" s="43" t="str">
        <f t="shared" si="59"/>
        <v/>
      </c>
      <c r="O413" s="43" t="str">
        <f>IF($B413="","",MIN(($E413+$F413)/IF($D413="",1,$D413),Parámetros!$B$4))</f>
        <v/>
      </c>
      <c r="P413" s="43" t="str">
        <f t="shared" si="60"/>
        <v/>
      </c>
      <c r="Q413" s="43" t="str">
        <f t="shared" si="61"/>
        <v/>
      </c>
      <c r="R413" s="43" t="str">
        <f t="shared" si="54"/>
        <v/>
      </c>
      <c r="S413" s="44" t="str">
        <f>IF($B413="","",IFERROR(VLOOKUP($C413,F.931!$B:$R,9,0),8))</f>
        <v/>
      </c>
      <c r="T413" s="44" t="str">
        <f>IF($B413="","",IFERROR(VLOOKUP($C413,F.931!$B:$R,7,0),1))</f>
        <v/>
      </c>
      <c r="U413" s="44" t="str">
        <f>IF($B413="","",IFERROR(VLOOKUP($C413,F.931!$B:$AR,15,0),0))</f>
        <v/>
      </c>
      <c r="V413" s="44" t="str">
        <f>IF($B413="","",IFERROR(VLOOKUP($C413,F.931!$B:$R,3,0),1))</f>
        <v/>
      </c>
      <c r="W413" s="45" t="str">
        <f t="shared" si="55"/>
        <v/>
      </c>
      <c r="X413" s="46" t="str">
        <f>IF($B413="","",$W413*(X$2+$U413*0.015) *$O413*IF(COUNTIF(Parámetros!$J:$J, $S413)&gt;0,0,1)*IF($T413=2,0,1) +$J413*$W413)</f>
        <v/>
      </c>
      <c r="Y413" s="46" t="str">
        <f>IF($B413="","",$W413*Y$2*P413*IF(COUNTIF(Parámetros!$L:$L,$S413)&gt;0,0,1)*IF($T413=2,0,1) +$K413*$W413)</f>
        <v/>
      </c>
      <c r="Z413" s="46" t="str">
        <f>IF($B413="","",($M413*Z$2+IF($T413=2,0, $M413*Z$1+$X413/$W413*(1-$W413)))*IF(COUNTIF(Parámetros!$I:$I, $S413)&gt;0,0,1))</f>
        <v/>
      </c>
      <c r="AA413" s="46" t="str">
        <f>IF($B413="","",$R413*IF($T413=2,AA$1,AA$2) *IF(COUNTIF(Parámetros!$K:$K, $S413)&gt;0,0,1)+$Y413/$W413*(1-$W413))</f>
        <v/>
      </c>
      <c r="AB413" s="46" t="str">
        <f>IF($B413="","",$Q413*Parámetros!$B$3+Parámetros!$B$2)</f>
        <v/>
      </c>
      <c r="AC413" s="46" t="str">
        <f>IF($B413="","",Parámetros!$B$1*IF(OR($S413=27,$S413=102),0,1))</f>
        <v/>
      </c>
      <c r="AE413" s="43" t="str">
        <f>IF($B413="","",IF($C413="","No declarado",IFERROR(VLOOKUP($C413,F.931!$B:$BZ,$AE$1,0),"No declarado")))</f>
        <v/>
      </c>
      <c r="AF413" s="47" t="str">
        <f t="shared" si="56"/>
        <v/>
      </c>
      <c r="AG413" s="47" t="str">
        <f>IF($B413="","",IFERROR(O413-VLOOKUP(C413,F.931!B:BZ,SUMIFS(F.931!$1:$1,F.931!$3:$3,"Remuneración 4"),0),""))</f>
        <v/>
      </c>
      <c r="AH413" s="48" t="str">
        <f t="shared" si="57"/>
        <v/>
      </c>
      <c r="AI413" s="41" t="str">
        <f t="shared" si="58"/>
        <v/>
      </c>
    </row>
    <row r="414" spans="1:35" x14ac:dyDescent="0.2">
      <c r="A414" s="65"/>
      <c r="B414" s="64"/>
      <c r="C414" s="65"/>
      <c r="D414" s="88"/>
      <c r="E414" s="62"/>
      <c r="F414" s="62"/>
      <c r="G414" s="62"/>
      <c r="H414" s="62"/>
      <c r="I414" s="62"/>
      <c r="J414" s="62"/>
      <c r="K414" s="62"/>
      <c r="L414" s="43" t="str">
        <f>IF($B414="","",MAX(0,$E414-MAX($E414-$I414,Parámetros!$B$5)))</f>
        <v/>
      </c>
      <c r="M414" s="43" t="str">
        <f>IF($B414="","",MIN($E414,Parámetros!$B$4))</f>
        <v/>
      </c>
      <c r="N414" s="43" t="str">
        <f t="shared" si="59"/>
        <v/>
      </c>
      <c r="O414" s="43" t="str">
        <f>IF($B414="","",MIN(($E414+$F414)/IF($D414="",1,$D414),Parámetros!$B$4))</f>
        <v/>
      </c>
      <c r="P414" s="43" t="str">
        <f t="shared" si="60"/>
        <v/>
      </c>
      <c r="Q414" s="43" t="str">
        <f t="shared" si="61"/>
        <v/>
      </c>
      <c r="R414" s="43" t="str">
        <f t="shared" si="54"/>
        <v/>
      </c>
      <c r="S414" s="44" t="str">
        <f>IF($B414="","",IFERROR(VLOOKUP($C414,F.931!$B:$R,9,0),8))</f>
        <v/>
      </c>
      <c r="T414" s="44" t="str">
        <f>IF($B414="","",IFERROR(VLOOKUP($C414,F.931!$B:$R,7,0),1))</f>
        <v/>
      </c>
      <c r="U414" s="44" t="str">
        <f>IF($B414="","",IFERROR(VLOOKUP($C414,F.931!$B:$AR,15,0),0))</f>
        <v/>
      </c>
      <c r="V414" s="44" t="str">
        <f>IF($B414="","",IFERROR(VLOOKUP($C414,F.931!$B:$R,3,0),1))</f>
        <v/>
      </c>
      <c r="W414" s="45" t="str">
        <f t="shared" si="55"/>
        <v/>
      </c>
      <c r="X414" s="46" t="str">
        <f>IF($B414="","",$W414*(X$2+$U414*0.015) *$O414*IF(COUNTIF(Parámetros!$J:$J, $S414)&gt;0,0,1)*IF($T414=2,0,1) +$J414*$W414)</f>
        <v/>
      </c>
      <c r="Y414" s="46" t="str">
        <f>IF($B414="","",$W414*Y$2*P414*IF(COUNTIF(Parámetros!$L:$L,$S414)&gt;0,0,1)*IF($T414=2,0,1) +$K414*$W414)</f>
        <v/>
      </c>
      <c r="Z414" s="46" t="str">
        <f>IF($B414="","",($M414*Z$2+IF($T414=2,0, $M414*Z$1+$X414/$W414*(1-$W414)))*IF(COUNTIF(Parámetros!$I:$I, $S414)&gt;0,0,1))</f>
        <v/>
      </c>
      <c r="AA414" s="46" t="str">
        <f>IF($B414="","",$R414*IF($T414=2,AA$1,AA$2) *IF(COUNTIF(Parámetros!$K:$K, $S414)&gt;0,0,1)+$Y414/$W414*(1-$W414))</f>
        <v/>
      </c>
      <c r="AB414" s="46" t="str">
        <f>IF($B414="","",$Q414*Parámetros!$B$3+Parámetros!$B$2)</f>
        <v/>
      </c>
      <c r="AC414" s="46" t="str">
        <f>IF($B414="","",Parámetros!$B$1*IF(OR($S414=27,$S414=102),0,1))</f>
        <v/>
      </c>
      <c r="AE414" s="43" t="str">
        <f>IF($B414="","",IF($C414="","No declarado",IFERROR(VLOOKUP($C414,F.931!$B:$BZ,$AE$1,0),"No declarado")))</f>
        <v/>
      </c>
      <c r="AF414" s="47" t="str">
        <f t="shared" si="56"/>
        <v/>
      </c>
      <c r="AG414" s="47" t="str">
        <f>IF($B414="","",IFERROR(O414-VLOOKUP(C414,F.931!B:BZ,SUMIFS(F.931!$1:$1,F.931!$3:$3,"Remuneración 4"),0),""))</f>
        <v/>
      </c>
      <c r="AH414" s="48" t="str">
        <f t="shared" si="57"/>
        <v/>
      </c>
      <c r="AI414" s="41" t="str">
        <f t="shared" si="58"/>
        <v/>
      </c>
    </row>
    <row r="415" spans="1:35" x14ac:dyDescent="0.2">
      <c r="A415" s="65"/>
      <c r="B415" s="64"/>
      <c r="C415" s="65"/>
      <c r="D415" s="88"/>
      <c r="E415" s="62"/>
      <c r="F415" s="62"/>
      <c r="G415" s="62"/>
      <c r="H415" s="62"/>
      <c r="I415" s="62"/>
      <c r="J415" s="62"/>
      <c r="K415" s="62"/>
      <c r="L415" s="43" t="str">
        <f>IF($B415="","",MAX(0,$E415-MAX($E415-$I415,Parámetros!$B$5)))</f>
        <v/>
      </c>
      <c r="M415" s="43" t="str">
        <f>IF($B415="","",MIN($E415,Parámetros!$B$4))</f>
        <v/>
      </c>
      <c r="N415" s="43" t="str">
        <f t="shared" si="59"/>
        <v/>
      </c>
      <c r="O415" s="43" t="str">
        <f>IF($B415="","",MIN(($E415+$F415)/IF($D415="",1,$D415),Parámetros!$B$4))</f>
        <v/>
      </c>
      <c r="P415" s="43" t="str">
        <f t="shared" si="60"/>
        <v/>
      </c>
      <c r="Q415" s="43" t="str">
        <f t="shared" si="61"/>
        <v/>
      </c>
      <c r="R415" s="43" t="str">
        <f t="shared" si="54"/>
        <v/>
      </c>
      <c r="S415" s="44" t="str">
        <f>IF($B415="","",IFERROR(VLOOKUP($C415,F.931!$B:$R,9,0),8))</f>
        <v/>
      </c>
      <c r="T415" s="44" t="str">
        <f>IF($B415="","",IFERROR(VLOOKUP($C415,F.931!$B:$R,7,0),1))</f>
        <v/>
      </c>
      <c r="U415" s="44" t="str">
        <f>IF($B415="","",IFERROR(VLOOKUP($C415,F.931!$B:$AR,15,0),0))</f>
        <v/>
      </c>
      <c r="V415" s="44" t="str">
        <f>IF($B415="","",IFERROR(VLOOKUP($C415,F.931!$B:$R,3,0),1))</f>
        <v/>
      </c>
      <c r="W415" s="45" t="str">
        <f t="shared" si="55"/>
        <v/>
      </c>
      <c r="X415" s="46" t="str">
        <f>IF($B415="","",$W415*(X$2+$U415*0.015) *$O415*IF(COUNTIF(Parámetros!$J:$J, $S415)&gt;0,0,1)*IF($T415=2,0,1) +$J415*$W415)</f>
        <v/>
      </c>
      <c r="Y415" s="46" t="str">
        <f>IF($B415="","",$W415*Y$2*P415*IF(COUNTIF(Parámetros!$L:$L,$S415)&gt;0,0,1)*IF($T415=2,0,1) +$K415*$W415)</f>
        <v/>
      </c>
      <c r="Z415" s="46" t="str">
        <f>IF($B415="","",($M415*Z$2+IF($T415=2,0, $M415*Z$1+$X415/$W415*(1-$W415)))*IF(COUNTIF(Parámetros!$I:$I, $S415)&gt;0,0,1))</f>
        <v/>
      </c>
      <c r="AA415" s="46" t="str">
        <f>IF($B415="","",$R415*IF($T415=2,AA$1,AA$2) *IF(COUNTIF(Parámetros!$K:$K, $S415)&gt;0,0,1)+$Y415/$W415*(1-$W415))</f>
        <v/>
      </c>
      <c r="AB415" s="46" t="str">
        <f>IF($B415="","",$Q415*Parámetros!$B$3+Parámetros!$B$2)</f>
        <v/>
      </c>
      <c r="AC415" s="46" t="str">
        <f>IF($B415="","",Parámetros!$B$1*IF(OR($S415=27,$S415=102),0,1))</f>
        <v/>
      </c>
      <c r="AE415" s="43" t="str">
        <f>IF($B415="","",IF($C415="","No declarado",IFERROR(VLOOKUP($C415,F.931!$B:$BZ,$AE$1,0),"No declarado")))</f>
        <v/>
      </c>
      <c r="AF415" s="47" t="str">
        <f t="shared" si="56"/>
        <v/>
      </c>
      <c r="AG415" s="47" t="str">
        <f>IF($B415="","",IFERROR(O415-VLOOKUP(C415,F.931!B:BZ,SUMIFS(F.931!$1:$1,F.931!$3:$3,"Remuneración 4"),0),""))</f>
        <v/>
      </c>
      <c r="AH415" s="48" t="str">
        <f t="shared" si="57"/>
        <v/>
      </c>
      <c r="AI415" s="41" t="str">
        <f t="shared" si="58"/>
        <v/>
      </c>
    </row>
    <row r="416" spans="1:35" x14ac:dyDescent="0.2">
      <c r="A416" s="65"/>
      <c r="B416" s="64"/>
      <c r="C416" s="65"/>
      <c r="D416" s="88"/>
      <c r="E416" s="62"/>
      <c r="F416" s="62"/>
      <c r="G416" s="62"/>
      <c r="H416" s="62"/>
      <c r="I416" s="62"/>
      <c r="J416" s="62"/>
      <c r="K416" s="62"/>
      <c r="L416" s="43" t="str">
        <f>IF($B416="","",MAX(0,$E416-MAX($E416-$I416,Parámetros!$B$5)))</f>
        <v/>
      </c>
      <c r="M416" s="43" t="str">
        <f>IF($B416="","",MIN($E416,Parámetros!$B$4))</f>
        <v/>
      </c>
      <c r="N416" s="43" t="str">
        <f t="shared" si="59"/>
        <v/>
      </c>
      <c r="O416" s="43" t="str">
        <f>IF($B416="","",MIN(($E416+$F416)/IF($D416="",1,$D416),Parámetros!$B$4))</f>
        <v/>
      </c>
      <c r="P416" s="43" t="str">
        <f t="shared" si="60"/>
        <v/>
      </c>
      <c r="Q416" s="43" t="str">
        <f t="shared" si="61"/>
        <v/>
      </c>
      <c r="R416" s="43" t="str">
        <f t="shared" si="54"/>
        <v/>
      </c>
      <c r="S416" s="44" t="str">
        <f>IF($B416="","",IFERROR(VLOOKUP($C416,F.931!$B:$R,9,0),8))</f>
        <v/>
      </c>
      <c r="T416" s="44" t="str">
        <f>IF($B416="","",IFERROR(VLOOKUP($C416,F.931!$B:$R,7,0),1))</f>
        <v/>
      </c>
      <c r="U416" s="44" t="str">
        <f>IF($B416="","",IFERROR(VLOOKUP($C416,F.931!$B:$AR,15,0),0))</f>
        <v/>
      </c>
      <c r="V416" s="44" t="str">
        <f>IF($B416="","",IFERROR(VLOOKUP($C416,F.931!$B:$R,3,0),1))</f>
        <v/>
      </c>
      <c r="W416" s="45" t="str">
        <f t="shared" si="55"/>
        <v/>
      </c>
      <c r="X416" s="46" t="str">
        <f>IF($B416="","",$W416*(X$2+$U416*0.015) *$O416*IF(COUNTIF(Parámetros!$J:$J, $S416)&gt;0,0,1)*IF($T416=2,0,1) +$J416*$W416)</f>
        <v/>
      </c>
      <c r="Y416" s="46" t="str">
        <f>IF($B416="","",$W416*Y$2*P416*IF(COUNTIF(Parámetros!$L:$L,$S416)&gt;0,0,1)*IF($T416=2,0,1) +$K416*$W416)</f>
        <v/>
      </c>
      <c r="Z416" s="46" t="str">
        <f>IF($B416="","",($M416*Z$2+IF($T416=2,0, $M416*Z$1+$X416/$W416*(1-$W416)))*IF(COUNTIF(Parámetros!$I:$I, $S416)&gt;0,0,1))</f>
        <v/>
      </c>
      <c r="AA416" s="46" t="str">
        <f>IF($B416="","",$R416*IF($T416=2,AA$1,AA$2) *IF(COUNTIF(Parámetros!$K:$K, $S416)&gt;0,0,1)+$Y416/$W416*(1-$W416))</f>
        <v/>
      </c>
      <c r="AB416" s="46" t="str">
        <f>IF($B416="","",$Q416*Parámetros!$B$3+Parámetros!$B$2)</f>
        <v/>
      </c>
      <c r="AC416" s="46" t="str">
        <f>IF($B416="","",Parámetros!$B$1*IF(OR($S416=27,$S416=102),0,1))</f>
        <v/>
      </c>
      <c r="AE416" s="43" t="str">
        <f>IF($B416="","",IF($C416="","No declarado",IFERROR(VLOOKUP($C416,F.931!$B:$BZ,$AE$1,0),"No declarado")))</f>
        <v/>
      </c>
      <c r="AF416" s="47" t="str">
        <f t="shared" si="56"/>
        <v/>
      </c>
      <c r="AG416" s="47" t="str">
        <f>IF($B416="","",IFERROR(O416-VLOOKUP(C416,F.931!B:BZ,SUMIFS(F.931!$1:$1,F.931!$3:$3,"Remuneración 4"),0),""))</f>
        <v/>
      </c>
      <c r="AH416" s="48" t="str">
        <f t="shared" si="57"/>
        <v/>
      </c>
      <c r="AI416" s="41" t="str">
        <f t="shared" si="58"/>
        <v/>
      </c>
    </row>
    <row r="417" spans="1:35" x14ac:dyDescent="0.2">
      <c r="A417" s="65"/>
      <c r="B417" s="64"/>
      <c r="C417" s="65"/>
      <c r="D417" s="88"/>
      <c r="E417" s="62"/>
      <c r="F417" s="62"/>
      <c r="G417" s="62"/>
      <c r="H417" s="62"/>
      <c r="I417" s="62"/>
      <c r="J417" s="62"/>
      <c r="K417" s="62"/>
      <c r="L417" s="43" t="str">
        <f>IF($B417="","",MAX(0,$E417-MAX($E417-$I417,Parámetros!$B$5)))</f>
        <v/>
      </c>
      <c r="M417" s="43" t="str">
        <f>IF($B417="","",MIN($E417,Parámetros!$B$4))</f>
        <v/>
      </c>
      <c r="N417" s="43" t="str">
        <f t="shared" si="59"/>
        <v/>
      </c>
      <c r="O417" s="43" t="str">
        <f>IF($B417="","",MIN(($E417+$F417)/IF($D417="",1,$D417),Parámetros!$B$4))</f>
        <v/>
      </c>
      <c r="P417" s="43" t="str">
        <f t="shared" si="60"/>
        <v/>
      </c>
      <c r="Q417" s="43" t="str">
        <f t="shared" si="61"/>
        <v/>
      </c>
      <c r="R417" s="43" t="str">
        <f t="shared" si="54"/>
        <v/>
      </c>
      <c r="S417" s="44" t="str">
        <f>IF($B417="","",IFERROR(VLOOKUP($C417,F.931!$B:$R,9,0),8))</f>
        <v/>
      </c>
      <c r="T417" s="44" t="str">
        <f>IF($B417="","",IFERROR(VLOOKUP($C417,F.931!$B:$R,7,0),1))</f>
        <v/>
      </c>
      <c r="U417" s="44" t="str">
        <f>IF($B417="","",IFERROR(VLOOKUP($C417,F.931!$B:$AR,15,0),0))</f>
        <v/>
      </c>
      <c r="V417" s="44" t="str">
        <f>IF($B417="","",IFERROR(VLOOKUP($C417,F.931!$B:$R,3,0),1))</f>
        <v/>
      </c>
      <c r="W417" s="45" t="str">
        <f t="shared" si="55"/>
        <v/>
      </c>
      <c r="X417" s="46" t="str">
        <f>IF($B417="","",$W417*(X$2+$U417*0.015) *$O417*IF(COUNTIF(Parámetros!$J:$J, $S417)&gt;0,0,1)*IF($T417=2,0,1) +$J417*$W417)</f>
        <v/>
      </c>
      <c r="Y417" s="46" t="str">
        <f>IF($B417="","",$W417*Y$2*P417*IF(COUNTIF(Parámetros!$L:$L,$S417)&gt;0,0,1)*IF($T417=2,0,1) +$K417*$W417)</f>
        <v/>
      </c>
      <c r="Z417" s="46" t="str">
        <f>IF($B417="","",($M417*Z$2+IF($T417=2,0, $M417*Z$1+$X417/$W417*(1-$W417)))*IF(COUNTIF(Parámetros!$I:$I, $S417)&gt;0,0,1))</f>
        <v/>
      </c>
      <c r="AA417" s="46" t="str">
        <f>IF($B417="","",$R417*IF($T417=2,AA$1,AA$2) *IF(COUNTIF(Parámetros!$K:$K, $S417)&gt;0,0,1)+$Y417/$W417*(1-$W417))</f>
        <v/>
      </c>
      <c r="AB417" s="46" t="str">
        <f>IF($B417="","",$Q417*Parámetros!$B$3+Parámetros!$B$2)</f>
        <v/>
      </c>
      <c r="AC417" s="46" t="str">
        <f>IF($B417="","",Parámetros!$B$1*IF(OR($S417=27,$S417=102),0,1))</f>
        <v/>
      </c>
      <c r="AE417" s="43" t="str">
        <f>IF($B417="","",IF($C417="","No declarado",IFERROR(VLOOKUP($C417,F.931!$B:$BZ,$AE$1,0),"No declarado")))</f>
        <v/>
      </c>
      <c r="AF417" s="47" t="str">
        <f t="shared" si="56"/>
        <v/>
      </c>
      <c r="AG417" s="47" t="str">
        <f>IF($B417="","",IFERROR(O417-VLOOKUP(C417,F.931!B:BZ,SUMIFS(F.931!$1:$1,F.931!$3:$3,"Remuneración 4"),0),""))</f>
        <v/>
      </c>
      <c r="AH417" s="48" t="str">
        <f t="shared" si="57"/>
        <v/>
      </c>
      <c r="AI417" s="41" t="str">
        <f t="shared" si="58"/>
        <v/>
      </c>
    </row>
    <row r="418" spans="1:35" x14ac:dyDescent="0.2">
      <c r="A418" s="65"/>
      <c r="B418" s="64"/>
      <c r="C418" s="65"/>
      <c r="D418" s="88"/>
      <c r="E418" s="62"/>
      <c r="F418" s="62"/>
      <c r="G418" s="62"/>
      <c r="H418" s="62"/>
      <c r="I418" s="62"/>
      <c r="J418" s="62"/>
      <c r="K418" s="62"/>
      <c r="L418" s="43" t="str">
        <f>IF($B418="","",MAX(0,$E418-MAX($E418-$I418,Parámetros!$B$5)))</f>
        <v/>
      </c>
      <c r="M418" s="43" t="str">
        <f>IF($B418="","",MIN($E418,Parámetros!$B$4))</f>
        <v/>
      </c>
      <c r="N418" s="43" t="str">
        <f t="shared" si="59"/>
        <v/>
      </c>
      <c r="O418" s="43" t="str">
        <f>IF($B418="","",MIN(($E418+$F418)/IF($D418="",1,$D418),Parámetros!$B$4))</f>
        <v/>
      </c>
      <c r="P418" s="43" t="str">
        <f t="shared" si="60"/>
        <v/>
      </c>
      <c r="Q418" s="43" t="str">
        <f t="shared" si="61"/>
        <v/>
      </c>
      <c r="R418" s="43" t="str">
        <f t="shared" si="54"/>
        <v/>
      </c>
      <c r="S418" s="44" t="str">
        <f>IF($B418="","",IFERROR(VLOOKUP($C418,F.931!$B:$R,9,0),8))</f>
        <v/>
      </c>
      <c r="T418" s="44" t="str">
        <f>IF($B418="","",IFERROR(VLOOKUP($C418,F.931!$B:$R,7,0),1))</f>
        <v/>
      </c>
      <c r="U418" s="44" t="str">
        <f>IF($B418="","",IFERROR(VLOOKUP($C418,F.931!$B:$AR,15,0),0))</f>
        <v/>
      </c>
      <c r="V418" s="44" t="str">
        <f>IF($B418="","",IFERROR(VLOOKUP($C418,F.931!$B:$R,3,0),1))</f>
        <v/>
      </c>
      <c r="W418" s="45" t="str">
        <f t="shared" si="55"/>
        <v/>
      </c>
      <c r="X418" s="46" t="str">
        <f>IF($B418="","",$W418*(X$2+$U418*0.015) *$O418*IF(COUNTIF(Parámetros!$J:$J, $S418)&gt;0,0,1)*IF($T418=2,0,1) +$J418*$W418)</f>
        <v/>
      </c>
      <c r="Y418" s="46" t="str">
        <f>IF($B418="","",$W418*Y$2*P418*IF(COUNTIF(Parámetros!$L:$L,$S418)&gt;0,0,1)*IF($T418=2,0,1) +$K418*$W418)</f>
        <v/>
      </c>
      <c r="Z418" s="46" t="str">
        <f>IF($B418="","",($M418*Z$2+IF($T418=2,0, $M418*Z$1+$X418/$W418*(1-$W418)))*IF(COUNTIF(Parámetros!$I:$I, $S418)&gt;0,0,1))</f>
        <v/>
      </c>
      <c r="AA418" s="46" t="str">
        <f>IF($B418="","",$R418*IF($T418=2,AA$1,AA$2) *IF(COUNTIF(Parámetros!$K:$K, $S418)&gt;0,0,1)+$Y418/$W418*(1-$W418))</f>
        <v/>
      </c>
      <c r="AB418" s="46" t="str">
        <f>IF($B418="","",$Q418*Parámetros!$B$3+Parámetros!$B$2)</f>
        <v/>
      </c>
      <c r="AC418" s="46" t="str">
        <f>IF($B418="","",Parámetros!$B$1*IF(OR($S418=27,$S418=102),0,1))</f>
        <v/>
      </c>
      <c r="AE418" s="43" t="str">
        <f>IF($B418="","",IF($C418="","No declarado",IFERROR(VLOOKUP($C418,F.931!$B:$BZ,$AE$1,0),"No declarado")))</f>
        <v/>
      </c>
      <c r="AF418" s="47" t="str">
        <f t="shared" si="56"/>
        <v/>
      </c>
      <c r="AG418" s="47" t="str">
        <f>IF($B418="","",IFERROR(O418-VLOOKUP(C418,F.931!B:BZ,SUMIFS(F.931!$1:$1,F.931!$3:$3,"Remuneración 4"),0),""))</f>
        <v/>
      </c>
      <c r="AH418" s="48" t="str">
        <f t="shared" si="57"/>
        <v/>
      </c>
      <c r="AI418" s="41" t="str">
        <f t="shared" si="58"/>
        <v/>
      </c>
    </row>
    <row r="419" spans="1:35" x14ac:dyDescent="0.2">
      <c r="A419" s="65"/>
      <c r="B419" s="64"/>
      <c r="C419" s="65"/>
      <c r="D419" s="88"/>
      <c r="E419" s="62"/>
      <c r="F419" s="62"/>
      <c r="G419" s="62"/>
      <c r="H419" s="62"/>
      <c r="I419" s="62"/>
      <c r="J419" s="62"/>
      <c r="K419" s="62"/>
      <c r="L419" s="43" t="str">
        <f>IF($B419="","",MAX(0,$E419-MAX($E419-$I419,Parámetros!$B$5)))</f>
        <v/>
      </c>
      <c r="M419" s="43" t="str">
        <f>IF($B419="","",MIN($E419,Parámetros!$B$4))</f>
        <v/>
      </c>
      <c r="N419" s="43" t="str">
        <f t="shared" si="59"/>
        <v/>
      </c>
      <c r="O419" s="43" t="str">
        <f>IF($B419="","",MIN(($E419+$F419)/IF($D419="",1,$D419),Parámetros!$B$4))</f>
        <v/>
      </c>
      <c r="P419" s="43" t="str">
        <f t="shared" si="60"/>
        <v/>
      </c>
      <c r="Q419" s="43" t="str">
        <f t="shared" si="61"/>
        <v/>
      </c>
      <c r="R419" s="43" t="str">
        <f t="shared" si="54"/>
        <v/>
      </c>
      <c r="S419" s="44" t="str">
        <f>IF($B419="","",IFERROR(VLOOKUP($C419,F.931!$B:$R,9,0),8))</f>
        <v/>
      </c>
      <c r="T419" s="44" t="str">
        <f>IF($B419="","",IFERROR(VLOOKUP($C419,F.931!$B:$R,7,0),1))</f>
        <v/>
      </c>
      <c r="U419" s="44" t="str">
        <f>IF($B419="","",IFERROR(VLOOKUP($C419,F.931!$B:$AR,15,0),0))</f>
        <v/>
      </c>
      <c r="V419" s="44" t="str">
        <f>IF($B419="","",IFERROR(VLOOKUP($C419,F.931!$B:$R,3,0),1))</f>
        <v/>
      </c>
      <c r="W419" s="45" t="str">
        <f t="shared" si="55"/>
        <v/>
      </c>
      <c r="X419" s="46" t="str">
        <f>IF($B419="","",$W419*(X$2+$U419*0.015) *$O419*IF(COUNTIF(Parámetros!$J:$J, $S419)&gt;0,0,1)*IF($T419=2,0,1) +$J419*$W419)</f>
        <v/>
      </c>
      <c r="Y419" s="46" t="str">
        <f>IF($B419="","",$W419*Y$2*P419*IF(COUNTIF(Parámetros!$L:$L,$S419)&gt;0,0,1)*IF($T419=2,0,1) +$K419*$W419)</f>
        <v/>
      </c>
      <c r="Z419" s="46" t="str">
        <f>IF($B419="","",($M419*Z$2+IF($T419=2,0, $M419*Z$1+$X419/$W419*(1-$W419)))*IF(COUNTIF(Parámetros!$I:$I, $S419)&gt;0,0,1))</f>
        <v/>
      </c>
      <c r="AA419" s="46" t="str">
        <f>IF($B419="","",$R419*IF($T419=2,AA$1,AA$2) *IF(COUNTIF(Parámetros!$K:$K, $S419)&gt;0,0,1)+$Y419/$W419*(1-$W419))</f>
        <v/>
      </c>
      <c r="AB419" s="46" t="str">
        <f>IF($B419="","",$Q419*Parámetros!$B$3+Parámetros!$B$2)</f>
        <v/>
      </c>
      <c r="AC419" s="46" t="str">
        <f>IF($B419="","",Parámetros!$B$1*IF(OR($S419=27,$S419=102),0,1))</f>
        <v/>
      </c>
      <c r="AE419" s="43" t="str">
        <f>IF($B419="","",IF($C419="","No declarado",IFERROR(VLOOKUP($C419,F.931!$B:$BZ,$AE$1,0),"No declarado")))</f>
        <v/>
      </c>
      <c r="AF419" s="47" t="str">
        <f t="shared" si="56"/>
        <v/>
      </c>
      <c r="AG419" s="47" t="str">
        <f>IF($B419="","",IFERROR(O419-VLOOKUP(C419,F.931!B:BZ,SUMIFS(F.931!$1:$1,F.931!$3:$3,"Remuneración 4"),0),""))</f>
        <v/>
      </c>
      <c r="AH419" s="48" t="str">
        <f t="shared" si="57"/>
        <v/>
      </c>
      <c r="AI419" s="41" t="str">
        <f t="shared" si="58"/>
        <v/>
      </c>
    </row>
    <row r="420" spans="1:35" x14ac:dyDescent="0.2">
      <c r="A420" s="65"/>
      <c r="B420" s="64"/>
      <c r="C420" s="65"/>
      <c r="D420" s="88"/>
      <c r="E420" s="62"/>
      <c r="F420" s="62"/>
      <c r="G420" s="62"/>
      <c r="H420" s="62"/>
      <c r="I420" s="62"/>
      <c r="J420" s="62"/>
      <c r="K420" s="62"/>
      <c r="L420" s="43" t="str">
        <f>IF($B420="","",MAX(0,$E420-MAX($E420-$I420,Parámetros!$B$5)))</f>
        <v/>
      </c>
      <c r="M420" s="43" t="str">
        <f>IF($B420="","",MIN($E420,Parámetros!$B$4))</f>
        <v/>
      </c>
      <c r="N420" s="43" t="str">
        <f t="shared" si="59"/>
        <v/>
      </c>
      <c r="O420" s="43" t="str">
        <f>IF($B420="","",MIN(($E420+$F420)/IF($D420="",1,$D420),Parámetros!$B$4))</f>
        <v/>
      </c>
      <c r="P420" s="43" t="str">
        <f t="shared" si="60"/>
        <v/>
      </c>
      <c r="Q420" s="43" t="str">
        <f t="shared" si="61"/>
        <v/>
      </c>
      <c r="R420" s="43" t="str">
        <f t="shared" si="54"/>
        <v/>
      </c>
      <c r="S420" s="44" t="str">
        <f>IF($B420="","",IFERROR(VLOOKUP($C420,F.931!$B:$R,9,0),8))</f>
        <v/>
      </c>
      <c r="T420" s="44" t="str">
        <f>IF($B420="","",IFERROR(VLOOKUP($C420,F.931!$B:$R,7,0),1))</f>
        <v/>
      </c>
      <c r="U420" s="44" t="str">
        <f>IF($B420="","",IFERROR(VLOOKUP($C420,F.931!$B:$AR,15,0),0))</f>
        <v/>
      </c>
      <c r="V420" s="44" t="str">
        <f>IF($B420="","",IFERROR(VLOOKUP($C420,F.931!$B:$R,3,0),1))</f>
        <v/>
      </c>
      <c r="W420" s="45" t="str">
        <f t="shared" si="55"/>
        <v/>
      </c>
      <c r="X420" s="46" t="str">
        <f>IF($B420="","",$W420*(X$2+$U420*0.015) *$O420*IF(COUNTIF(Parámetros!$J:$J, $S420)&gt;0,0,1)*IF($T420=2,0,1) +$J420*$W420)</f>
        <v/>
      </c>
      <c r="Y420" s="46" t="str">
        <f>IF($B420="","",$W420*Y$2*P420*IF(COUNTIF(Parámetros!$L:$L,$S420)&gt;0,0,1)*IF($T420=2,0,1) +$K420*$W420)</f>
        <v/>
      </c>
      <c r="Z420" s="46" t="str">
        <f>IF($B420="","",($M420*Z$2+IF($T420=2,0, $M420*Z$1+$X420/$W420*(1-$W420)))*IF(COUNTIF(Parámetros!$I:$I, $S420)&gt;0,0,1))</f>
        <v/>
      </c>
      <c r="AA420" s="46" t="str">
        <f>IF($B420="","",$R420*IF($T420=2,AA$1,AA$2) *IF(COUNTIF(Parámetros!$K:$K, $S420)&gt;0,0,1)+$Y420/$W420*(1-$W420))</f>
        <v/>
      </c>
      <c r="AB420" s="46" t="str">
        <f>IF($B420="","",$Q420*Parámetros!$B$3+Parámetros!$B$2)</f>
        <v/>
      </c>
      <c r="AC420" s="46" t="str">
        <f>IF($B420="","",Parámetros!$B$1*IF(OR($S420=27,$S420=102),0,1))</f>
        <v/>
      </c>
      <c r="AE420" s="43" t="str">
        <f>IF($B420="","",IF($C420="","No declarado",IFERROR(VLOOKUP($C420,F.931!$B:$BZ,$AE$1,0),"No declarado")))</f>
        <v/>
      </c>
      <c r="AF420" s="47" t="str">
        <f t="shared" si="56"/>
        <v/>
      </c>
      <c r="AG420" s="47" t="str">
        <f>IF($B420="","",IFERROR(O420-VLOOKUP(C420,F.931!B:BZ,SUMIFS(F.931!$1:$1,F.931!$3:$3,"Remuneración 4"),0),""))</f>
        <v/>
      </c>
      <c r="AH420" s="48" t="str">
        <f t="shared" si="57"/>
        <v/>
      </c>
      <c r="AI420" s="41" t="str">
        <f t="shared" si="58"/>
        <v/>
      </c>
    </row>
    <row r="421" spans="1:35" x14ac:dyDescent="0.2">
      <c r="A421" s="65"/>
      <c r="B421" s="64"/>
      <c r="C421" s="65"/>
      <c r="D421" s="88"/>
      <c r="E421" s="62"/>
      <c r="F421" s="62"/>
      <c r="G421" s="62"/>
      <c r="H421" s="62"/>
      <c r="I421" s="62"/>
      <c r="J421" s="62"/>
      <c r="K421" s="62"/>
      <c r="L421" s="43" t="str">
        <f>IF($B421="","",MAX(0,$E421-MAX($E421-$I421,Parámetros!$B$5)))</f>
        <v/>
      </c>
      <c r="M421" s="43" t="str">
        <f>IF($B421="","",MIN($E421,Parámetros!$B$4))</f>
        <v/>
      </c>
      <c r="N421" s="43" t="str">
        <f t="shared" si="59"/>
        <v/>
      </c>
      <c r="O421" s="43" t="str">
        <f>IF($B421="","",MIN(($E421+$F421)/IF($D421="",1,$D421),Parámetros!$B$4))</f>
        <v/>
      </c>
      <c r="P421" s="43" t="str">
        <f t="shared" si="60"/>
        <v/>
      </c>
      <c r="Q421" s="43" t="str">
        <f t="shared" si="61"/>
        <v/>
      </c>
      <c r="R421" s="43" t="str">
        <f t="shared" ref="R421:R484" si="62">IF($B421="","",$N421-$L421)</f>
        <v/>
      </c>
      <c r="S421" s="44" t="str">
        <f>IF($B421="","",IFERROR(VLOOKUP($C421,F.931!$B:$R,9,0),8))</f>
        <v/>
      </c>
      <c r="T421" s="44" t="str">
        <f>IF($B421="","",IFERROR(VLOOKUP($C421,F.931!$B:$R,7,0),1))</f>
        <v/>
      </c>
      <c r="U421" s="44" t="str">
        <f>IF($B421="","",IFERROR(VLOOKUP($C421,F.931!$B:$AR,15,0),0))</f>
        <v/>
      </c>
      <c r="V421" s="44" t="str">
        <f>IF($B421="","",IFERROR(VLOOKUP($C421,F.931!$B:$R,3,0),1))</f>
        <v/>
      </c>
      <c r="W421" s="45" t="str">
        <f t="shared" si="55"/>
        <v/>
      </c>
      <c r="X421" s="46" t="str">
        <f>IF($B421="","",$W421*(X$2+$U421*0.015) *$O421*IF(COUNTIF(Parámetros!$J:$J, $S421)&gt;0,0,1)*IF($T421=2,0,1) +$J421*$W421)</f>
        <v/>
      </c>
      <c r="Y421" s="46" t="str">
        <f>IF($B421="","",$W421*Y$2*P421*IF(COUNTIF(Parámetros!$L:$L,$S421)&gt;0,0,1)*IF($T421=2,0,1) +$K421*$W421)</f>
        <v/>
      </c>
      <c r="Z421" s="46" t="str">
        <f>IF($B421="","",($M421*Z$2+IF($T421=2,0, $M421*Z$1+$X421/$W421*(1-$W421)))*IF(COUNTIF(Parámetros!$I:$I, $S421)&gt;0,0,1))</f>
        <v/>
      </c>
      <c r="AA421" s="46" t="str">
        <f>IF($B421="","",$R421*IF($T421=2,AA$1,AA$2) *IF(COUNTIF(Parámetros!$K:$K, $S421)&gt;0,0,1)+$Y421/$W421*(1-$W421))</f>
        <v/>
      </c>
      <c r="AB421" s="46" t="str">
        <f>IF($B421="","",$Q421*Parámetros!$B$3+Parámetros!$B$2)</f>
        <v/>
      </c>
      <c r="AC421" s="46" t="str">
        <f>IF($B421="","",Parámetros!$B$1*IF(OR($S421=27,$S421=102),0,1))</f>
        <v/>
      </c>
      <c r="AE421" s="43" t="str">
        <f>IF($B421="","",IF($C421="","No declarado",IFERROR(VLOOKUP($C421,F.931!$B:$BZ,$AE$1,0),"No declarado")))</f>
        <v/>
      </c>
      <c r="AF421" s="47" t="str">
        <f t="shared" si="56"/>
        <v/>
      </c>
      <c r="AG421" s="47" t="str">
        <f>IF($B421="","",IFERROR(O421-VLOOKUP(C421,F.931!B:BZ,SUMIFS(F.931!$1:$1,F.931!$3:$3,"Remuneración 4"),0),""))</f>
        <v/>
      </c>
      <c r="AH421" s="48" t="str">
        <f t="shared" si="57"/>
        <v/>
      </c>
      <c r="AI421" s="41" t="str">
        <f t="shared" si="58"/>
        <v/>
      </c>
    </row>
    <row r="422" spans="1:35" x14ac:dyDescent="0.2">
      <c r="A422" s="65"/>
      <c r="B422" s="64"/>
      <c r="C422" s="65"/>
      <c r="D422" s="88"/>
      <c r="E422" s="62"/>
      <c r="F422" s="62"/>
      <c r="G422" s="62"/>
      <c r="H422" s="62"/>
      <c r="I422" s="62"/>
      <c r="J422" s="62"/>
      <c r="K422" s="62"/>
      <c r="L422" s="43" t="str">
        <f>IF($B422="","",MAX(0,$E422-MAX($E422-$I422,Parámetros!$B$5)))</f>
        <v/>
      </c>
      <c r="M422" s="43" t="str">
        <f>IF($B422="","",MIN($E422,Parámetros!$B$4))</f>
        <v/>
      </c>
      <c r="N422" s="43" t="str">
        <f t="shared" si="59"/>
        <v/>
      </c>
      <c r="O422" s="43" t="str">
        <f>IF($B422="","",MIN(($E422+$F422)/IF($D422="",1,$D422),Parámetros!$B$4))</f>
        <v/>
      </c>
      <c r="P422" s="43" t="str">
        <f t="shared" si="60"/>
        <v/>
      </c>
      <c r="Q422" s="43" t="str">
        <f t="shared" si="61"/>
        <v/>
      </c>
      <c r="R422" s="43" t="str">
        <f t="shared" si="62"/>
        <v/>
      </c>
      <c r="S422" s="44" t="str">
        <f>IF($B422="","",IFERROR(VLOOKUP($C422,F.931!$B:$R,9,0),8))</f>
        <v/>
      </c>
      <c r="T422" s="44" t="str">
        <f>IF($B422="","",IFERROR(VLOOKUP($C422,F.931!$B:$R,7,0),1))</f>
        <v/>
      </c>
      <c r="U422" s="44" t="str">
        <f>IF($B422="","",IFERROR(VLOOKUP($C422,F.931!$B:$AR,15,0),0))</f>
        <v/>
      </c>
      <c r="V422" s="44" t="str">
        <f>IF($B422="","",IFERROR(VLOOKUP($C422,F.931!$B:$R,3,0),1))</f>
        <v/>
      </c>
      <c r="W422" s="45" t="str">
        <f t="shared" si="55"/>
        <v/>
      </c>
      <c r="X422" s="46" t="str">
        <f>IF($B422="","",$W422*(X$2+$U422*0.015) *$O422*IF(COUNTIF(Parámetros!$J:$J, $S422)&gt;0,0,1)*IF($T422=2,0,1) +$J422*$W422)</f>
        <v/>
      </c>
      <c r="Y422" s="46" t="str">
        <f>IF($B422="","",$W422*Y$2*P422*IF(COUNTIF(Parámetros!$L:$L,$S422)&gt;0,0,1)*IF($T422=2,0,1) +$K422*$W422)</f>
        <v/>
      </c>
      <c r="Z422" s="46" t="str">
        <f>IF($B422="","",($M422*Z$2+IF($T422=2,0, $M422*Z$1+$X422/$W422*(1-$W422)))*IF(COUNTIF(Parámetros!$I:$I, $S422)&gt;0,0,1))</f>
        <v/>
      </c>
      <c r="AA422" s="46" t="str">
        <f>IF($B422="","",$R422*IF($T422=2,AA$1,AA$2) *IF(COUNTIF(Parámetros!$K:$K, $S422)&gt;0,0,1)+$Y422/$W422*(1-$W422))</f>
        <v/>
      </c>
      <c r="AB422" s="46" t="str">
        <f>IF($B422="","",$Q422*Parámetros!$B$3+Parámetros!$B$2)</f>
        <v/>
      </c>
      <c r="AC422" s="46" t="str">
        <f>IF($B422="","",Parámetros!$B$1*IF(OR($S422=27,$S422=102),0,1))</f>
        <v/>
      </c>
      <c r="AE422" s="43" t="str">
        <f>IF($B422="","",IF($C422="","No declarado",IFERROR(VLOOKUP($C422,F.931!$B:$BZ,$AE$1,0),"No declarado")))</f>
        <v/>
      </c>
      <c r="AF422" s="47" t="str">
        <f t="shared" si="56"/>
        <v/>
      </c>
      <c r="AG422" s="47" t="str">
        <f>IF($B422="","",IFERROR(O422-VLOOKUP(C422,F.931!B:BZ,SUMIFS(F.931!$1:$1,F.931!$3:$3,"Remuneración 4"),0),""))</f>
        <v/>
      </c>
      <c r="AH422" s="48" t="str">
        <f t="shared" si="57"/>
        <v/>
      </c>
      <c r="AI422" s="41" t="str">
        <f t="shared" si="58"/>
        <v/>
      </c>
    </row>
    <row r="423" spans="1:35" x14ac:dyDescent="0.2">
      <c r="A423" s="65"/>
      <c r="B423" s="64"/>
      <c r="C423" s="65"/>
      <c r="D423" s="88"/>
      <c r="E423" s="62"/>
      <c r="F423" s="62"/>
      <c r="G423" s="62"/>
      <c r="H423" s="62"/>
      <c r="I423" s="62"/>
      <c r="J423" s="62"/>
      <c r="K423" s="62"/>
      <c r="L423" s="43" t="str">
        <f>IF($B423="","",MAX(0,$E423-MAX($E423-$I423,Parámetros!$B$5)))</f>
        <v/>
      </c>
      <c r="M423" s="43" t="str">
        <f>IF($B423="","",MIN($E423,Parámetros!$B$4))</f>
        <v/>
      </c>
      <c r="N423" s="43" t="str">
        <f t="shared" si="59"/>
        <v/>
      </c>
      <c r="O423" s="43" t="str">
        <f>IF($B423="","",MIN(($E423+$F423)/IF($D423="",1,$D423),Parámetros!$B$4))</f>
        <v/>
      </c>
      <c r="P423" s="43" t="str">
        <f t="shared" si="60"/>
        <v/>
      </c>
      <c r="Q423" s="43" t="str">
        <f t="shared" si="61"/>
        <v/>
      </c>
      <c r="R423" s="43" t="str">
        <f t="shared" si="62"/>
        <v/>
      </c>
      <c r="S423" s="44" t="str">
        <f>IF($B423="","",IFERROR(VLOOKUP($C423,F.931!$B:$R,9,0),8))</f>
        <v/>
      </c>
      <c r="T423" s="44" t="str">
        <f>IF($B423="","",IFERROR(VLOOKUP($C423,F.931!$B:$R,7,0),1))</f>
        <v/>
      </c>
      <c r="U423" s="44" t="str">
        <f>IF($B423="","",IFERROR(VLOOKUP($C423,F.931!$B:$AR,15,0),0))</f>
        <v/>
      </c>
      <c r="V423" s="44" t="str">
        <f>IF($B423="","",IFERROR(VLOOKUP($C423,F.931!$B:$R,3,0),1))</f>
        <v/>
      </c>
      <c r="W423" s="45" t="str">
        <f t="shared" si="55"/>
        <v/>
      </c>
      <c r="X423" s="46" t="str">
        <f>IF($B423="","",$W423*(X$2+$U423*0.015) *$O423*IF(COUNTIF(Parámetros!$J:$J, $S423)&gt;0,0,1)*IF($T423=2,0,1) +$J423*$W423)</f>
        <v/>
      </c>
      <c r="Y423" s="46" t="str">
        <f>IF($B423="","",$W423*Y$2*P423*IF(COUNTIF(Parámetros!$L:$L,$S423)&gt;0,0,1)*IF($T423=2,0,1) +$K423*$W423)</f>
        <v/>
      </c>
      <c r="Z423" s="46" t="str">
        <f>IF($B423="","",($M423*Z$2+IF($T423=2,0, $M423*Z$1+$X423/$W423*(1-$W423)))*IF(COUNTIF(Parámetros!$I:$I, $S423)&gt;0,0,1))</f>
        <v/>
      </c>
      <c r="AA423" s="46" t="str">
        <f>IF($B423="","",$R423*IF($T423=2,AA$1,AA$2) *IF(COUNTIF(Parámetros!$K:$K, $S423)&gt;0,0,1)+$Y423/$W423*(1-$W423))</f>
        <v/>
      </c>
      <c r="AB423" s="46" t="str">
        <f>IF($B423="","",$Q423*Parámetros!$B$3+Parámetros!$B$2)</f>
        <v/>
      </c>
      <c r="AC423" s="46" t="str">
        <f>IF($B423="","",Parámetros!$B$1*IF(OR($S423=27,$S423=102),0,1))</f>
        <v/>
      </c>
      <c r="AE423" s="43" t="str">
        <f>IF($B423="","",IF($C423="","No declarado",IFERROR(VLOOKUP($C423,F.931!$B:$BZ,$AE$1,0),"No declarado")))</f>
        <v/>
      </c>
      <c r="AF423" s="47" t="str">
        <f t="shared" si="56"/>
        <v/>
      </c>
      <c r="AG423" s="47" t="str">
        <f>IF($B423="","",IFERROR(O423-VLOOKUP(C423,F.931!B:BZ,SUMIFS(F.931!$1:$1,F.931!$3:$3,"Remuneración 4"),0),""))</f>
        <v/>
      </c>
      <c r="AH423" s="48" t="str">
        <f t="shared" si="57"/>
        <v/>
      </c>
      <c r="AI423" s="41" t="str">
        <f t="shared" si="58"/>
        <v/>
      </c>
    </row>
    <row r="424" spans="1:35" x14ac:dyDescent="0.2">
      <c r="A424" s="65"/>
      <c r="B424" s="64"/>
      <c r="C424" s="65"/>
      <c r="D424" s="88"/>
      <c r="E424" s="62"/>
      <c r="F424" s="62"/>
      <c r="G424" s="62"/>
      <c r="H424" s="62"/>
      <c r="I424" s="62"/>
      <c r="J424" s="62"/>
      <c r="K424" s="62"/>
      <c r="L424" s="43" t="str">
        <f>IF($B424="","",MAX(0,$E424-MAX($E424-$I424,Parámetros!$B$5)))</f>
        <v/>
      </c>
      <c r="M424" s="43" t="str">
        <f>IF($B424="","",MIN($E424,Parámetros!$B$4))</f>
        <v/>
      </c>
      <c r="N424" s="43" t="str">
        <f t="shared" si="59"/>
        <v/>
      </c>
      <c r="O424" s="43" t="str">
        <f>IF($B424="","",MIN(($E424+$F424)/IF($D424="",1,$D424),Parámetros!$B$4))</f>
        <v/>
      </c>
      <c r="P424" s="43" t="str">
        <f t="shared" si="60"/>
        <v/>
      </c>
      <c r="Q424" s="43" t="str">
        <f t="shared" si="61"/>
        <v/>
      </c>
      <c r="R424" s="43" t="str">
        <f t="shared" si="62"/>
        <v/>
      </c>
      <c r="S424" s="44" t="str">
        <f>IF($B424="","",IFERROR(VLOOKUP($C424,F.931!$B:$R,9,0),8))</f>
        <v/>
      </c>
      <c r="T424" s="44" t="str">
        <f>IF($B424="","",IFERROR(VLOOKUP($C424,F.931!$B:$R,7,0),1))</f>
        <v/>
      </c>
      <c r="U424" s="44" t="str">
        <f>IF($B424="","",IFERROR(VLOOKUP($C424,F.931!$B:$AR,15,0),0))</f>
        <v/>
      </c>
      <c r="V424" s="44" t="str">
        <f>IF($B424="","",IFERROR(VLOOKUP($C424,F.931!$B:$R,3,0),1))</f>
        <v/>
      </c>
      <c r="W424" s="45" t="str">
        <f t="shared" si="55"/>
        <v/>
      </c>
      <c r="X424" s="46" t="str">
        <f>IF($B424="","",$W424*(X$2+$U424*0.015) *$O424*IF(COUNTIF(Parámetros!$J:$J, $S424)&gt;0,0,1)*IF($T424=2,0,1) +$J424*$W424)</f>
        <v/>
      </c>
      <c r="Y424" s="46" t="str">
        <f>IF($B424="","",$W424*Y$2*P424*IF(COUNTIF(Parámetros!$L:$L,$S424)&gt;0,0,1)*IF($T424=2,0,1) +$K424*$W424)</f>
        <v/>
      </c>
      <c r="Z424" s="46" t="str">
        <f>IF($B424="","",($M424*Z$2+IF($T424=2,0, $M424*Z$1+$X424/$W424*(1-$W424)))*IF(COUNTIF(Parámetros!$I:$I, $S424)&gt;0,0,1))</f>
        <v/>
      </c>
      <c r="AA424" s="46" t="str">
        <f>IF($B424="","",$R424*IF($T424=2,AA$1,AA$2) *IF(COUNTIF(Parámetros!$K:$K, $S424)&gt;0,0,1)+$Y424/$W424*(1-$W424))</f>
        <v/>
      </c>
      <c r="AB424" s="46" t="str">
        <f>IF($B424="","",$Q424*Parámetros!$B$3+Parámetros!$B$2)</f>
        <v/>
      </c>
      <c r="AC424" s="46" t="str">
        <f>IF($B424="","",Parámetros!$B$1*IF(OR($S424=27,$S424=102),0,1))</f>
        <v/>
      </c>
      <c r="AE424" s="43" t="str">
        <f>IF($B424="","",IF($C424="","No declarado",IFERROR(VLOOKUP($C424,F.931!$B:$BZ,$AE$1,0),"No declarado")))</f>
        <v/>
      </c>
      <c r="AF424" s="47" t="str">
        <f t="shared" si="56"/>
        <v/>
      </c>
      <c r="AG424" s="47" t="str">
        <f>IF($B424="","",IFERROR(O424-VLOOKUP(C424,F.931!B:BZ,SUMIFS(F.931!$1:$1,F.931!$3:$3,"Remuneración 4"),0),""))</f>
        <v/>
      </c>
      <c r="AH424" s="48" t="str">
        <f t="shared" si="57"/>
        <v/>
      </c>
      <c r="AI424" s="41" t="str">
        <f t="shared" si="58"/>
        <v/>
      </c>
    </row>
    <row r="425" spans="1:35" x14ac:dyDescent="0.2">
      <c r="A425" s="65"/>
      <c r="B425" s="64"/>
      <c r="C425" s="65"/>
      <c r="D425" s="88"/>
      <c r="E425" s="62"/>
      <c r="F425" s="62"/>
      <c r="G425" s="62"/>
      <c r="H425" s="62"/>
      <c r="I425" s="62"/>
      <c r="J425" s="62"/>
      <c r="K425" s="62"/>
      <c r="L425" s="43" t="str">
        <f>IF($B425="","",MAX(0,$E425-MAX($E425-$I425,Parámetros!$B$5)))</f>
        <v/>
      </c>
      <c r="M425" s="43" t="str">
        <f>IF($B425="","",MIN($E425,Parámetros!$B$4))</f>
        <v/>
      </c>
      <c r="N425" s="43" t="str">
        <f t="shared" si="59"/>
        <v/>
      </c>
      <c r="O425" s="43" t="str">
        <f>IF($B425="","",MIN(($E425+$F425)/IF($D425="",1,$D425),Parámetros!$B$4))</f>
        <v/>
      </c>
      <c r="P425" s="43" t="str">
        <f t="shared" si="60"/>
        <v/>
      </c>
      <c r="Q425" s="43" t="str">
        <f t="shared" si="61"/>
        <v/>
      </c>
      <c r="R425" s="43" t="str">
        <f t="shared" si="62"/>
        <v/>
      </c>
      <c r="S425" s="44" t="str">
        <f>IF($B425="","",IFERROR(VLOOKUP($C425,F.931!$B:$R,9,0),8))</f>
        <v/>
      </c>
      <c r="T425" s="44" t="str">
        <f>IF($B425="","",IFERROR(VLOOKUP($C425,F.931!$B:$R,7,0),1))</f>
        <v/>
      </c>
      <c r="U425" s="44" t="str">
        <f>IF($B425="","",IFERROR(VLOOKUP($C425,F.931!$B:$AR,15,0),0))</f>
        <v/>
      </c>
      <c r="V425" s="44" t="str">
        <f>IF($B425="","",IFERROR(VLOOKUP($C425,F.931!$B:$R,3,0),1))</f>
        <v/>
      </c>
      <c r="W425" s="45" t="str">
        <f t="shared" si="55"/>
        <v/>
      </c>
      <c r="X425" s="46" t="str">
        <f>IF($B425="","",$W425*(X$2+$U425*0.015) *$O425*IF(COUNTIF(Parámetros!$J:$J, $S425)&gt;0,0,1)*IF($T425=2,0,1) +$J425*$W425)</f>
        <v/>
      </c>
      <c r="Y425" s="46" t="str">
        <f>IF($B425="","",$W425*Y$2*P425*IF(COUNTIF(Parámetros!$L:$L,$S425)&gt;0,0,1)*IF($T425=2,0,1) +$K425*$W425)</f>
        <v/>
      </c>
      <c r="Z425" s="46" t="str">
        <f>IF($B425="","",($M425*Z$2+IF($T425=2,0, $M425*Z$1+$X425/$W425*(1-$W425)))*IF(COUNTIF(Parámetros!$I:$I, $S425)&gt;0,0,1))</f>
        <v/>
      </c>
      <c r="AA425" s="46" t="str">
        <f>IF($B425="","",$R425*IF($T425=2,AA$1,AA$2) *IF(COUNTIF(Parámetros!$K:$K, $S425)&gt;0,0,1)+$Y425/$W425*(1-$W425))</f>
        <v/>
      </c>
      <c r="AB425" s="46" t="str">
        <f>IF($B425="","",$Q425*Parámetros!$B$3+Parámetros!$B$2)</f>
        <v/>
      </c>
      <c r="AC425" s="46" t="str">
        <f>IF($B425="","",Parámetros!$B$1*IF(OR($S425=27,$S425=102),0,1))</f>
        <v/>
      </c>
      <c r="AE425" s="43" t="str">
        <f>IF($B425="","",IF($C425="","No declarado",IFERROR(VLOOKUP($C425,F.931!$B:$BZ,$AE$1,0),"No declarado")))</f>
        <v/>
      </c>
      <c r="AF425" s="47" t="str">
        <f t="shared" si="56"/>
        <v/>
      </c>
      <c r="AG425" s="47" t="str">
        <f>IF($B425="","",IFERROR(O425-VLOOKUP(C425,F.931!B:BZ,SUMIFS(F.931!$1:$1,F.931!$3:$3,"Remuneración 4"),0),""))</f>
        <v/>
      </c>
      <c r="AH425" s="48" t="str">
        <f t="shared" si="57"/>
        <v/>
      </c>
      <c r="AI425" s="41" t="str">
        <f t="shared" si="58"/>
        <v/>
      </c>
    </row>
    <row r="426" spans="1:35" x14ac:dyDescent="0.2">
      <c r="A426" s="65"/>
      <c r="B426" s="64"/>
      <c r="C426" s="65"/>
      <c r="D426" s="88"/>
      <c r="E426" s="62"/>
      <c r="F426" s="62"/>
      <c r="G426" s="62"/>
      <c r="H426" s="62"/>
      <c r="I426" s="62"/>
      <c r="J426" s="62"/>
      <c r="K426" s="62"/>
      <c r="L426" s="43" t="str">
        <f>IF($B426="","",MAX(0,$E426-MAX($E426-$I426,Parámetros!$B$5)))</f>
        <v/>
      </c>
      <c r="M426" s="43" t="str">
        <f>IF($B426="","",MIN($E426,Parámetros!$B$4))</f>
        <v/>
      </c>
      <c r="N426" s="43" t="str">
        <f t="shared" si="59"/>
        <v/>
      </c>
      <c r="O426" s="43" t="str">
        <f>IF($B426="","",MIN(($E426+$F426)/IF($D426="",1,$D426),Parámetros!$B$4))</f>
        <v/>
      </c>
      <c r="P426" s="43" t="str">
        <f t="shared" si="60"/>
        <v/>
      </c>
      <c r="Q426" s="43" t="str">
        <f t="shared" si="61"/>
        <v/>
      </c>
      <c r="R426" s="43" t="str">
        <f t="shared" si="62"/>
        <v/>
      </c>
      <c r="S426" s="44" t="str">
        <f>IF($B426="","",IFERROR(VLOOKUP($C426,F.931!$B:$R,9,0),8))</f>
        <v/>
      </c>
      <c r="T426" s="44" t="str">
        <f>IF($B426="","",IFERROR(VLOOKUP($C426,F.931!$B:$R,7,0),1))</f>
        <v/>
      </c>
      <c r="U426" s="44" t="str">
        <f>IF($B426="","",IFERROR(VLOOKUP($C426,F.931!$B:$AR,15,0),0))</f>
        <v/>
      </c>
      <c r="V426" s="44" t="str">
        <f>IF($B426="","",IFERROR(VLOOKUP($C426,F.931!$B:$R,3,0),1))</f>
        <v/>
      </c>
      <c r="W426" s="45" t="str">
        <f t="shared" si="55"/>
        <v/>
      </c>
      <c r="X426" s="46" t="str">
        <f>IF($B426="","",$W426*(X$2+$U426*0.015) *$O426*IF(COUNTIF(Parámetros!$J:$J, $S426)&gt;0,0,1)*IF($T426=2,0,1) +$J426*$W426)</f>
        <v/>
      </c>
      <c r="Y426" s="46" t="str">
        <f>IF($B426="","",$W426*Y$2*P426*IF(COUNTIF(Parámetros!$L:$L,$S426)&gt;0,0,1)*IF($T426=2,0,1) +$K426*$W426)</f>
        <v/>
      </c>
      <c r="Z426" s="46" t="str">
        <f>IF($B426="","",($M426*Z$2+IF($T426=2,0, $M426*Z$1+$X426/$W426*(1-$W426)))*IF(COUNTIF(Parámetros!$I:$I, $S426)&gt;0,0,1))</f>
        <v/>
      </c>
      <c r="AA426" s="46" t="str">
        <f>IF($B426="","",$R426*IF($T426=2,AA$1,AA$2) *IF(COUNTIF(Parámetros!$K:$K, $S426)&gt;0,0,1)+$Y426/$W426*(1-$W426))</f>
        <v/>
      </c>
      <c r="AB426" s="46" t="str">
        <f>IF($B426="","",$Q426*Parámetros!$B$3+Parámetros!$B$2)</f>
        <v/>
      </c>
      <c r="AC426" s="46" t="str">
        <f>IF($B426="","",Parámetros!$B$1*IF(OR($S426=27,$S426=102),0,1))</f>
        <v/>
      </c>
      <c r="AE426" s="43" t="str">
        <f>IF($B426="","",IF($C426="","No declarado",IFERROR(VLOOKUP($C426,F.931!$B:$BZ,$AE$1,0),"No declarado")))</f>
        <v/>
      </c>
      <c r="AF426" s="47" t="str">
        <f t="shared" si="56"/>
        <v/>
      </c>
      <c r="AG426" s="47" t="str">
        <f>IF($B426="","",IFERROR(O426-VLOOKUP(C426,F.931!B:BZ,SUMIFS(F.931!$1:$1,F.931!$3:$3,"Remuneración 4"),0),""))</f>
        <v/>
      </c>
      <c r="AH426" s="48" t="str">
        <f t="shared" si="57"/>
        <v/>
      </c>
      <c r="AI426" s="41" t="str">
        <f t="shared" si="58"/>
        <v/>
      </c>
    </row>
    <row r="427" spans="1:35" x14ac:dyDescent="0.2">
      <c r="A427" s="65"/>
      <c r="B427" s="64"/>
      <c r="C427" s="65"/>
      <c r="D427" s="88"/>
      <c r="E427" s="62"/>
      <c r="F427" s="62"/>
      <c r="G427" s="62"/>
      <c r="H427" s="62"/>
      <c r="I427" s="62"/>
      <c r="J427" s="62"/>
      <c r="K427" s="62"/>
      <c r="L427" s="43" t="str">
        <f>IF($B427="","",MAX(0,$E427-MAX($E427-$I427,Parámetros!$B$5)))</f>
        <v/>
      </c>
      <c r="M427" s="43" t="str">
        <f>IF($B427="","",MIN($E427,Parámetros!$B$4))</f>
        <v/>
      </c>
      <c r="N427" s="43" t="str">
        <f t="shared" si="59"/>
        <v/>
      </c>
      <c r="O427" s="43" t="str">
        <f>IF($B427="","",MIN(($E427+$F427)/IF($D427="",1,$D427),Parámetros!$B$4))</f>
        <v/>
      </c>
      <c r="P427" s="43" t="str">
        <f t="shared" si="60"/>
        <v/>
      </c>
      <c r="Q427" s="43" t="str">
        <f t="shared" si="61"/>
        <v/>
      </c>
      <c r="R427" s="43" t="str">
        <f t="shared" si="62"/>
        <v/>
      </c>
      <c r="S427" s="44" t="str">
        <f>IF($B427="","",IFERROR(VLOOKUP($C427,F.931!$B:$R,9,0),8))</f>
        <v/>
      </c>
      <c r="T427" s="44" t="str">
        <f>IF($B427="","",IFERROR(VLOOKUP($C427,F.931!$B:$R,7,0),1))</f>
        <v/>
      </c>
      <c r="U427" s="44" t="str">
        <f>IF($B427="","",IFERROR(VLOOKUP($C427,F.931!$B:$AR,15,0),0))</f>
        <v/>
      </c>
      <c r="V427" s="44" t="str">
        <f>IF($B427="","",IFERROR(VLOOKUP($C427,F.931!$B:$R,3,0),1))</f>
        <v/>
      </c>
      <c r="W427" s="45" t="str">
        <f t="shared" si="55"/>
        <v/>
      </c>
      <c r="X427" s="46" t="str">
        <f>IF($B427="","",$W427*(X$2+$U427*0.015) *$O427*IF(COUNTIF(Parámetros!$J:$J, $S427)&gt;0,0,1)*IF($T427=2,0,1) +$J427*$W427)</f>
        <v/>
      </c>
      <c r="Y427" s="46" t="str">
        <f>IF($B427="","",$W427*Y$2*P427*IF(COUNTIF(Parámetros!$L:$L,$S427)&gt;0,0,1)*IF($T427=2,0,1) +$K427*$W427)</f>
        <v/>
      </c>
      <c r="Z427" s="46" t="str">
        <f>IF($B427="","",($M427*Z$2+IF($T427=2,0, $M427*Z$1+$X427/$W427*(1-$W427)))*IF(COUNTIF(Parámetros!$I:$I, $S427)&gt;0,0,1))</f>
        <v/>
      </c>
      <c r="AA427" s="46" t="str">
        <f>IF($B427="","",$R427*IF($T427=2,AA$1,AA$2) *IF(COUNTIF(Parámetros!$K:$K, $S427)&gt;0,0,1)+$Y427/$W427*(1-$W427))</f>
        <v/>
      </c>
      <c r="AB427" s="46" t="str">
        <f>IF($B427="","",$Q427*Parámetros!$B$3+Parámetros!$B$2)</f>
        <v/>
      </c>
      <c r="AC427" s="46" t="str">
        <f>IF($B427="","",Parámetros!$B$1*IF(OR($S427=27,$S427=102),0,1))</f>
        <v/>
      </c>
      <c r="AE427" s="43" t="str">
        <f>IF($B427="","",IF($C427="","No declarado",IFERROR(VLOOKUP($C427,F.931!$B:$BZ,$AE$1,0),"No declarado")))</f>
        <v/>
      </c>
      <c r="AF427" s="47" t="str">
        <f t="shared" si="56"/>
        <v/>
      </c>
      <c r="AG427" s="47" t="str">
        <f>IF($B427="","",IFERROR(O427-VLOOKUP(C427,F.931!B:BZ,SUMIFS(F.931!$1:$1,F.931!$3:$3,"Remuneración 4"),0),""))</f>
        <v/>
      </c>
      <c r="AH427" s="48" t="str">
        <f t="shared" si="57"/>
        <v/>
      </c>
      <c r="AI427" s="41" t="str">
        <f t="shared" si="58"/>
        <v/>
      </c>
    </row>
    <row r="428" spans="1:35" x14ac:dyDescent="0.2">
      <c r="A428" s="65"/>
      <c r="B428" s="64"/>
      <c r="C428" s="65"/>
      <c r="D428" s="88"/>
      <c r="E428" s="62"/>
      <c r="F428" s="62"/>
      <c r="G428" s="62"/>
      <c r="H428" s="62"/>
      <c r="I428" s="62"/>
      <c r="J428" s="62"/>
      <c r="K428" s="62"/>
      <c r="L428" s="43" t="str">
        <f>IF($B428="","",MAX(0,$E428-MAX($E428-$I428,Parámetros!$B$5)))</f>
        <v/>
      </c>
      <c r="M428" s="43" t="str">
        <f>IF($B428="","",MIN($E428,Parámetros!$B$4))</f>
        <v/>
      </c>
      <c r="N428" s="43" t="str">
        <f t="shared" si="59"/>
        <v/>
      </c>
      <c r="O428" s="43" t="str">
        <f>IF($B428="","",MIN(($E428+$F428)/IF($D428="",1,$D428),Parámetros!$B$4))</f>
        <v/>
      </c>
      <c r="P428" s="43" t="str">
        <f t="shared" si="60"/>
        <v/>
      </c>
      <c r="Q428" s="43" t="str">
        <f t="shared" si="61"/>
        <v/>
      </c>
      <c r="R428" s="43" t="str">
        <f t="shared" si="62"/>
        <v/>
      </c>
      <c r="S428" s="44" t="str">
        <f>IF($B428="","",IFERROR(VLOOKUP($C428,F.931!$B:$R,9,0),8))</f>
        <v/>
      </c>
      <c r="T428" s="44" t="str">
        <f>IF($B428="","",IFERROR(VLOOKUP($C428,F.931!$B:$R,7,0),1))</f>
        <v/>
      </c>
      <c r="U428" s="44" t="str">
        <f>IF($B428="","",IFERROR(VLOOKUP($C428,F.931!$B:$AR,15,0),0))</f>
        <v/>
      </c>
      <c r="V428" s="44" t="str">
        <f>IF($B428="","",IFERROR(VLOOKUP($C428,F.931!$B:$R,3,0),1))</f>
        <v/>
      </c>
      <c r="W428" s="45" t="str">
        <f t="shared" si="55"/>
        <v/>
      </c>
      <c r="X428" s="46" t="str">
        <f>IF($B428="","",$W428*(X$2+$U428*0.015) *$O428*IF(COUNTIF(Parámetros!$J:$J, $S428)&gt;0,0,1)*IF($T428=2,0,1) +$J428*$W428)</f>
        <v/>
      </c>
      <c r="Y428" s="46" t="str">
        <f>IF($B428="","",$W428*Y$2*P428*IF(COUNTIF(Parámetros!$L:$L,$S428)&gt;0,0,1)*IF($T428=2,0,1) +$K428*$W428)</f>
        <v/>
      </c>
      <c r="Z428" s="46" t="str">
        <f>IF($B428="","",($M428*Z$2+IF($T428=2,0, $M428*Z$1+$X428/$W428*(1-$W428)))*IF(COUNTIF(Parámetros!$I:$I, $S428)&gt;0,0,1))</f>
        <v/>
      </c>
      <c r="AA428" s="46" t="str">
        <f>IF($B428="","",$R428*IF($T428=2,AA$1,AA$2) *IF(COUNTIF(Parámetros!$K:$K, $S428)&gt;0,0,1)+$Y428/$W428*(1-$W428))</f>
        <v/>
      </c>
      <c r="AB428" s="46" t="str">
        <f>IF($B428="","",$Q428*Parámetros!$B$3+Parámetros!$B$2)</f>
        <v/>
      </c>
      <c r="AC428" s="46" t="str">
        <f>IF($B428="","",Parámetros!$B$1*IF(OR($S428=27,$S428=102),0,1))</f>
        <v/>
      </c>
      <c r="AE428" s="43" t="str">
        <f>IF($B428="","",IF($C428="","No declarado",IFERROR(VLOOKUP($C428,F.931!$B:$BZ,$AE$1,0),"No declarado")))</f>
        <v/>
      </c>
      <c r="AF428" s="47" t="str">
        <f t="shared" si="56"/>
        <v/>
      </c>
      <c r="AG428" s="47" t="str">
        <f>IF($B428="","",IFERROR(O428-VLOOKUP(C428,F.931!B:BZ,SUMIFS(F.931!$1:$1,F.931!$3:$3,"Remuneración 4"),0),""))</f>
        <v/>
      </c>
      <c r="AH428" s="48" t="str">
        <f t="shared" si="57"/>
        <v/>
      </c>
      <c r="AI428" s="41" t="str">
        <f t="shared" si="58"/>
        <v/>
      </c>
    </row>
    <row r="429" spans="1:35" x14ac:dyDescent="0.2">
      <c r="A429" s="65"/>
      <c r="B429" s="64"/>
      <c r="C429" s="65"/>
      <c r="D429" s="88"/>
      <c r="E429" s="62"/>
      <c r="F429" s="62"/>
      <c r="G429" s="62"/>
      <c r="H429" s="62"/>
      <c r="I429" s="62"/>
      <c r="J429" s="62"/>
      <c r="K429" s="62"/>
      <c r="L429" s="43" t="str">
        <f>IF($B429="","",MAX(0,$E429-MAX($E429-$I429,Parámetros!$B$5)))</f>
        <v/>
      </c>
      <c r="M429" s="43" t="str">
        <f>IF($B429="","",MIN($E429,Parámetros!$B$4))</f>
        <v/>
      </c>
      <c r="N429" s="43" t="str">
        <f t="shared" si="59"/>
        <v/>
      </c>
      <c r="O429" s="43" t="str">
        <f>IF($B429="","",MIN(($E429+$F429)/IF($D429="",1,$D429),Parámetros!$B$4))</f>
        <v/>
      </c>
      <c r="P429" s="43" t="str">
        <f t="shared" si="60"/>
        <v/>
      </c>
      <c r="Q429" s="43" t="str">
        <f t="shared" si="61"/>
        <v/>
      </c>
      <c r="R429" s="43" t="str">
        <f t="shared" si="62"/>
        <v/>
      </c>
      <c r="S429" s="44" t="str">
        <f>IF($B429="","",IFERROR(VLOOKUP($C429,F.931!$B:$R,9,0),8))</f>
        <v/>
      </c>
      <c r="T429" s="44" t="str">
        <f>IF($B429="","",IFERROR(VLOOKUP($C429,F.931!$B:$R,7,0),1))</f>
        <v/>
      </c>
      <c r="U429" s="44" t="str">
        <f>IF($B429="","",IFERROR(VLOOKUP($C429,F.931!$B:$AR,15,0),0))</f>
        <v/>
      </c>
      <c r="V429" s="44" t="str">
        <f>IF($B429="","",IFERROR(VLOOKUP($C429,F.931!$B:$R,3,0),1))</f>
        <v/>
      </c>
      <c r="W429" s="45" t="str">
        <f t="shared" si="55"/>
        <v/>
      </c>
      <c r="X429" s="46" t="str">
        <f>IF($B429="","",$W429*(X$2+$U429*0.015) *$O429*IF(COUNTIF(Parámetros!$J:$J, $S429)&gt;0,0,1)*IF($T429=2,0,1) +$J429*$W429)</f>
        <v/>
      </c>
      <c r="Y429" s="46" t="str">
        <f>IF($B429="","",$W429*Y$2*P429*IF(COUNTIF(Parámetros!$L:$L,$S429)&gt;0,0,1)*IF($T429=2,0,1) +$K429*$W429)</f>
        <v/>
      </c>
      <c r="Z429" s="46" t="str">
        <f>IF($B429="","",($M429*Z$2+IF($T429=2,0, $M429*Z$1+$X429/$W429*(1-$W429)))*IF(COUNTIF(Parámetros!$I:$I, $S429)&gt;0,0,1))</f>
        <v/>
      </c>
      <c r="AA429" s="46" t="str">
        <f>IF($B429="","",$R429*IF($T429=2,AA$1,AA$2) *IF(COUNTIF(Parámetros!$K:$K, $S429)&gt;0,0,1)+$Y429/$W429*(1-$W429))</f>
        <v/>
      </c>
      <c r="AB429" s="46" t="str">
        <f>IF($B429="","",$Q429*Parámetros!$B$3+Parámetros!$B$2)</f>
        <v/>
      </c>
      <c r="AC429" s="46" t="str">
        <f>IF($B429="","",Parámetros!$B$1*IF(OR($S429=27,$S429=102),0,1))</f>
        <v/>
      </c>
      <c r="AE429" s="43" t="str">
        <f>IF($B429="","",IF($C429="","No declarado",IFERROR(VLOOKUP($C429,F.931!$B:$BZ,$AE$1,0),"No declarado")))</f>
        <v/>
      </c>
      <c r="AF429" s="47" t="str">
        <f t="shared" si="56"/>
        <v/>
      </c>
      <c r="AG429" s="47" t="str">
        <f>IF($B429="","",IFERROR(O429-VLOOKUP(C429,F.931!B:BZ,SUMIFS(F.931!$1:$1,F.931!$3:$3,"Remuneración 4"),0),""))</f>
        <v/>
      </c>
      <c r="AH429" s="48" t="str">
        <f t="shared" si="57"/>
        <v/>
      </c>
      <c r="AI429" s="41" t="str">
        <f t="shared" si="58"/>
        <v/>
      </c>
    </row>
    <row r="430" spans="1:35" x14ac:dyDescent="0.2">
      <c r="A430" s="65"/>
      <c r="B430" s="64"/>
      <c r="C430" s="65"/>
      <c r="D430" s="88"/>
      <c r="E430" s="62"/>
      <c r="F430" s="62"/>
      <c r="G430" s="62"/>
      <c r="H430" s="62"/>
      <c r="I430" s="62"/>
      <c r="J430" s="62"/>
      <c r="K430" s="62"/>
      <c r="L430" s="43" t="str">
        <f>IF($B430="","",MAX(0,$E430-MAX($E430-$I430,Parámetros!$B$5)))</f>
        <v/>
      </c>
      <c r="M430" s="43" t="str">
        <f>IF($B430="","",MIN($E430,Parámetros!$B$4))</f>
        <v/>
      </c>
      <c r="N430" s="43" t="str">
        <f t="shared" si="59"/>
        <v/>
      </c>
      <c r="O430" s="43" t="str">
        <f>IF($B430="","",MIN(($E430+$F430)/IF($D430="",1,$D430),Parámetros!$B$4))</f>
        <v/>
      </c>
      <c r="P430" s="43" t="str">
        <f t="shared" si="60"/>
        <v/>
      </c>
      <c r="Q430" s="43" t="str">
        <f t="shared" si="61"/>
        <v/>
      </c>
      <c r="R430" s="43" t="str">
        <f t="shared" si="62"/>
        <v/>
      </c>
      <c r="S430" s="44" t="str">
        <f>IF($B430="","",IFERROR(VLOOKUP($C430,F.931!$B:$R,9,0),8))</f>
        <v/>
      </c>
      <c r="T430" s="44" t="str">
        <f>IF($B430="","",IFERROR(VLOOKUP($C430,F.931!$B:$R,7,0),1))</f>
        <v/>
      </c>
      <c r="U430" s="44" t="str">
        <f>IF($B430="","",IFERROR(VLOOKUP($C430,F.931!$B:$AR,15,0),0))</f>
        <v/>
      </c>
      <c r="V430" s="44" t="str">
        <f>IF($B430="","",IFERROR(VLOOKUP($C430,F.931!$B:$R,3,0),1))</f>
        <v/>
      </c>
      <c r="W430" s="45" t="str">
        <f t="shared" ref="W430:W493" si="63">IF($B430="","",1-(IF($O430&gt;$X$1,0.15,0.1)+IF(LEFT(TEXT(V430,"000000"),1)="4",0.05,0)))</f>
        <v/>
      </c>
      <c r="X430" s="46" t="str">
        <f>IF($B430="","",$W430*(X$2+$U430*0.015) *$O430*IF(COUNTIF(Parámetros!$J:$J, $S430)&gt;0,0,1)*IF($T430=2,0,1) +$J430*$W430)</f>
        <v/>
      </c>
      <c r="Y430" s="46" t="str">
        <f>IF($B430="","",$W430*Y$2*P430*IF(COUNTIF(Parámetros!$L:$L,$S430)&gt;0,0,1)*IF($T430=2,0,1) +$K430*$W430)</f>
        <v/>
      </c>
      <c r="Z430" s="46" t="str">
        <f>IF($B430="","",($M430*Z$2+IF($T430=2,0, $M430*Z$1+$X430/$W430*(1-$W430)))*IF(COUNTIF(Parámetros!$I:$I, $S430)&gt;0,0,1))</f>
        <v/>
      </c>
      <c r="AA430" s="46" t="str">
        <f>IF($B430="","",$R430*IF($T430=2,AA$1,AA$2) *IF(COUNTIF(Parámetros!$K:$K, $S430)&gt;0,0,1)+$Y430/$W430*(1-$W430))</f>
        <v/>
      </c>
      <c r="AB430" s="46" t="str">
        <f>IF($B430="","",$Q430*Parámetros!$B$3+Parámetros!$B$2)</f>
        <v/>
      </c>
      <c r="AC430" s="46" t="str">
        <f>IF($B430="","",Parámetros!$B$1*IF(OR($S430=27,$S430=102),0,1))</f>
        <v/>
      </c>
      <c r="AE430" s="43" t="str">
        <f>IF($B430="","",IF($C430="","No declarado",IFERROR(VLOOKUP($C430,F.931!$B:$BZ,$AE$1,0),"No declarado")))</f>
        <v/>
      </c>
      <c r="AF430" s="47" t="str">
        <f t="shared" ref="AF430:AF493" si="64">IF($B430="","",IFERROR(AE430-SUM(E430:H430),""))</f>
        <v/>
      </c>
      <c r="AG430" s="47" t="str">
        <f>IF($B430="","",IFERROR(O430-VLOOKUP(C430,F.931!B:BZ,SUMIFS(F.931!$1:$1,F.931!$3:$3,"Remuneración 4"),0),""))</f>
        <v/>
      </c>
      <c r="AH430" s="48" t="str">
        <f t="shared" ref="AH430:AH493" si="65">IF($B430="","",SUM(Y430:Y430,AA430:AC430))</f>
        <v/>
      </c>
      <c r="AI430" s="41" t="str">
        <f t="shared" ref="AI430:AI493" si="66">IF($B430="","",SUM(E430:H430)+AH430)</f>
        <v/>
      </c>
    </row>
    <row r="431" spans="1:35" x14ac:dyDescent="0.2">
      <c r="A431" s="65"/>
      <c r="B431" s="64"/>
      <c r="C431" s="65"/>
      <c r="D431" s="88"/>
      <c r="E431" s="62"/>
      <c r="F431" s="62"/>
      <c r="G431" s="62"/>
      <c r="H431" s="62"/>
      <c r="I431" s="62"/>
      <c r="J431" s="62"/>
      <c r="K431" s="62"/>
      <c r="L431" s="43" t="str">
        <f>IF($B431="","",MAX(0,$E431-MAX($E431-$I431,Parámetros!$B$5)))</f>
        <v/>
      </c>
      <c r="M431" s="43" t="str">
        <f>IF($B431="","",MIN($E431,Parámetros!$B$4))</f>
        <v/>
      </c>
      <c r="N431" s="43" t="str">
        <f t="shared" si="59"/>
        <v/>
      </c>
      <c r="O431" s="43" t="str">
        <f>IF($B431="","",MIN(($E431+$F431)/IF($D431="",1,$D431),Parámetros!$B$4))</f>
        <v/>
      </c>
      <c r="P431" s="43" t="str">
        <f t="shared" si="60"/>
        <v/>
      </c>
      <c r="Q431" s="43" t="str">
        <f t="shared" si="61"/>
        <v/>
      </c>
      <c r="R431" s="43" t="str">
        <f t="shared" si="62"/>
        <v/>
      </c>
      <c r="S431" s="44" t="str">
        <f>IF($B431="","",IFERROR(VLOOKUP($C431,F.931!$B:$R,9,0),8))</f>
        <v/>
      </c>
      <c r="T431" s="44" t="str">
        <f>IF($B431="","",IFERROR(VLOOKUP($C431,F.931!$B:$R,7,0),1))</f>
        <v/>
      </c>
      <c r="U431" s="44" t="str">
        <f>IF($B431="","",IFERROR(VLOOKUP($C431,F.931!$B:$AR,15,0),0))</f>
        <v/>
      </c>
      <c r="V431" s="44" t="str">
        <f>IF($B431="","",IFERROR(VLOOKUP($C431,F.931!$B:$R,3,0),1))</f>
        <v/>
      </c>
      <c r="W431" s="45" t="str">
        <f t="shared" si="63"/>
        <v/>
      </c>
      <c r="X431" s="46" t="str">
        <f>IF($B431="","",$W431*(X$2+$U431*0.015) *$O431*IF(COUNTIF(Parámetros!$J:$J, $S431)&gt;0,0,1)*IF($T431=2,0,1) +$J431*$W431)</f>
        <v/>
      </c>
      <c r="Y431" s="46" t="str">
        <f>IF($B431="","",$W431*Y$2*P431*IF(COUNTIF(Parámetros!$L:$L,$S431)&gt;0,0,1)*IF($T431=2,0,1) +$K431*$W431)</f>
        <v/>
      </c>
      <c r="Z431" s="46" t="str">
        <f>IF($B431="","",($M431*Z$2+IF($T431=2,0, $M431*Z$1+$X431/$W431*(1-$W431)))*IF(COUNTIF(Parámetros!$I:$I, $S431)&gt;0,0,1))</f>
        <v/>
      </c>
      <c r="AA431" s="46" t="str">
        <f>IF($B431="","",$R431*IF($T431=2,AA$1,AA$2) *IF(COUNTIF(Parámetros!$K:$K, $S431)&gt;0,0,1)+$Y431/$W431*(1-$W431))</f>
        <v/>
      </c>
      <c r="AB431" s="46" t="str">
        <f>IF($B431="","",$Q431*Parámetros!$B$3+Parámetros!$B$2)</f>
        <v/>
      </c>
      <c r="AC431" s="46" t="str">
        <f>IF($B431="","",Parámetros!$B$1*IF(OR($S431=27,$S431=102),0,1))</f>
        <v/>
      </c>
      <c r="AE431" s="43" t="str">
        <f>IF($B431="","",IF($C431="","No declarado",IFERROR(VLOOKUP($C431,F.931!$B:$BZ,$AE$1,0),"No declarado")))</f>
        <v/>
      </c>
      <c r="AF431" s="47" t="str">
        <f t="shared" si="64"/>
        <v/>
      </c>
      <c r="AG431" s="47" t="str">
        <f>IF($B431="","",IFERROR(O431-VLOOKUP(C431,F.931!B:BZ,SUMIFS(F.931!$1:$1,F.931!$3:$3,"Remuneración 4"),0),""))</f>
        <v/>
      </c>
      <c r="AH431" s="48" t="str">
        <f t="shared" si="65"/>
        <v/>
      </c>
      <c r="AI431" s="41" t="str">
        <f t="shared" si="66"/>
        <v/>
      </c>
    </row>
    <row r="432" spans="1:35" x14ac:dyDescent="0.2">
      <c r="A432" s="65"/>
      <c r="B432" s="64"/>
      <c r="C432" s="65"/>
      <c r="D432" s="88"/>
      <c r="E432" s="62"/>
      <c r="F432" s="62"/>
      <c r="G432" s="62"/>
      <c r="H432" s="62"/>
      <c r="I432" s="62"/>
      <c r="J432" s="62"/>
      <c r="K432" s="62"/>
      <c r="L432" s="43" t="str">
        <f>IF($B432="","",MAX(0,$E432-MAX($E432-$I432,Parámetros!$B$5)))</f>
        <v/>
      </c>
      <c r="M432" s="43" t="str">
        <f>IF($B432="","",MIN($E432,Parámetros!$B$4))</f>
        <v/>
      </c>
      <c r="N432" s="43" t="str">
        <f t="shared" si="59"/>
        <v/>
      </c>
      <c r="O432" s="43" t="str">
        <f>IF($B432="","",MIN(($E432+$F432)/IF($D432="",1,$D432),Parámetros!$B$4))</f>
        <v/>
      </c>
      <c r="P432" s="43" t="str">
        <f t="shared" si="60"/>
        <v/>
      </c>
      <c r="Q432" s="43" t="str">
        <f t="shared" si="61"/>
        <v/>
      </c>
      <c r="R432" s="43" t="str">
        <f t="shared" si="62"/>
        <v/>
      </c>
      <c r="S432" s="44" t="str">
        <f>IF($B432="","",IFERROR(VLOOKUP($C432,F.931!$B:$R,9,0),8))</f>
        <v/>
      </c>
      <c r="T432" s="44" t="str">
        <f>IF($B432="","",IFERROR(VLOOKUP($C432,F.931!$B:$R,7,0),1))</f>
        <v/>
      </c>
      <c r="U432" s="44" t="str">
        <f>IF($B432="","",IFERROR(VLOOKUP($C432,F.931!$B:$AR,15,0),0))</f>
        <v/>
      </c>
      <c r="V432" s="44" t="str">
        <f>IF($B432="","",IFERROR(VLOOKUP($C432,F.931!$B:$R,3,0),1))</f>
        <v/>
      </c>
      <c r="W432" s="45" t="str">
        <f t="shared" si="63"/>
        <v/>
      </c>
      <c r="X432" s="46" t="str">
        <f>IF($B432="","",$W432*(X$2+$U432*0.015) *$O432*IF(COUNTIF(Parámetros!$J:$J, $S432)&gt;0,0,1)*IF($T432=2,0,1) +$J432*$W432)</f>
        <v/>
      </c>
      <c r="Y432" s="46" t="str">
        <f>IF($B432="","",$W432*Y$2*P432*IF(COUNTIF(Parámetros!$L:$L,$S432)&gt;0,0,1)*IF($T432=2,0,1) +$K432*$W432)</f>
        <v/>
      </c>
      <c r="Z432" s="46" t="str">
        <f>IF($B432="","",($M432*Z$2+IF($T432=2,0, $M432*Z$1+$X432/$W432*(1-$W432)))*IF(COUNTIF(Parámetros!$I:$I, $S432)&gt;0,0,1))</f>
        <v/>
      </c>
      <c r="AA432" s="46" t="str">
        <f>IF($B432="","",$R432*IF($T432=2,AA$1,AA$2) *IF(COUNTIF(Parámetros!$K:$K, $S432)&gt;0,0,1)+$Y432/$W432*(1-$W432))</f>
        <v/>
      </c>
      <c r="AB432" s="46" t="str">
        <f>IF($B432="","",$Q432*Parámetros!$B$3+Parámetros!$B$2)</f>
        <v/>
      </c>
      <c r="AC432" s="46" t="str">
        <f>IF($B432="","",Parámetros!$B$1*IF(OR($S432=27,$S432=102),0,1))</f>
        <v/>
      </c>
      <c r="AE432" s="43" t="str">
        <f>IF($B432="","",IF($C432="","No declarado",IFERROR(VLOOKUP($C432,F.931!$B:$BZ,$AE$1,0),"No declarado")))</f>
        <v/>
      </c>
      <c r="AF432" s="47" t="str">
        <f t="shared" si="64"/>
        <v/>
      </c>
      <c r="AG432" s="47" t="str">
        <f>IF($B432="","",IFERROR(O432-VLOOKUP(C432,F.931!B:BZ,SUMIFS(F.931!$1:$1,F.931!$3:$3,"Remuneración 4"),0),""))</f>
        <v/>
      </c>
      <c r="AH432" s="48" t="str">
        <f t="shared" si="65"/>
        <v/>
      </c>
      <c r="AI432" s="41" t="str">
        <f t="shared" si="66"/>
        <v/>
      </c>
    </row>
    <row r="433" spans="1:35" x14ac:dyDescent="0.2">
      <c r="A433" s="65"/>
      <c r="B433" s="64"/>
      <c r="C433" s="65"/>
      <c r="D433" s="88"/>
      <c r="E433" s="62"/>
      <c r="F433" s="62"/>
      <c r="G433" s="62"/>
      <c r="H433" s="62"/>
      <c r="I433" s="62"/>
      <c r="J433" s="62"/>
      <c r="K433" s="62"/>
      <c r="L433" s="43" t="str">
        <f>IF($B433="","",MAX(0,$E433-MAX($E433-$I433,Parámetros!$B$5)))</f>
        <v/>
      </c>
      <c r="M433" s="43" t="str">
        <f>IF($B433="","",MIN($E433,Parámetros!$B$4))</f>
        <v/>
      </c>
      <c r="N433" s="43" t="str">
        <f t="shared" si="59"/>
        <v/>
      </c>
      <c r="O433" s="43" t="str">
        <f>IF($B433="","",MIN(($E433+$F433)/IF($D433="",1,$D433),Parámetros!$B$4))</f>
        <v/>
      </c>
      <c r="P433" s="43" t="str">
        <f t="shared" si="60"/>
        <v/>
      </c>
      <c r="Q433" s="43" t="str">
        <f t="shared" si="61"/>
        <v/>
      </c>
      <c r="R433" s="43" t="str">
        <f t="shared" si="62"/>
        <v/>
      </c>
      <c r="S433" s="44" t="str">
        <f>IF($B433="","",IFERROR(VLOOKUP($C433,F.931!$B:$R,9,0),8))</f>
        <v/>
      </c>
      <c r="T433" s="44" t="str">
        <f>IF($B433="","",IFERROR(VLOOKUP($C433,F.931!$B:$R,7,0),1))</f>
        <v/>
      </c>
      <c r="U433" s="44" t="str">
        <f>IF($B433="","",IFERROR(VLOOKUP($C433,F.931!$B:$AR,15,0),0))</f>
        <v/>
      </c>
      <c r="V433" s="44" t="str">
        <f>IF($B433="","",IFERROR(VLOOKUP($C433,F.931!$B:$R,3,0),1))</f>
        <v/>
      </c>
      <c r="W433" s="45" t="str">
        <f t="shared" si="63"/>
        <v/>
      </c>
      <c r="X433" s="46" t="str">
        <f>IF($B433="","",$W433*(X$2+$U433*0.015) *$O433*IF(COUNTIF(Parámetros!$J:$J, $S433)&gt;0,0,1)*IF($T433=2,0,1) +$J433*$W433)</f>
        <v/>
      </c>
      <c r="Y433" s="46" t="str">
        <f>IF($B433="","",$W433*Y$2*P433*IF(COUNTIF(Parámetros!$L:$L,$S433)&gt;0,0,1)*IF($T433=2,0,1) +$K433*$W433)</f>
        <v/>
      </c>
      <c r="Z433" s="46" t="str">
        <f>IF($B433="","",($M433*Z$2+IF($T433=2,0, $M433*Z$1+$X433/$W433*(1-$W433)))*IF(COUNTIF(Parámetros!$I:$I, $S433)&gt;0,0,1))</f>
        <v/>
      </c>
      <c r="AA433" s="46" t="str">
        <f>IF($B433="","",$R433*IF($T433=2,AA$1,AA$2) *IF(COUNTIF(Parámetros!$K:$K, $S433)&gt;0,0,1)+$Y433/$W433*(1-$W433))</f>
        <v/>
      </c>
      <c r="AB433" s="46" t="str">
        <f>IF($B433="","",$Q433*Parámetros!$B$3+Parámetros!$B$2)</f>
        <v/>
      </c>
      <c r="AC433" s="46" t="str">
        <f>IF($B433="","",Parámetros!$B$1*IF(OR($S433=27,$S433=102),0,1))</f>
        <v/>
      </c>
      <c r="AE433" s="43" t="str">
        <f>IF($B433="","",IF($C433="","No declarado",IFERROR(VLOOKUP($C433,F.931!$B:$BZ,$AE$1,0),"No declarado")))</f>
        <v/>
      </c>
      <c r="AF433" s="47" t="str">
        <f t="shared" si="64"/>
        <v/>
      </c>
      <c r="AG433" s="47" t="str">
        <f>IF($B433="","",IFERROR(O433-VLOOKUP(C433,F.931!B:BZ,SUMIFS(F.931!$1:$1,F.931!$3:$3,"Remuneración 4"),0),""))</f>
        <v/>
      </c>
      <c r="AH433" s="48" t="str">
        <f t="shared" si="65"/>
        <v/>
      </c>
      <c r="AI433" s="41" t="str">
        <f t="shared" si="66"/>
        <v/>
      </c>
    </row>
    <row r="434" spans="1:35" x14ac:dyDescent="0.2">
      <c r="A434" s="65"/>
      <c r="B434" s="64"/>
      <c r="C434" s="65"/>
      <c r="D434" s="88"/>
      <c r="E434" s="62"/>
      <c r="F434" s="62"/>
      <c r="G434" s="62"/>
      <c r="H434" s="62"/>
      <c r="I434" s="62"/>
      <c r="J434" s="62"/>
      <c r="K434" s="62"/>
      <c r="L434" s="43" t="str">
        <f>IF($B434="","",MAX(0,$E434-MAX($E434-$I434,Parámetros!$B$5)))</f>
        <v/>
      </c>
      <c r="M434" s="43" t="str">
        <f>IF($B434="","",MIN($E434,Parámetros!$B$4))</f>
        <v/>
      </c>
      <c r="N434" s="43" t="str">
        <f t="shared" si="59"/>
        <v/>
      </c>
      <c r="O434" s="43" t="str">
        <f>IF($B434="","",MIN(($E434+$F434)/IF($D434="",1,$D434),Parámetros!$B$4))</f>
        <v/>
      </c>
      <c r="P434" s="43" t="str">
        <f t="shared" si="60"/>
        <v/>
      </c>
      <c r="Q434" s="43" t="str">
        <f t="shared" si="61"/>
        <v/>
      </c>
      <c r="R434" s="43" t="str">
        <f t="shared" si="62"/>
        <v/>
      </c>
      <c r="S434" s="44" t="str">
        <f>IF($B434="","",IFERROR(VLOOKUP($C434,F.931!$B:$R,9,0),8))</f>
        <v/>
      </c>
      <c r="T434" s="44" t="str">
        <f>IF($B434="","",IFERROR(VLOOKUP($C434,F.931!$B:$R,7,0),1))</f>
        <v/>
      </c>
      <c r="U434" s="44" t="str">
        <f>IF($B434="","",IFERROR(VLOOKUP($C434,F.931!$B:$AR,15,0),0))</f>
        <v/>
      </c>
      <c r="V434" s="44" t="str">
        <f>IF($B434="","",IFERROR(VLOOKUP($C434,F.931!$B:$R,3,0),1))</f>
        <v/>
      </c>
      <c r="W434" s="45" t="str">
        <f t="shared" si="63"/>
        <v/>
      </c>
      <c r="X434" s="46" t="str">
        <f>IF($B434="","",$W434*(X$2+$U434*0.015) *$O434*IF(COUNTIF(Parámetros!$J:$J, $S434)&gt;0,0,1)*IF($T434=2,0,1) +$J434*$W434)</f>
        <v/>
      </c>
      <c r="Y434" s="46" t="str">
        <f>IF($B434="","",$W434*Y$2*P434*IF(COUNTIF(Parámetros!$L:$L,$S434)&gt;0,0,1)*IF($T434=2,0,1) +$K434*$W434)</f>
        <v/>
      </c>
      <c r="Z434" s="46" t="str">
        <f>IF($B434="","",($M434*Z$2+IF($T434=2,0, $M434*Z$1+$X434/$W434*(1-$W434)))*IF(COUNTIF(Parámetros!$I:$I, $S434)&gt;0,0,1))</f>
        <v/>
      </c>
      <c r="AA434" s="46" t="str">
        <f>IF($B434="","",$R434*IF($T434=2,AA$1,AA$2) *IF(COUNTIF(Parámetros!$K:$K, $S434)&gt;0,0,1)+$Y434/$W434*(1-$W434))</f>
        <v/>
      </c>
      <c r="AB434" s="46" t="str">
        <f>IF($B434="","",$Q434*Parámetros!$B$3+Parámetros!$B$2)</f>
        <v/>
      </c>
      <c r="AC434" s="46" t="str">
        <f>IF($B434="","",Parámetros!$B$1*IF(OR($S434=27,$S434=102),0,1))</f>
        <v/>
      </c>
      <c r="AE434" s="43" t="str">
        <f>IF($B434="","",IF($C434="","No declarado",IFERROR(VLOOKUP($C434,F.931!$B:$BZ,$AE$1,0),"No declarado")))</f>
        <v/>
      </c>
      <c r="AF434" s="47" t="str">
        <f t="shared" si="64"/>
        <v/>
      </c>
      <c r="AG434" s="47" t="str">
        <f>IF($B434="","",IFERROR(O434-VLOOKUP(C434,F.931!B:BZ,SUMIFS(F.931!$1:$1,F.931!$3:$3,"Remuneración 4"),0),""))</f>
        <v/>
      </c>
      <c r="AH434" s="48" t="str">
        <f t="shared" si="65"/>
        <v/>
      </c>
      <c r="AI434" s="41" t="str">
        <f t="shared" si="66"/>
        <v/>
      </c>
    </row>
    <row r="435" spans="1:35" x14ac:dyDescent="0.2">
      <c r="A435" s="65"/>
      <c r="B435" s="64"/>
      <c r="C435" s="65"/>
      <c r="D435" s="88"/>
      <c r="E435" s="62"/>
      <c r="F435" s="62"/>
      <c r="G435" s="62"/>
      <c r="H435" s="62"/>
      <c r="I435" s="62"/>
      <c r="J435" s="62"/>
      <c r="K435" s="62"/>
      <c r="L435" s="43" t="str">
        <f>IF($B435="","",MAX(0,$E435-MAX($E435-$I435,Parámetros!$B$5)))</f>
        <v/>
      </c>
      <c r="M435" s="43" t="str">
        <f>IF($B435="","",MIN($E435,Parámetros!$B$4))</f>
        <v/>
      </c>
      <c r="N435" s="43" t="str">
        <f t="shared" si="59"/>
        <v/>
      </c>
      <c r="O435" s="43" t="str">
        <f>IF($B435="","",MIN(($E435+$F435)/IF($D435="",1,$D435),Parámetros!$B$4))</f>
        <v/>
      </c>
      <c r="P435" s="43" t="str">
        <f t="shared" si="60"/>
        <v/>
      </c>
      <c r="Q435" s="43" t="str">
        <f t="shared" si="61"/>
        <v/>
      </c>
      <c r="R435" s="43" t="str">
        <f t="shared" si="62"/>
        <v/>
      </c>
      <c r="S435" s="44" t="str">
        <f>IF($B435="","",IFERROR(VLOOKUP($C435,F.931!$B:$R,9,0),8))</f>
        <v/>
      </c>
      <c r="T435" s="44" t="str">
        <f>IF($B435="","",IFERROR(VLOOKUP($C435,F.931!$B:$R,7,0),1))</f>
        <v/>
      </c>
      <c r="U435" s="44" t="str">
        <f>IF($B435="","",IFERROR(VLOOKUP($C435,F.931!$B:$AR,15,0),0))</f>
        <v/>
      </c>
      <c r="V435" s="44" t="str">
        <f>IF($B435="","",IFERROR(VLOOKUP($C435,F.931!$B:$R,3,0),1))</f>
        <v/>
      </c>
      <c r="W435" s="45" t="str">
        <f t="shared" si="63"/>
        <v/>
      </c>
      <c r="X435" s="46" t="str">
        <f>IF($B435="","",$W435*(X$2+$U435*0.015) *$O435*IF(COUNTIF(Parámetros!$J:$J, $S435)&gt;0,0,1)*IF($T435=2,0,1) +$J435*$W435)</f>
        <v/>
      </c>
      <c r="Y435" s="46" t="str">
        <f>IF($B435="","",$W435*Y$2*P435*IF(COUNTIF(Parámetros!$L:$L,$S435)&gt;0,0,1)*IF($T435=2,0,1) +$K435*$W435)</f>
        <v/>
      </c>
      <c r="Z435" s="46" t="str">
        <f>IF($B435="","",($M435*Z$2+IF($T435=2,0, $M435*Z$1+$X435/$W435*(1-$W435)))*IF(COUNTIF(Parámetros!$I:$I, $S435)&gt;0,0,1))</f>
        <v/>
      </c>
      <c r="AA435" s="46" t="str">
        <f>IF($B435="","",$R435*IF($T435=2,AA$1,AA$2) *IF(COUNTIF(Parámetros!$K:$K, $S435)&gt;0,0,1)+$Y435/$W435*(1-$W435))</f>
        <v/>
      </c>
      <c r="AB435" s="46" t="str">
        <f>IF($B435="","",$Q435*Parámetros!$B$3+Parámetros!$B$2)</f>
        <v/>
      </c>
      <c r="AC435" s="46" t="str">
        <f>IF($B435="","",Parámetros!$B$1*IF(OR($S435=27,$S435=102),0,1))</f>
        <v/>
      </c>
      <c r="AE435" s="43" t="str">
        <f>IF($B435="","",IF($C435="","No declarado",IFERROR(VLOOKUP($C435,F.931!$B:$BZ,$AE$1,0),"No declarado")))</f>
        <v/>
      </c>
      <c r="AF435" s="47" t="str">
        <f t="shared" si="64"/>
        <v/>
      </c>
      <c r="AG435" s="47" t="str">
        <f>IF($B435="","",IFERROR(O435-VLOOKUP(C435,F.931!B:BZ,SUMIFS(F.931!$1:$1,F.931!$3:$3,"Remuneración 4"),0),""))</f>
        <v/>
      </c>
      <c r="AH435" s="48" t="str">
        <f t="shared" si="65"/>
        <v/>
      </c>
      <c r="AI435" s="41" t="str">
        <f t="shared" si="66"/>
        <v/>
      </c>
    </row>
    <row r="436" spans="1:35" x14ac:dyDescent="0.2">
      <c r="A436" s="65"/>
      <c r="B436" s="64"/>
      <c r="C436" s="65"/>
      <c r="D436" s="88"/>
      <c r="E436" s="62"/>
      <c r="F436" s="62"/>
      <c r="G436" s="62"/>
      <c r="H436" s="62"/>
      <c r="I436" s="62"/>
      <c r="J436" s="62"/>
      <c r="K436" s="62"/>
      <c r="L436" s="43" t="str">
        <f>IF($B436="","",MAX(0,$E436-MAX($E436-$I436,Parámetros!$B$5)))</f>
        <v/>
      </c>
      <c r="M436" s="43" t="str">
        <f>IF($B436="","",MIN($E436,Parámetros!$B$4))</f>
        <v/>
      </c>
      <c r="N436" s="43" t="str">
        <f t="shared" si="59"/>
        <v/>
      </c>
      <c r="O436" s="43" t="str">
        <f>IF($B436="","",MIN(($E436+$F436)/IF($D436="",1,$D436),Parámetros!$B$4))</f>
        <v/>
      </c>
      <c r="P436" s="43" t="str">
        <f t="shared" si="60"/>
        <v/>
      </c>
      <c r="Q436" s="43" t="str">
        <f t="shared" si="61"/>
        <v/>
      </c>
      <c r="R436" s="43" t="str">
        <f t="shared" si="62"/>
        <v/>
      </c>
      <c r="S436" s="44" t="str">
        <f>IF($B436="","",IFERROR(VLOOKUP($C436,F.931!$B:$R,9,0),8))</f>
        <v/>
      </c>
      <c r="T436" s="44" t="str">
        <f>IF($B436="","",IFERROR(VLOOKUP($C436,F.931!$B:$R,7,0),1))</f>
        <v/>
      </c>
      <c r="U436" s="44" t="str">
        <f>IF($B436="","",IFERROR(VLOOKUP($C436,F.931!$B:$AR,15,0),0))</f>
        <v/>
      </c>
      <c r="V436" s="44" t="str">
        <f>IF($B436="","",IFERROR(VLOOKUP($C436,F.931!$B:$R,3,0),1))</f>
        <v/>
      </c>
      <c r="W436" s="45" t="str">
        <f t="shared" si="63"/>
        <v/>
      </c>
      <c r="X436" s="46" t="str">
        <f>IF($B436="","",$W436*(X$2+$U436*0.015) *$O436*IF(COUNTIF(Parámetros!$J:$J, $S436)&gt;0,0,1)*IF($T436=2,0,1) +$J436*$W436)</f>
        <v/>
      </c>
      <c r="Y436" s="46" t="str">
        <f>IF($B436="","",$W436*Y$2*P436*IF(COUNTIF(Parámetros!$L:$L,$S436)&gt;0,0,1)*IF($T436=2,0,1) +$K436*$W436)</f>
        <v/>
      </c>
      <c r="Z436" s="46" t="str">
        <f>IF($B436="","",($M436*Z$2+IF($T436=2,0, $M436*Z$1+$X436/$W436*(1-$W436)))*IF(COUNTIF(Parámetros!$I:$I, $S436)&gt;0,0,1))</f>
        <v/>
      </c>
      <c r="AA436" s="46" t="str">
        <f>IF($B436="","",$R436*IF($T436=2,AA$1,AA$2) *IF(COUNTIF(Parámetros!$K:$K, $S436)&gt;0,0,1)+$Y436/$W436*(1-$W436))</f>
        <v/>
      </c>
      <c r="AB436" s="46" t="str">
        <f>IF($B436="","",$Q436*Parámetros!$B$3+Parámetros!$B$2)</f>
        <v/>
      </c>
      <c r="AC436" s="46" t="str">
        <f>IF($B436="","",Parámetros!$B$1*IF(OR($S436=27,$S436=102),0,1))</f>
        <v/>
      </c>
      <c r="AE436" s="43" t="str">
        <f>IF($B436="","",IF($C436="","No declarado",IFERROR(VLOOKUP($C436,F.931!$B:$BZ,$AE$1,0),"No declarado")))</f>
        <v/>
      </c>
      <c r="AF436" s="47" t="str">
        <f t="shared" si="64"/>
        <v/>
      </c>
      <c r="AG436" s="47" t="str">
        <f>IF($B436="","",IFERROR(O436-VLOOKUP(C436,F.931!B:BZ,SUMIFS(F.931!$1:$1,F.931!$3:$3,"Remuneración 4"),0),""))</f>
        <v/>
      </c>
      <c r="AH436" s="48" t="str">
        <f t="shared" si="65"/>
        <v/>
      </c>
      <c r="AI436" s="41" t="str">
        <f t="shared" si="66"/>
        <v/>
      </c>
    </row>
    <row r="437" spans="1:35" x14ac:dyDescent="0.2">
      <c r="A437" s="65"/>
      <c r="B437" s="64"/>
      <c r="C437" s="65"/>
      <c r="D437" s="88"/>
      <c r="E437" s="62"/>
      <c r="F437" s="62"/>
      <c r="G437" s="62"/>
      <c r="H437" s="62"/>
      <c r="I437" s="62"/>
      <c r="J437" s="62"/>
      <c r="K437" s="62"/>
      <c r="L437" s="43" t="str">
        <f>IF($B437="","",MAX(0,$E437-MAX($E437-$I437,Parámetros!$B$5)))</f>
        <v/>
      </c>
      <c r="M437" s="43" t="str">
        <f>IF($B437="","",MIN($E437,Parámetros!$B$4))</f>
        <v/>
      </c>
      <c r="N437" s="43" t="str">
        <f t="shared" si="59"/>
        <v/>
      </c>
      <c r="O437" s="43" t="str">
        <f>IF($B437="","",MIN(($E437+$F437)/IF($D437="",1,$D437),Parámetros!$B$4))</f>
        <v/>
      </c>
      <c r="P437" s="43" t="str">
        <f t="shared" si="60"/>
        <v/>
      </c>
      <c r="Q437" s="43" t="str">
        <f t="shared" si="61"/>
        <v/>
      </c>
      <c r="R437" s="43" t="str">
        <f t="shared" si="62"/>
        <v/>
      </c>
      <c r="S437" s="44" t="str">
        <f>IF($B437="","",IFERROR(VLOOKUP($C437,F.931!$B:$R,9,0),8))</f>
        <v/>
      </c>
      <c r="T437" s="44" t="str">
        <f>IF($B437="","",IFERROR(VLOOKUP($C437,F.931!$B:$R,7,0),1))</f>
        <v/>
      </c>
      <c r="U437" s="44" t="str">
        <f>IF($B437="","",IFERROR(VLOOKUP($C437,F.931!$B:$AR,15,0),0))</f>
        <v/>
      </c>
      <c r="V437" s="44" t="str">
        <f>IF($B437="","",IFERROR(VLOOKUP($C437,F.931!$B:$R,3,0),1))</f>
        <v/>
      </c>
      <c r="W437" s="45" t="str">
        <f t="shared" si="63"/>
        <v/>
      </c>
      <c r="X437" s="46" t="str">
        <f>IF($B437="","",$W437*(X$2+$U437*0.015) *$O437*IF(COUNTIF(Parámetros!$J:$J, $S437)&gt;0,0,1)*IF($T437=2,0,1) +$J437*$W437)</f>
        <v/>
      </c>
      <c r="Y437" s="46" t="str">
        <f>IF($B437="","",$W437*Y$2*P437*IF(COUNTIF(Parámetros!$L:$L,$S437)&gt;0,0,1)*IF($T437=2,0,1) +$K437*$W437)</f>
        <v/>
      </c>
      <c r="Z437" s="46" t="str">
        <f>IF($B437="","",($M437*Z$2+IF($T437=2,0, $M437*Z$1+$X437/$W437*(1-$W437)))*IF(COUNTIF(Parámetros!$I:$I, $S437)&gt;0,0,1))</f>
        <v/>
      </c>
      <c r="AA437" s="46" t="str">
        <f>IF($B437="","",$R437*IF($T437=2,AA$1,AA$2) *IF(COUNTIF(Parámetros!$K:$K, $S437)&gt;0,0,1)+$Y437/$W437*(1-$W437))</f>
        <v/>
      </c>
      <c r="AB437" s="46" t="str">
        <f>IF($B437="","",$Q437*Parámetros!$B$3+Parámetros!$B$2)</f>
        <v/>
      </c>
      <c r="AC437" s="46" t="str">
        <f>IF($B437="","",Parámetros!$B$1*IF(OR($S437=27,$S437=102),0,1))</f>
        <v/>
      </c>
      <c r="AE437" s="43" t="str">
        <f>IF($B437="","",IF($C437="","No declarado",IFERROR(VLOOKUP($C437,F.931!$B:$BZ,$AE$1,0),"No declarado")))</f>
        <v/>
      </c>
      <c r="AF437" s="47" t="str">
        <f t="shared" si="64"/>
        <v/>
      </c>
      <c r="AG437" s="47" t="str">
        <f>IF($B437="","",IFERROR(O437-VLOOKUP(C437,F.931!B:BZ,SUMIFS(F.931!$1:$1,F.931!$3:$3,"Remuneración 4"),0),""))</f>
        <v/>
      </c>
      <c r="AH437" s="48" t="str">
        <f t="shared" si="65"/>
        <v/>
      </c>
      <c r="AI437" s="41" t="str">
        <f t="shared" si="66"/>
        <v/>
      </c>
    </row>
    <row r="438" spans="1:35" x14ac:dyDescent="0.2">
      <c r="A438" s="65"/>
      <c r="B438" s="64"/>
      <c r="C438" s="65"/>
      <c r="D438" s="88"/>
      <c r="E438" s="62"/>
      <c r="F438" s="62"/>
      <c r="G438" s="62"/>
      <c r="H438" s="62"/>
      <c r="I438" s="62"/>
      <c r="J438" s="62"/>
      <c r="K438" s="62"/>
      <c r="L438" s="43" t="str">
        <f>IF($B438="","",MAX(0,$E438-MAX($E438-$I438,Parámetros!$B$5)))</f>
        <v/>
      </c>
      <c r="M438" s="43" t="str">
        <f>IF($B438="","",MIN($E438,Parámetros!$B$4))</f>
        <v/>
      </c>
      <c r="N438" s="43" t="str">
        <f t="shared" si="59"/>
        <v/>
      </c>
      <c r="O438" s="43" t="str">
        <f>IF($B438="","",MIN(($E438+$F438)/IF($D438="",1,$D438),Parámetros!$B$4))</f>
        <v/>
      </c>
      <c r="P438" s="43" t="str">
        <f t="shared" si="60"/>
        <v/>
      </c>
      <c r="Q438" s="43" t="str">
        <f t="shared" si="61"/>
        <v/>
      </c>
      <c r="R438" s="43" t="str">
        <f t="shared" si="62"/>
        <v/>
      </c>
      <c r="S438" s="44" t="str">
        <f>IF($B438="","",IFERROR(VLOOKUP($C438,F.931!$B:$R,9,0),8))</f>
        <v/>
      </c>
      <c r="T438" s="44" t="str">
        <f>IF($B438="","",IFERROR(VLOOKUP($C438,F.931!$B:$R,7,0),1))</f>
        <v/>
      </c>
      <c r="U438" s="44" t="str">
        <f>IF($B438="","",IFERROR(VLOOKUP($C438,F.931!$B:$AR,15,0),0))</f>
        <v/>
      </c>
      <c r="V438" s="44" t="str">
        <f>IF($B438="","",IFERROR(VLOOKUP($C438,F.931!$B:$R,3,0),1))</f>
        <v/>
      </c>
      <c r="W438" s="45" t="str">
        <f t="shared" si="63"/>
        <v/>
      </c>
      <c r="X438" s="46" t="str">
        <f>IF($B438="","",$W438*(X$2+$U438*0.015) *$O438*IF(COUNTIF(Parámetros!$J:$J, $S438)&gt;0,0,1)*IF($T438=2,0,1) +$J438*$W438)</f>
        <v/>
      </c>
      <c r="Y438" s="46" t="str">
        <f>IF($B438="","",$W438*Y$2*P438*IF(COUNTIF(Parámetros!$L:$L,$S438)&gt;0,0,1)*IF($T438=2,0,1) +$K438*$W438)</f>
        <v/>
      </c>
      <c r="Z438" s="46" t="str">
        <f>IF($B438="","",($M438*Z$2+IF($T438=2,0, $M438*Z$1+$X438/$W438*(1-$W438)))*IF(COUNTIF(Parámetros!$I:$I, $S438)&gt;0,0,1))</f>
        <v/>
      </c>
      <c r="AA438" s="46" t="str">
        <f>IF($B438="","",$R438*IF($T438=2,AA$1,AA$2) *IF(COUNTIF(Parámetros!$K:$K, $S438)&gt;0,0,1)+$Y438/$W438*(1-$W438))</f>
        <v/>
      </c>
      <c r="AB438" s="46" t="str">
        <f>IF($B438="","",$Q438*Parámetros!$B$3+Parámetros!$B$2)</f>
        <v/>
      </c>
      <c r="AC438" s="46" t="str">
        <f>IF($B438="","",Parámetros!$B$1*IF(OR($S438=27,$S438=102),0,1))</f>
        <v/>
      </c>
      <c r="AE438" s="43" t="str">
        <f>IF($B438="","",IF($C438="","No declarado",IFERROR(VLOOKUP($C438,F.931!$B:$BZ,$AE$1,0),"No declarado")))</f>
        <v/>
      </c>
      <c r="AF438" s="47" t="str">
        <f t="shared" si="64"/>
        <v/>
      </c>
      <c r="AG438" s="47" t="str">
        <f>IF($B438="","",IFERROR(O438-VLOOKUP(C438,F.931!B:BZ,SUMIFS(F.931!$1:$1,F.931!$3:$3,"Remuneración 4"),0),""))</f>
        <v/>
      </c>
      <c r="AH438" s="48" t="str">
        <f t="shared" si="65"/>
        <v/>
      </c>
      <c r="AI438" s="41" t="str">
        <f t="shared" si="66"/>
        <v/>
      </c>
    </row>
    <row r="439" spans="1:35" x14ac:dyDescent="0.2">
      <c r="A439" s="65"/>
      <c r="B439" s="64"/>
      <c r="C439" s="65"/>
      <c r="D439" s="88"/>
      <c r="E439" s="62"/>
      <c r="F439" s="62"/>
      <c r="G439" s="62"/>
      <c r="H439" s="62"/>
      <c r="I439" s="62"/>
      <c r="J439" s="62"/>
      <c r="K439" s="62"/>
      <c r="L439" s="43" t="str">
        <f>IF($B439="","",MAX(0,$E439-MAX($E439-$I439,Parámetros!$B$5)))</f>
        <v/>
      </c>
      <c r="M439" s="43" t="str">
        <f>IF($B439="","",MIN($E439,Parámetros!$B$4))</f>
        <v/>
      </c>
      <c r="N439" s="43" t="str">
        <f t="shared" si="59"/>
        <v/>
      </c>
      <c r="O439" s="43" t="str">
        <f>IF($B439="","",MIN(($E439+$F439)/IF($D439="",1,$D439),Parámetros!$B$4))</f>
        <v/>
      </c>
      <c r="P439" s="43" t="str">
        <f t="shared" si="60"/>
        <v/>
      </c>
      <c r="Q439" s="43" t="str">
        <f t="shared" si="61"/>
        <v/>
      </c>
      <c r="R439" s="43" t="str">
        <f t="shared" si="62"/>
        <v/>
      </c>
      <c r="S439" s="44" t="str">
        <f>IF($B439="","",IFERROR(VLOOKUP($C439,F.931!$B:$R,9,0),8))</f>
        <v/>
      </c>
      <c r="T439" s="44" t="str">
        <f>IF($B439="","",IFERROR(VLOOKUP($C439,F.931!$B:$R,7,0),1))</f>
        <v/>
      </c>
      <c r="U439" s="44" t="str">
        <f>IF($B439="","",IFERROR(VLOOKUP($C439,F.931!$B:$AR,15,0),0))</f>
        <v/>
      </c>
      <c r="V439" s="44" t="str">
        <f>IF($B439="","",IFERROR(VLOOKUP($C439,F.931!$B:$R,3,0),1))</f>
        <v/>
      </c>
      <c r="W439" s="45" t="str">
        <f t="shared" si="63"/>
        <v/>
      </c>
      <c r="X439" s="46" t="str">
        <f>IF($B439="","",$W439*(X$2+$U439*0.015) *$O439*IF(COUNTIF(Parámetros!$J:$J, $S439)&gt;0,0,1)*IF($T439=2,0,1) +$J439*$W439)</f>
        <v/>
      </c>
      <c r="Y439" s="46" t="str">
        <f>IF($B439="","",$W439*Y$2*P439*IF(COUNTIF(Parámetros!$L:$L,$S439)&gt;0,0,1)*IF($T439=2,0,1) +$K439*$W439)</f>
        <v/>
      </c>
      <c r="Z439" s="46" t="str">
        <f>IF($B439="","",($M439*Z$2+IF($T439=2,0, $M439*Z$1+$X439/$W439*(1-$W439)))*IF(COUNTIF(Parámetros!$I:$I, $S439)&gt;0,0,1))</f>
        <v/>
      </c>
      <c r="AA439" s="46" t="str">
        <f>IF($B439="","",$R439*IF($T439=2,AA$1,AA$2) *IF(COUNTIF(Parámetros!$K:$K, $S439)&gt;0,0,1)+$Y439/$W439*(1-$W439))</f>
        <v/>
      </c>
      <c r="AB439" s="46" t="str">
        <f>IF($B439="","",$Q439*Parámetros!$B$3+Parámetros!$B$2)</f>
        <v/>
      </c>
      <c r="AC439" s="46" t="str">
        <f>IF($B439="","",Parámetros!$B$1*IF(OR($S439=27,$S439=102),0,1))</f>
        <v/>
      </c>
      <c r="AE439" s="43" t="str">
        <f>IF($B439="","",IF($C439="","No declarado",IFERROR(VLOOKUP($C439,F.931!$B:$BZ,$AE$1,0),"No declarado")))</f>
        <v/>
      </c>
      <c r="AF439" s="47" t="str">
        <f t="shared" si="64"/>
        <v/>
      </c>
      <c r="AG439" s="47" t="str">
        <f>IF($B439="","",IFERROR(O439-VLOOKUP(C439,F.931!B:BZ,SUMIFS(F.931!$1:$1,F.931!$3:$3,"Remuneración 4"),0),""))</f>
        <v/>
      </c>
      <c r="AH439" s="48" t="str">
        <f t="shared" si="65"/>
        <v/>
      </c>
      <c r="AI439" s="41" t="str">
        <f t="shared" si="66"/>
        <v/>
      </c>
    </row>
    <row r="440" spans="1:35" x14ac:dyDescent="0.2">
      <c r="A440" s="65"/>
      <c r="B440" s="64"/>
      <c r="C440" s="65"/>
      <c r="D440" s="88"/>
      <c r="E440" s="62"/>
      <c r="F440" s="62"/>
      <c r="G440" s="62"/>
      <c r="H440" s="62"/>
      <c r="I440" s="62"/>
      <c r="J440" s="62"/>
      <c r="K440" s="62"/>
      <c r="L440" s="43" t="str">
        <f>IF($B440="","",MAX(0,$E440-MAX($E440-$I440,Parámetros!$B$5)))</f>
        <v/>
      </c>
      <c r="M440" s="43" t="str">
        <f>IF($B440="","",MIN($E440,Parámetros!$B$4))</f>
        <v/>
      </c>
      <c r="N440" s="43" t="str">
        <f t="shared" si="59"/>
        <v/>
      </c>
      <c r="O440" s="43" t="str">
        <f>IF($B440="","",MIN(($E440+$F440)/IF($D440="",1,$D440),Parámetros!$B$4))</f>
        <v/>
      </c>
      <c r="P440" s="43" t="str">
        <f t="shared" si="60"/>
        <v/>
      </c>
      <c r="Q440" s="43" t="str">
        <f t="shared" si="61"/>
        <v/>
      </c>
      <c r="R440" s="43" t="str">
        <f t="shared" si="62"/>
        <v/>
      </c>
      <c r="S440" s="44" t="str">
        <f>IF($B440="","",IFERROR(VLOOKUP($C440,F.931!$B:$R,9,0),8))</f>
        <v/>
      </c>
      <c r="T440" s="44" t="str">
        <f>IF($B440="","",IFERROR(VLOOKUP($C440,F.931!$B:$R,7,0),1))</f>
        <v/>
      </c>
      <c r="U440" s="44" t="str">
        <f>IF($B440="","",IFERROR(VLOOKUP($C440,F.931!$B:$AR,15,0),0))</f>
        <v/>
      </c>
      <c r="V440" s="44" t="str">
        <f>IF($B440="","",IFERROR(VLOOKUP($C440,F.931!$B:$R,3,0),1))</f>
        <v/>
      </c>
      <c r="W440" s="45" t="str">
        <f t="shared" si="63"/>
        <v/>
      </c>
      <c r="X440" s="46" t="str">
        <f>IF($B440="","",$W440*(X$2+$U440*0.015) *$O440*IF(COUNTIF(Parámetros!$J:$J, $S440)&gt;0,0,1)*IF($T440=2,0,1) +$J440*$W440)</f>
        <v/>
      </c>
      <c r="Y440" s="46" t="str">
        <f>IF($B440="","",$W440*Y$2*P440*IF(COUNTIF(Parámetros!$L:$L,$S440)&gt;0,0,1)*IF($T440=2,0,1) +$K440*$W440)</f>
        <v/>
      </c>
      <c r="Z440" s="46" t="str">
        <f>IF($B440="","",($M440*Z$2+IF($T440=2,0, $M440*Z$1+$X440/$W440*(1-$W440)))*IF(COUNTIF(Parámetros!$I:$I, $S440)&gt;0,0,1))</f>
        <v/>
      </c>
      <c r="AA440" s="46" t="str">
        <f>IF($B440="","",$R440*IF($T440=2,AA$1,AA$2) *IF(COUNTIF(Parámetros!$K:$K, $S440)&gt;0,0,1)+$Y440/$W440*(1-$W440))</f>
        <v/>
      </c>
      <c r="AB440" s="46" t="str">
        <f>IF($B440="","",$Q440*Parámetros!$B$3+Parámetros!$B$2)</f>
        <v/>
      </c>
      <c r="AC440" s="46" t="str">
        <f>IF($B440="","",Parámetros!$B$1*IF(OR($S440=27,$S440=102),0,1))</f>
        <v/>
      </c>
      <c r="AE440" s="43" t="str">
        <f>IF($B440="","",IF($C440="","No declarado",IFERROR(VLOOKUP($C440,F.931!$B:$BZ,$AE$1,0),"No declarado")))</f>
        <v/>
      </c>
      <c r="AF440" s="47" t="str">
        <f t="shared" si="64"/>
        <v/>
      </c>
      <c r="AG440" s="47" t="str">
        <f>IF($B440="","",IFERROR(O440-VLOOKUP(C440,F.931!B:BZ,SUMIFS(F.931!$1:$1,F.931!$3:$3,"Remuneración 4"),0),""))</f>
        <v/>
      </c>
      <c r="AH440" s="48" t="str">
        <f t="shared" si="65"/>
        <v/>
      </c>
      <c r="AI440" s="41" t="str">
        <f t="shared" si="66"/>
        <v/>
      </c>
    </row>
    <row r="441" spans="1:35" x14ac:dyDescent="0.2">
      <c r="A441" s="65"/>
      <c r="B441" s="64"/>
      <c r="C441" s="65"/>
      <c r="D441" s="88"/>
      <c r="E441" s="62"/>
      <c r="F441" s="62"/>
      <c r="G441" s="62"/>
      <c r="H441" s="62"/>
      <c r="I441" s="62"/>
      <c r="J441" s="62"/>
      <c r="K441" s="62"/>
      <c r="L441" s="43" t="str">
        <f>IF($B441="","",MAX(0,$E441-MAX($E441-$I441,Parámetros!$B$5)))</f>
        <v/>
      </c>
      <c r="M441" s="43" t="str">
        <f>IF($B441="","",MIN($E441,Parámetros!$B$4))</f>
        <v/>
      </c>
      <c r="N441" s="43" t="str">
        <f t="shared" si="59"/>
        <v/>
      </c>
      <c r="O441" s="43" t="str">
        <f>IF($B441="","",MIN(($E441+$F441)/IF($D441="",1,$D441),Parámetros!$B$4))</f>
        <v/>
      </c>
      <c r="P441" s="43" t="str">
        <f t="shared" si="60"/>
        <v/>
      </c>
      <c r="Q441" s="43" t="str">
        <f t="shared" si="61"/>
        <v/>
      </c>
      <c r="R441" s="43" t="str">
        <f t="shared" si="62"/>
        <v/>
      </c>
      <c r="S441" s="44" t="str">
        <f>IF($B441="","",IFERROR(VLOOKUP($C441,F.931!$B:$R,9,0),8))</f>
        <v/>
      </c>
      <c r="T441" s="44" t="str">
        <f>IF($B441="","",IFERROR(VLOOKUP($C441,F.931!$B:$R,7,0),1))</f>
        <v/>
      </c>
      <c r="U441" s="44" t="str">
        <f>IF($B441="","",IFERROR(VLOOKUP($C441,F.931!$B:$AR,15,0),0))</f>
        <v/>
      </c>
      <c r="V441" s="44" t="str">
        <f>IF($B441="","",IFERROR(VLOOKUP($C441,F.931!$B:$R,3,0),1))</f>
        <v/>
      </c>
      <c r="W441" s="45" t="str">
        <f t="shared" si="63"/>
        <v/>
      </c>
      <c r="X441" s="46" t="str">
        <f>IF($B441="","",$W441*(X$2+$U441*0.015) *$O441*IF(COUNTIF(Parámetros!$J:$J, $S441)&gt;0,0,1)*IF($T441=2,0,1) +$J441*$W441)</f>
        <v/>
      </c>
      <c r="Y441" s="46" t="str">
        <f>IF($B441="","",$W441*Y$2*P441*IF(COUNTIF(Parámetros!$L:$L,$S441)&gt;0,0,1)*IF($T441=2,0,1) +$K441*$W441)</f>
        <v/>
      </c>
      <c r="Z441" s="46" t="str">
        <f>IF($B441="","",($M441*Z$2+IF($T441=2,0, $M441*Z$1+$X441/$W441*(1-$W441)))*IF(COUNTIF(Parámetros!$I:$I, $S441)&gt;0,0,1))</f>
        <v/>
      </c>
      <c r="AA441" s="46" t="str">
        <f>IF($B441="","",$R441*IF($T441=2,AA$1,AA$2) *IF(COUNTIF(Parámetros!$K:$K, $S441)&gt;0,0,1)+$Y441/$W441*(1-$W441))</f>
        <v/>
      </c>
      <c r="AB441" s="46" t="str">
        <f>IF($B441="","",$Q441*Parámetros!$B$3+Parámetros!$B$2)</f>
        <v/>
      </c>
      <c r="AC441" s="46" t="str">
        <f>IF($B441="","",Parámetros!$B$1*IF(OR($S441=27,$S441=102),0,1))</f>
        <v/>
      </c>
      <c r="AE441" s="43" t="str">
        <f>IF($B441="","",IF($C441="","No declarado",IFERROR(VLOOKUP($C441,F.931!$B:$BZ,$AE$1,0),"No declarado")))</f>
        <v/>
      </c>
      <c r="AF441" s="47" t="str">
        <f t="shared" si="64"/>
        <v/>
      </c>
      <c r="AG441" s="47" t="str">
        <f>IF($B441="","",IFERROR(O441-VLOOKUP(C441,F.931!B:BZ,SUMIFS(F.931!$1:$1,F.931!$3:$3,"Remuneración 4"),0),""))</f>
        <v/>
      </c>
      <c r="AH441" s="48" t="str">
        <f t="shared" si="65"/>
        <v/>
      </c>
      <c r="AI441" s="41" t="str">
        <f t="shared" si="66"/>
        <v/>
      </c>
    </row>
    <row r="442" spans="1:35" x14ac:dyDescent="0.2">
      <c r="A442" s="65"/>
      <c r="B442" s="64"/>
      <c r="C442" s="65"/>
      <c r="D442" s="88"/>
      <c r="E442" s="62"/>
      <c r="F442" s="62"/>
      <c r="G442" s="62"/>
      <c r="H442" s="62"/>
      <c r="I442" s="62"/>
      <c r="J442" s="62"/>
      <c r="K442" s="62"/>
      <c r="L442" s="43" t="str">
        <f>IF($B442="","",MAX(0,$E442-MAX($E442-$I442,Parámetros!$B$5)))</f>
        <v/>
      </c>
      <c r="M442" s="43" t="str">
        <f>IF($B442="","",MIN($E442,Parámetros!$B$4))</f>
        <v/>
      </c>
      <c r="N442" s="43" t="str">
        <f t="shared" si="59"/>
        <v/>
      </c>
      <c r="O442" s="43" t="str">
        <f>IF($B442="","",MIN(($E442+$F442)/IF($D442="",1,$D442),Parámetros!$B$4))</f>
        <v/>
      </c>
      <c r="P442" s="43" t="str">
        <f t="shared" si="60"/>
        <v/>
      </c>
      <c r="Q442" s="43" t="str">
        <f t="shared" si="61"/>
        <v/>
      </c>
      <c r="R442" s="43" t="str">
        <f t="shared" si="62"/>
        <v/>
      </c>
      <c r="S442" s="44" t="str">
        <f>IF($B442="","",IFERROR(VLOOKUP($C442,F.931!$B:$R,9,0),8))</f>
        <v/>
      </c>
      <c r="T442" s="44" t="str">
        <f>IF($B442="","",IFERROR(VLOOKUP($C442,F.931!$B:$R,7,0),1))</f>
        <v/>
      </c>
      <c r="U442" s="44" t="str">
        <f>IF($B442="","",IFERROR(VLOOKUP($C442,F.931!$B:$AR,15,0),0))</f>
        <v/>
      </c>
      <c r="V442" s="44" t="str">
        <f>IF($B442="","",IFERROR(VLOOKUP($C442,F.931!$B:$R,3,0),1))</f>
        <v/>
      </c>
      <c r="W442" s="45" t="str">
        <f t="shared" si="63"/>
        <v/>
      </c>
      <c r="X442" s="46" t="str">
        <f>IF($B442="","",$W442*(X$2+$U442*0.015) *$O442*IF(COUNTIF(Parámetros!$J:$J, $S442)&gt;0,0,1)*IF($T442=2,0,1) +$J442*$W442)</f>
        <v/>
      </c>
      <c r="Y442" s="46" t="str">
        <f>IF($B442="","",$W442*Y$2*P442*IF(COUNTIF(Parámetros!$L:$L,$S442)&gt;0,0,1)*IF($T442=2,0,1) +$K442*$W442)</f>
        <v/>
      </c>
      <c r="Z442" s="46" t="str">
        <f>IF($B442="","",($M442*Z$2+IF($T442=2,0, $M442*Z$1+$X442/$W442*(1-$W442)))*IF(COUNTIF(Parámetros!$I:$I, $S442)&gt;0,0,1))</f>
        <v/>
      </c>
      <c r="AA442" s="46" t="str">
        <f>IF($B442="","",$R442*IF($T442=2,AA$1,AA$2) *IF(COUNTIF(Parámetros!$K:$K, $S442)&gt;0,0,1)+$Y442/$W442*(1-$W442))</f>
        <v/>
      </c>
      <c r="AB442" s="46" t="str">
        <f>IF($B442="","",$Q442*Parámetros!$B$3+Parámetros!$B$2)</f>
        <v/>
      </c>
      <c r="AC442" s="46" t="str">
        <f>IF($B442="","",Parámetros!$B$1*IF(OR($S442=27,$S442=102),0,1))</f>
        <v/>
      </c>
      <c r="AE442" s="43" t="str">
        <f>IF($B442="","",IF($C442="","No declarado",IFERROR(VLOOKUP($C442,F.931!$B:$BZ,$AE$1,0),"No declarado")))</f>
        <v/>
      </c>
      <c r="AF442" s="47" t="str">
        <f t="shared" si="64"/>
        <v/>
      </c>
      <c r="AG442" s="47" t="str">
        <f>IF($B442="","",IFERROR(O442-VLOOKUP(C442,F.931!B:BZ,SUMIFS(F.931!$1:$1,F.931!$3:$3,"Remuneración 4"),0),""))</f>
        <v/>
      </c>
      <c r="AH442" s="48" t="str">
        <f t="shared" si="65"/>
        <v/>
      </c>
      <c r="AI442" s="41" t="str">
        <f t="shared" si="66"/>
        <v/>
      </c>
    </row>
    <row r="443" spans="1:35" x14ac:dyDescent="0.2">
      <c r="A443" s="65"/>
      <c r="B443" s="64"/>
      <c r="C443" s="65"/>
      <c r="D443" s="88"/>
      <c r="E443" s="62"/>
      <c r="F443" s="62"/>
      <c r="G443" s="62"/>
      <c r="H443" s="62"/>
      <c r="I443" s="62"/>
      <c r="J443" s="62"/>
      <c r="K443" s="62"/>
      <c r="L443" s="43" t="str">
        <f>IF($B443="","",MAX(0,$E443-MAX($E443-$I443,Parámetros!$B$5)))</f>
        <v/>
      </c>
      <c r="M443" s="43" t="str">
        <f>IF($B443="","",MIN($E443,Parámetros!$B$4))</f>
        <v/>
      </c>
      <c r="N443" s="43" t="str">
        <f t="shared" si="59"/>
        <v/>
      </c>
      <c r="O443" s="43" t="str">
        <f>IF($B443="","",MIN(($E443+$F443)/IF($D443="",1,$D443),Parámetros!$B$4))</f>
        <v/>
      </c>
      <c r="P443" s="43" t="str">
        <f t="shared" si="60"/>
        <v/>
      </c>
      <c r="Q443" s="43" t="str">
        <f t="shared" si="61"/>
        <v/>
      </c>
      <c r="R443" s="43" t="str">
        <f t="shared" si="62"/>
        <v/>
      </c>
      <c r="S443" s="44" t="str">
        <f>IF($B443="","",IFERROR(VLOOKUP($C443,F.931!$B:$R,9,0),8))</f>
        <v/>
      </c>
      <c r="T443" s="44" t="str">
        <f>IF($B443="","",IFERROR(VLOOKUP($C443,F.931!$B:$R,7,0),1))</f>
        <v/>
      </c>
      <c r="U443" s="44" t="str">
        <f>IF($B443="","",IFERROR(VLOOKUP($C443,F.931!$B:$AR,15,0),0))</f>
        <v/>
      </c>
      <c r="V443" s="44" t="str">
        <f>IF($B443="","",IFERROR(VLOOKUP($C443,F.931!$B:$R,3,0),1))</f>
        <v/>
      </c>
      <c r="W443" s="45" t="str">
        <f t="shared" si="63"/>
        <v/>
      </c>
      <c r="X443" s="46" t="str">
        <f>IF($B443="","",$W443*(X$2+$U443*0.015) *$O443*IF(COUNTIF(Parámetros!$J:$J, $S443)&gt;0,0,1)*IF($T443=2,0,1) +$J443*$W443)</f>
        <v/>
      </c>
      <c r="Y443" s="46" t="str">
        <f>IF($B443="","",$W443*Y$2*P443*IF(COUNTIF(Parámetros!$L:$L,$S443)&gt;0,0,1)*IF($T443=2,0,1) +$K443*$W443)</f>
        <v/>
      </c>
      <c r="Z443" s="46" t="str">
        <f>IF($B443="","",($M443*Z$2+IF($T443=2,0, $M443*Z$1+$X443/$W443*(1-$W443)))*IF(COUNTIF(Parámetros!$I:$I, $S443)&gt;0,0,1))</f>
        <v/>
      </c>
      <c r="AA443" s="46" t="str">
        <f>IF($B443="","",$R443*IF($T443=2,AA$1,AA$2) *IF(COUNTIF(Parámetros!$K:$K, $S443)&gt;0,0,1)+$Y443/$W443*(1-$W443))</f>
        <v/>
      </c>
      <c r="AB443" s="46" t="str">
        <f>IF($B443="","",$Q443*Parámetros!$B$3+Parámetros!$B$2)</f>
        <v/>
      </c>
      <c r="AC443" s="46" t="str">
        <f>IF($B443="","",Parámetros!$B$1*IF(OR($S443=27,$S443=102),0,1))</f>
        <v/>
      </c>
      <c r="AE443" s="43" t="str">
        <f>IF($B443="","",IF($C443="","No declarado",IFERROR(VLOOKUP($C443,F.931!$B:$BZ,$AE$1,0),"No declarado")))</f>
        <v/>
      </c>
      <c r="AF443" s="47" t="str">
        <f t="shared" si="64"/>
        <v/>
      </c>
      <c r="AG443" s="47" t="str">
        <f>IF($B443="","",IFERROR(O443-VLOOKUP(C443,F.931!B:BZ,SUMIFS(F.931!$1:$1,F.931!$3:$3,"Remuneración 4"),0),""))</f>
        <v/>
      </c>
      <c r="AH443" s="48" t="str">
        <f t="shared" si="65"/>
        <v/>
      </c>
      <c r="AI443" s="41" t="str">
        <f t="shared" si="66"/>
        <v/>
      </c>
    </row>
    <row r="444" spans="1:35" x14ac:dyDescent="0.2">
      <c r="A444" s="65"/>
      <c r="B444" s="64"/>
      <c r="C444" s="65"/>
      <c r="D444" s="88"/>
      <c r="E444" s="62"/>
      <c r="F444" s="62"/>
      <c r="G444" s="62"/>
      <c r="H444" s="62"/>
      <c r="I444" s="62"/>
      <c r="J444" s="62"/>
      <c r="K444" s="62"/>
      <c r="L444" s="43" t="str">
        <f>IF($B444="","",MAX(0,$E444-MAX($E444-$I444,Parámetros!$B$5)))</f>
        <v/>
      </c>
      <c r="M444" s="43" t="str">
        <f>IF($B444="","",MIN($E444,Parámetros!$B$4))</f>
        <v/>
      </c>
      <c r="N444" s="43" t="str">
        <f t="shared" si="59"/>
        <v/>
      </c>
      <c r="O444" s="43" t="str">
        <f>IF($B444="","",MIN(($E444+$F444)/IF($D444="",1,$D444),Parámetros!$B$4))</f>
        <v/>
      </c>
      <c r="P444" s="43" t="str">
        <f t="shared" si="60"/>
        <v/>
      </c>
      <c r="Q444" s="43" t="str">
        <f t="shared" si="61"/>
        <v/>
      </c>
      <c r="R444" s="43" t="str">
        <f t="shared" si="62"/>
        <v/>
      </c>
      <c r="S444" s="44" t="str">
        <f>IF($B444="","",IFERROR(VLOOKUP($C444,F.931!$B:$R,9,0),8))</f>
        <v/>
      </c>
      <c r="T444" s="44" t="str">
        <f>IF($B444="","",IFERROR(VLOOKUP($C444,F.931!$B:$R,7,0),1))</f>
        <v/>
      </c>
      <c r="U444" s="44" t="str">
        <f>IF($B444="","",IFERROR(VLOOKUP($C444,F.931!$B:$AR,15,0),0))</f>
        <v/>
      </c>
      <c r="V444" s="44" t="str">
        <f>IF($B444="","",IFERROR(VLOOKUP($C444,F.931!$B:$R,3,0),1))</f>
        <v/>
      </c>
      <c r="W444" s="45" t="str">
        <f t="shared" si="63"/>
        <v/>
      </c>
      <c r="X444" s="46" t="str">
        <f>IF($B444="","",$W444*(X$2+$U444*0.015) *$O444*IF(COUNTIF(Parámetros!$J:$J, $S444)&gt;0,0,1)*IF($T444=2,0,1) +$J444*$W444)</f>
        <v/>
      </c>
      <c r="Y444" s="46" t="str">
        <f>IF($B444="","",$W444*Y$2*P444*IF(COUNTIF(Parámetros!$L:$L,$S444)&gt;0,0,1)*IF($T444=2,0,1) +$K444*$W444)</f>
        <v/>
      </c>
      <c r="Z444" s="46" t="str">
        <f>IF($B444="","",($M444*Z$2+IF($T444=2,0, $M444*Z$1+$X444/$W444*(1-$W444)))*IF(COUNTIF(Parámetros!$I:$I, $S444)&gt;0,0,1))</f>
        <v/>
      </c>
      <c r="AA444" s="46" t="str">
        <f>IF($B444="","",$R444*IF($T444=2,AA$1,AA$2) *IF(COUNTIF(Parámetros!$K:$K, $S444)&gt;0,0,1)+$Y444/$W444*(1-$W444))</f>
        <v/>
      </c>
      <c r="AB444" s="46" t="str">
        <f>IF($B444="","",$Q444*Parámetros!$B$3+Parámetros!$B$2)</f>
        <v/>
      </c>
      <c r="AC444" s="46" t="str">
        <f>IF($B444="","",Parámetros!$B$1*IF(OR($S444=27,$S444=102),0,1))</f>
        <v/>
      </c>
      <c r="AE444" s="43" t="str">
        <f>IF($B444="","",IF($C444="","No declarado",IFERROR(VLOOKUP($C444,F.931!$B:$BZ,$AE$1,0),"No declarado")))</f>
        <v/>
      </c>
      <c r="AF444" s="47" t="str">
        <f t="shared" si="64"/>
        <v/>
      </c>
      <c r="AG444" s="47" t="str">
        <f>IF($B444="","",IFERROR(O444-VLOOKUP(C444,F.931!B:BZ,SUMIFS(F.931!$1:$1,F.931!$3:$3,"Remuneración 4"),0),""))</f>
        <v/>
      </c>
      <c r="AH444" s="48" t="str">
        <f t="shared" si="65"/>
        <v/>
      </c>
      <c r="AI444" s="41" t="str">
        <f t="shared" si="66"/>
        <v/>
      </c>
    </row>
    <row r="445" spans="1:35" x14ac:dyDescent="0.2">
      <c r="A445" s="65"/>
      <c r="B445" s="64"/>
      <c r="C445" s="65"/>
      <c r="D445" s="88"/>
      <c r="E445" s="62"/>
      <c r="F445" s="62"/>
      <c r="G445" s="62"/>
      <c r="H445" s="62"/>
      <c r="I445" s="62"/>
      <c r="J445" s="62"/>
      <c r="K445" s="62"/>
      <c r="L445" s="43" t="str">
        <f>IF($B445="","",MAX(0,$E445-MAX($E445-$I445,Parámetros!$B$5)))</f>
        <v/>
      </c>
      <c r="M445" s="43" t="str">
        <f>IF($B445="","",MIN($E445,Parámetros!$B$4))</f>
        <v/>
      </c>
      <c r="N445" s="43" t="str">
        <f t="shared" si="59"/>
        <v/>
      </c>
      <c r="O445" s="43" t="str">
        <f>IF($B445="","",MIN(($E445+$F445)/IF($D445="",1,$D445),Parámetros!$B$4))</f>
        <v/>
      </c>
      <c r="P445" s="43" t="str">
        <f t="shared" si="60"/>
        <v/>
      </c>
      <c r="Q445" s="43" t="str">
        <f t="shared" si="61"/>
        <v/>
      </c>
      <c r="R445" s="43" t="str">
        <f t="shared" si="62"/>
        <v/>
      </c>
      <c r="S445" s="44" t="str">
        <f>IF($B445="","",IFERROR(VLOOKUP($C445,F.931!$B:$R,9,0),8))</f>
        <v/>
      </c>
      <c r="T445" s="44" t="str">
        <f>IF($B445="","",IFERROR(VLOOKUP($C445,F.931!$B:$R,7,0),1))</f>
        <v/>
      </c>
      <c r="U445" s="44" t="str">
        <f>IF($B445="","",IFERROR(VLOOKUP($C445,F.931!$B:$AR,15,0),0))</f>
        <v/>
      </c>
      <c r="V445" s="44" t="str">
        <f>IF($B445="","",IFERROR(VLOOKUP($C445,F.931!$B:$R,3,0),1))</f>
        <v/>
      </c>
      <c r="W445" s="45" t="str">
        <f t="shared" si="63"/>
        <v/>
      </c>
      <c r="X445" s="46" t="str">
        <f>IF($B445="","",$W445*(X$2+$U445*0.015) *$O445*IF(COUNTIF(Parámetros!$J:$J, $S445)&gt;0,0,1)*IF($T445=2,0,1) +$J445*$W445)</f>
        <v/>
      </c>
      <c r="Y445" s="46" t="str">
        <f>IF($B445="","",$W445*Y$2*P445*IF(COUNTIF(Parámetros!$L:$L,$S445)&gt;0,0,1)*IF($T445=2,0,1) +$K445*$W445)</f>
        <v/>
      </c>
      <c r="Z445" s="46" t="str">
        <f>IF($B445="","",($M445*Z$2+IF($T445=2,0, $M445*Z$1+$X445/$W445*(1-$W445)))*IF(COUNTIF(Parámetros!$I:$I, $S445)&gt;0,0,1))</f>
        <v/>
      </c>
      <c r="AA445" s="46" t="str">
        <f>IF($B445="","",$R445*IF($T445=2,AA$1,AA$2) *IF(COUNTIF(Parámetros!$K:$K, $S445)&gt;0,0,1)+$Y445/$W445*(1-$W445))</f>
        <v/>
      </c>
      <c r="AB445" s="46" t="str">
        <f>IF($B445="","",$Q445*Parámetros!$B$3+Parámetros!$B$2)</f>
        <v/>
      </c>
      <c r="AC445" s="46" t="str">
        <f>IF($B445="","",Parámetros!$B$1*IF(OR($S445=27,$S445=102),0,1))</f>
        <v/>
      </c>
      <c r="AE445" s="43" t="str">
        <f>IF($B445="","",IF($C445="","No declarado",IFERROR(VLOOKUP($C445,F.931!$B:$BZ,$AE$1,0),"No declarado")))</f>
        <v/>
      </c>
      <c r="AF445" s="47" t="str">
        <f t="shared" si="64"/>
        <v/>
      </c>
      <c r="AG445" s="47" t="str">
        <f>IF($B445="","",IFERROR(O445-VLOOKUP(C445,F.931!B:BZ,SUMIFS(F.931!$1:$1,F.931!$3:$3,"Remuneración 4"),0),""))</f>
        <v/>
      </c>
      <c r="AH445" s="48" t="str">
        <f t="shared" si="65"/>
        <v/>
      </c>
      <c r="AI445" s="41" t="str">
        <f t="shared" si="66"/>
        <v/>
      </c>
    </row>
    <row r="446" spans="1:35" x14ac:dyDescent="0.2">
      <c r="A446" s="65"/>
      <c r="B446" s="64"/>
      <c r="C446" s="65"/>
      <c r="D446" s="88"/>
      <c r="E446" s="62"/>
      <c r="F446" s="62"/>
      <c r="G446" s="62"/>
      <c r="H446" s="62"/>
      <c r="I446" s="62"/>
      <c r="J446" s="62"/>
      <c r="K446" s="62"/>
      <c r="L446" s="43" t="str">
        <f>IF($B446="","",MAX(0,$E446-MAX($E446-$I446,Parámetros!$B$5)))</f>
        <v/>
      </c>
      <c r="M446" s="43" t="str">
        <f>IF($B446="","",MIN($E446,Parámetros!$B$4))</f>
        <v/>
      </c>
      <c r="N446" s="43" t="str">
        <f t="shared" si="59"/>
        <v/>
      </c>
      <c r="O446" s="43" t="str">
        <f>IF($B446="","",MIN(($E446+$F446)/IF($D446="",1,$D446),Parámetros!$B$4))</f>
        <v/>
      </c>
      <c r="P446" s="43" t="str">
        <f t="shared" si="60"/>
        <v/>
      </c>
      <c r="Q446" s="43" t="str">
        <f t="shared" si="61"/>
        <v/>
      </c>
      <c r="R446" s="43" t="str">
        <f t="shared" si="62"/>
        <v/>
      </c>
      <c r="S446" s="44" t="str">
        <f>IF($B446="","",IFERROR(VLOOKUP($C446,F.931!$B:$R,9,0),8))</f>
        <v/>
      </c>
      <c r="T446" s="44" t="str">
        <f>IF($B446="","",IFERROR(VLOOKUP($C446,F.931!$B:$R,7,0),1))</f>
        <v/>
      </c>
      <c r="U446" s="44" t="str">
        <f>IF($B446="","",IFERROR(VLOOKUP($C446,F.931!$B:$AR,15,0),0))</f>
        <v/>
      </c>
      <c r="V446" s="44" t="str">
        <f>IF($B446="","",IFERROR(VLOOKUP($C446,F.931!$B:$R,3,0),1))</f>
        <v/>
      </c>
      <c r="W446" s="45" t="str">
        <f t="shared" si="63"/>
        <v/>
      </c>
      <c r="X446" s="46" t="str">
        <f>IF($B446="","",$W446*(X$2+$U446*0.015) *$O446*IF(COUNTIF(Parámetros!$J:$J, $S446)&gt;0,0,1)*IF($T446=2,0,1) +$J446*$W446)</f>
        <v/>
      </c>
      <c r="Y446" s="46" t="str">
        <f>IF($B446="","",$W446*Y$2*P446*IF(COUNTIF(Parámetros!$L:$L,$S446)&gt;0,0,1)*IF($T446=2,0,1) +$K446*$W446)</f>
        <v/>
      </c>
      <c r="Z446" s="46" t="str">
        <f>IF($B446="","",($M446*Z$2+IF($T446=2,0, $M446*Z$1+$X446/$W446*(1-$W446)))*IF(COUNTIF(Parámetros!$I:$I, $S446)&gt;0,0,1))</f>
        <v/>
      </c>
      <c r="AA446" s="46" t="str">
        <f>IF($B446="","",$R446*IF($T446=2,AA$1,AA$2) *IF(COUNTIF(Parámetros!$K:$K, $S446)&gt;0,0,1)+$Y446/$W446*(1-$W446))</f>
        <v/>
      </c>
      <c r="AB446" s="46" t="str">
        <f>IF($B446="","",$Q446*Parámetros!$B$3+Parámetros!$B$2)</f>
        <v/>
      </c>
      <c r="AC446" s="46" t="str">
        <f>IF($B446="","",Parámetros!$B$1*IF(OR($S446=27,$S446=102),0,1))</f>
        <v/>
      </c>
      <c r="AE446" s="43" t="str">
        <f>IF($B446="","",IF($C446="","No declarado",IFERROR(VLOOKUP($C446,F.931!$B:$BZ,$AE$1,0),"No declarado")))</f>
        <v/>
      </c>
      <c r="AF446" s="47" t="str">
        <f t="shared" si="64"/>
        <v/>
      </c>
      <c r="AG446" s="47" t="str">
        <f>IF($B446="","",IFERROR(O446-VLOOKUP(C446,F.931!B:BZ,SUMIFS(F.931!$1:$1,F.931!$3:$3,"Remuneración 4"),0),""))</f>
        <v/>
      </c>
      <c r="AH446" s="48" t="str">
        <f t="shared" si="65"/>
        <v/>
      </c>
      <c r="AI446" s="41" t="str">
        <f t="shared" si="66"/>
        <v/>
      </c>
    </row>
    <row r="447" spans="1:35" x14ac:dyDescent="0.2">
      <c r="A447" s="65"/>
      <c r="B447" s="64"/>
      <c r="C447" s="65"/>
      <c r="D447" s="88"/>
      <c r="E447" s="62"/>
      <c r="F447" s="62"/>
      <c r="G447" s="62"/>
      <c r="H447" s="62"/>
      <c r="I447" s="62"/>
      <c r="J447" s="62"/>
      <c r="K447" s="62"/>
      <c r="L447" s="43" t="str">
        <f>IF($B447="","",MAX(0,$E447-MAX($E447-$I447,Parámetros!$B$5)))</f>
        <v/>
      </c>
      <c r="M447" s="43" t="str">
        <f>IF($B447="","",MIN($E447,Parámetros!$B$4))</f>
        <v/>
      </c>
      <c r="N447" s="43" t="str">
        <f t="shared" si="59"/>
        <v/>
      </c>
      <c r="O447" s="43" t="str">
        <f>IF($B447="","",MIN(($E447+$F447)/IF($D447="",1,$D447),Parámetros!$B$4))</f>
        <v/>
      </c>
      <c r="P447" s="43" t="str">
        <f t="shared" si="60"/>
        <v/>
      </c>
      <c r="Q447" s="43" t="str">
        <f t="shared" si="61"/>
        <v/>
      </c>
      <c r="R447" s="43" t="str">
        <f t="shared" si="62"/>
        <v/>
      </c>
      <c r="S447" s="44" t="str">
        <f>IF($B447="","",IFERROR(VLOOKUP($C447,F.931!$B:$R,9,0),8))</f>
        <v/>
      </c>
      <c r="T447" s="44" t="str">
        <f>IF($B447="","",IFERROR(VLOOKUP($C447,F.931!$B:$R,7,0),1))</f>
        <v/>
      </c>
      <c r="U447" s="44" t="str">
        <f>IF($B447="","",IFERROR(VLOOKUP($C447,F.931!$B:$AR,15,0),0))</f>
        <v/>
      </c>
      <c r="V447" s="44" t="str">
        <f>IF($B447="","",IFERROR(VLOOKUP($C447,F.931!$B:$R,3,0),1))</f>
        <v/>
      </c>
      <c r="W447" s="45" t="str">
        <f t="shared" si="63"/>
        <v/>
      </c>
      <c r="X447" s="46" t="str">
        <f>IF($B447="","",$W447*(X$2+$U447*0.015) *$O447*IF(COUNTIF(Parámetros!$J:$J, $S447)&gt;0,0,1)*IF($T447=2,0,1) +$J447*$W447)</f>
        <v/>
      </c>
      <c r="Y447" s="46" t="str">
        <f>IF($B447="","",$W447*Y$2*P447*IF(COUNTIF(Parámetros!$L:$L,$S447)&gt;0,0,1)*IF($T447=2,0,1) +$K447*$W447)</f>
        <v/>
      </c>
      <c r="Z447" s="46" t="str">
        <f>IF($B447="","",($M447*Z$2+IF($T447=2,0, $M447*Z$1+$X447/$W447*(1-$W447)))*IF(COUNTIF(Parámetros!$I:$I, $S447)&gt;0,0,1))</f>
        <v/>
      </c>
      <c r="AA447" s="46" t="str">
        <f>IF($B447="","",$R447*IF($T447=2,AA$1,AA$2) *IF(COUNTIF(Parámetros!$K:$K, $S447)&gt;0,0,1)+$Y447/$W447*(1-$W447))</f>
        <v/>
      </c>
      <c r="AB447" s="46" t="str">
        <f>IF($B447="","",$Q447*Parámetros!$B$3+Parámetros!$B$2)</f>
        <v/>
      </c>
      <c r="AC447" s="46" t="str">
        <f>IF($B447="","",Parámetros!$B$1*IF(OR($S447=27,$S447=102),0,1))</f>
        <v/>
      </c>
      <c r="AE447" s="43" t="str">
        <f>IF($B447="","",IF($C447="","No declarado",IFERROR(VLOOKUP($C447,F.931!$B:$BZ,$AE$1,0),"No declarado")))</f>
        <v/>
      </c>
      <c r="AF447" s="47" t="str">
        <f t="shared" si="64"/>
        <v/>
      </c>
      <c r="AG447" s="47" t="str">
        <f>IF($B447="","",IFERROR(O447-VLOOKUP(C447,F.931!B:BZ,SUMIFS(F.931!$1:$1,F.931!$3:$3,"Remuneración 4"),0),""))</f>
        <v/>
      </c>
      <c r="AH447" s="48" t="str">
        <f t="shared" si="65"/>
        <v/>
      </c>
      <c r="AI447" s="41" t="str">
        <f t="shared" si="66"/>
        <v/>
      </c>
    </row>
    <row r="448" spans="1:35" x14ac:dyDescent="0.2">
      <c r="A448" s="65"/>
      <c r="B448" s="64"/>
      <c r="C448" s="65"/>
      <c r="D448" s="88"/>
      <c r="E448" s="62"/>
      <c r="F448" s="62"/>
      <c r="G448" s="62"/>
      <c r="H448" s="62"/>
      <c r="I448" s="62"/>
      <c r="J448" s="62"/>
      <c r="K448" s="62"/>
      <c r="L448" s="43" t="str">
        <f>IF($B448="","",MAX(0,$E448-MAX($E448-$I448,Parámetros!$B$5)))</f>
        <v/>
      </c>
      <c r="M448" s="43" t="str">
        <f>IF($B448="","",MIN($E448,Parámetros!$B$4))</f>
        <v/>
      </c>
      <c r="N448" s="43" t="str">
        <f t="shared" si="59"/>
        <v/>
      </c>
      <c r="O448" s="43" t="str">
        <f>IF($B448="","",MIN(($E448+$F448)/IF($D448="",1,$D448),Parámetros!$B$4))</f>
        <v/>
      </c>
      <c r="P448" s="43" t="str">
        <f t="shared" si="60"/>
        <v/>
      </c>
      <c r="Q448" s="43" t="str">
        <f t="shared" si="61"/>
        <v/>
      </c>
      <c r="R448" s="43" t="str">
        <f t="shared" si="62"/>
        <v/>
      </c>
      <c r="S448" s="44" t="str">
        <f>IF($B448="","",IFERROR(VLOOKUP($C448,F.931!$B:$R,9,0),8))</f>
        <v/>
      </c>
      <c r="T448" s="44" t="str">
        <f>IF($B448="","",IFERROR(VLOOKUP($C448,F.931!$B:$R,7,0),1))</f>
        <v/>
      </c>
      <c r="U448" s="44" t="str">
        <f>IF($B448="","",IFERROR(VLOOKUP($C448,F.931!$B:$AR,15,0),0))</f>
        <v/>
      </c>
      <c r="V448" s="44" t="str">
        <f>IF($B448="","",IFERROR(VLOOKUP($C448,F.931!$B:$R,3,0),1))</f>
        <v/>
      </c>
      <c r="W448" s="45" t="str">
        <f t="shared" si="63"/>
        <v/>
      </c>
      <c r="X448" s="46" t="str">
        <f>IF($B448="","",$W448*(X$2+$U448*0.015) *$O448*IF(COUNTIF(Parámetros!$J:$J, $S448)&gt;0,0,1)*IF($T448=2,0,1) +$J448*$W448)</f>
        <v/>
      </c>
      <c r="Y448" s="46" t="str">
        <f>IF($B448="","",$W448*Y$2*P448*IF(COUNTIF(Parámetros!$L:$L,$S448)&gt;0,0,1)*IF($T448=2,0,1) +$K448*$W448)</f>
        <v/>
      </c>
      <c r="Z448" s="46" t="str">
        <f>IF($B448="","",($M448*Z$2+IF($T448=2,0, $M448*Z$1+$X448/$W448*(1-$W448)))*IF(COUNTIF(Parámetros!$I:$I, $S448)&gt;0,0,1))</f>
        <v/>
      </c>
      <c r="AA448" s="46" t="str">
        <f>IF($B448="","",$R448*IF($T448=2,AA$1,AA$2) *IF(COUNTIF(Parámetros!$K:$K, $S448)&gt;0,0,1)+$Y448/$W448*(1-$W448))</f>
        <v/>
      </c>
      <c r="AB448" s="46" t="str">
        <f>IF($B448="","",$Q448*Parámetros!$B$3+Parámetros!$B$2)</f>
        <v/>
      </c>
      <c r="AC448" s="46" t="str">
        <f>IF($B448="","",Parámetros!$B$1*IF(OR($S448=27,$S448=102),0,1))</f>
        <v/>
      </c>
      <c r="AE448" s="43" t="str">
        <f>IF($B448="","",IF($C448="","No declarado",IFERROR(VLOOKUP($C448,F.931!$B:$BZ,$AE$1,0),"No declarado")))</f>
        <v/>
      </c>
      <c r="AF448" s="47" t="str">
        <f t="shared" si="64"/>
        <v/>
      </c>
      <c r="AG448" s="47" t="str">
        <f>IF($B448="","",IFERROR(O448-VLOOKUP(C448,F.931!B:BZ,SUMIFS(F.931!$1:$1,F.931!$3:$3,"Remuneración 4"),0),""))</f>
        <v/>
      </c>
      <c r="AH448" s="48" t="str">
        <f t="shared" si="65"/>
        <v/>
      </c>
      <c r="AI448" s="41" t="str">
        <f t="shared" si="66"/>
        <v/>
      </c>
    </row>
    <row r="449" spans="1:35" x14ac:dyDescent="0.2">
      <c r="A449" s="65"/>
      <c r="B449" s="64"/>
      <c r="C449" s="65"/>
      <c r="D449" s="88"/>
      <c r="E449" s="62"/>
      <c r="F449" s="62"/>
      <c r="G449" s="62"/>
      <c r="H449" s="62"/>
      <c r="I449" s="62"/>
      <c r="J449" s="62"/>
      <c r="K449" s="62"/>
      <c r="L449" s="43" t="str">
        <f>IF($B449="","",MAX(0,$E449-MAX($E449-$I449,Parámetros!$B$5)))</f>
        <v/>
      </c>
      <c r="M449" s="43" t="str">
        <f>IF($B449="","",MIN($E449,Parámetros!$B$4))</f>
        <v/>
      </c>
      <c r="N449" s="43" t="str">
        <f t="shared" si="59"/>
        <v/>
      </c>
      <c r="O449" s="43" t="str">
        <f>IF($B449="","",MIN(($E449+$F449)/IF($D449="",1,$D449),Parámetros!$B$4))</f>
        <v/>
      </c>
      <c r="P449" s="43" t="str">
        <f t="shared" si="60"/>
        <v/>
      </c>
      <c r="Q449" s="43" t="str">
        <f t="shared" si="61"/>
        <v/>
      </c>
      <c r="R449" s="43" t="str">
        <f t="shared" si="62"/>
        <v/>
      </c>
      <c r="S449" s="44" t="str">
        <f>IF($B449="","",IFERROR(VLOOKUP($C449,F.931!$B:$R,9,0),8))</f>
        <v/>
      </c>
      <c r="T449" s="44" t="str">
        <f>IF($B449="","",IFERROR(VLOOKUP($C449,F.931!$B:$R,7,0),1))</f>
        <v/>
      </c>
      <c r="U449" s="44" t="str">
        <f>IF($B449="","",IFERROR(VLOOKUP($C449,F.931!$B:$AR,15,0),0))</f>
        <v/>
      </c>
      <c r="V449" s="44" t="str">
        <f>IF($B449="","",IFERROR(VLOOKUP($C449,F.931!$B:$R,3,0),1))</f>
        <v/>
      </c>
      <c r="W449" s="45" t="str">
        <f t="shared" si="63"/>
        <v/>
      </c>
      <c r="X449" s="46" t="str">
        <f>IF($B449="","",$W449*(X$2+$U449*0.015) *$O449*IF(COUNTIF(Parámetros!$J:$J, $S449)&gt;0,0,1)*IF($T449=2,0,1) +$J449*$W449)</f>
        <v/>
      </c>
      <c r="Y449" s="46" t="str">
        <f>IF($B449="","",$W449*Y$2*P449*IF(COUNTIF(Parámetros!$L:$L,$S449)&gt;0,0,1)*IF($T449=2,0,1) +$K449*$W449)</f>
        <v/>
      </c>
      <c r="Z449" s="46" t="str">
        <f>IF($B449="","",($M449*Z$2+IF($T449=2,0, $M449*Z$1+$X449/$W449*(1-$W449)))*IF(COUNTIF(Parámetros!$I:$I, $S449)&gt;0,0,1))</f>
        <v/>
      </c>
      <c r="AA449" s="46" t="str">
        <f>IF($B449="","",$R449*IF($T449=2,AA$1,AA$2) *IF(COUNTIF(Parámetros!$K:$K, $S449)&gt;0,0,1)+$Y449/$W449*(1-$W449))</f>
        <v/>
      </c>
      <c r="AB449" s="46" t="str">
        <f>IF($B449="","",$Q449*Parámetros!$B$3+Parámetros!$B$2)</f>
        <v/>
      </c>
      <c r="AC449" s="46" t="str">
        <f>IF($B449="","",Parámetros!$B$1*IF(OR($S449=27,$S449=102),0,1))</f>
        <v/>
      </c>
      <c r="AE449" s="43" t="str">
        <f>IF($B449="","",IF($C449="","No declarado",IFERROR(VLOOKUP($C449,F.931!$B:$BZ,$AE$1,0),"No declarado")))</f>
        <v/>
      </c>
      <c r="AF449" s="47" t="str">
        <f t="shared" si="64"/>
        <v/>
      </c>
      <c r="AG449" s="47" t="str">
        <f>IF($B449="","",IFERROR(O449-VLOOKUP(C449,F.931!B:BZ,SUMIFS(F.931!$1:$1,F.931!$3:$3,"Remuneración 4"),0),""))</f>
        <v/>
      </c>
      <c r="AH449" s="48" t="str">
        <f t="shared" si="65"/>
        <v/>
      </c>
      <c r="AI449" s="41" t="str">
        <f t="shared" si="66"/>
        <v/>
      </c>
    </row>
    <row r="450" spans="1:35" x14ac:dyDescent="0.2">
      <c r="A450" s="65"/>
      <c r="B450" s="64"/>
      <c r="C450" s="65"/>
      <c r="D450" s="88"/>
      <c r="E450" s="62"/>
      <c r="F450" s="62"/>
      <c r="G450" s="62"/>
      <c r="H450" s="62"/>
      <c r="I450" s="62"/>
      <c r="J450" s="62"/>
      <c r="K450" s="62"/>
      <c r="L450" s="43" t="str">
        <f>IF($B450="","",MAX(0,$E450-MAX($E450-$I450,Parámetros!$B$5)))</f>
        <v/>
      </c>
      <c r="M450" s="43" t="str">
        <f>IF($B450="","",MIN($E450,Parámetros!$B$4))</f>
        <v/>
      </c>
      <c r="N450" s="43" t="str">
        <f t="shared" si="59"/>
        <v/>
      </c>
      <c r="O450" s="43" t="str">
        <f>IF($B450="","",MIN(($E450+$F450)/IF($D450="",1,$D450),Parámetros!$B$4))</f>
        <v/>
      </c>
      <c r="P450" s="43" t="str">
        <f t="shared" si="60"/>
        <v/>
      </c>
      <c r="Q450" s="43" t="str">
        <f t="shared" si="61"/>
        <v/>
      </c>
      <c r="R450" s="43" t="str">
        <f t="shared" si="62"/>
        <v/>
      </c>
      <c r="S450" s="44" t="str">
        <f>IF($B450="","",IFERROR(VLOOKUP($C450,F.931!$B:$R,9,0),8))</f>
        <v/>
      </c>
      <c r="T450" s="44" t="str">
        <f>IF($B450="","",IFERROR(VLOOKUP($C450,F.931!$B:$R,7,0),1))</f>
        <v/>
      </c>
      <c r="U450" s="44" t="str">
        <f>IF($B450="","",IFERROR(VLOOKUP($C450,F.931!$B:$AR,15,0),0))</f>
        <v/>
      </c>
      <c r="V450" s="44" t="str">
        <f>IF($B450="","",IFERROR(VLOOKUP($C450,F.931!$B:$R,3,0),1))</f>
        <v/>
      </c>
      <c r="W450" s="45" t="str">
        <f t="shared" si="63"/>
        <v/>
      </c>
      <c r="X450" s="46" t="str">
        <f>IF($B450="","",$W450*(X$2+$U450*0.015) *$O450*IF(COUNTIF(Parámetros!$J:$J, $S450)&gt;0,0,1)*IF($T450=2,0,1) +$J450*$W450)</f>
        <v/>
      </c>
      <c r="Y450" s="46" t="str">
        <f>IF($B450="","",$W450*Y$2*P450*IF(COUNTIF(Parámetros!$L:$L,$S450)&gt;0,0,1)*IF($T450=2,0,1) +$K450*$W450)</f>
        <v/>
      </c>
      <c r="Z450" s="46" t="str">
        <f>IF($B450="","",($M450*Z$2+IF($T450=2,0, $M450*Z$1+$X450/$W450*(1-$W450)))*IF(COUNTIF(Parámetros!$I:$I, $S450)&gt;0,0,1))</f>
        <v/>
      </c>
      <c r="AA450" s="46" t="str">
        <f>IF($B450="","",$R450*IF($T450=2,AA$1,AA$2) *IF(COUNTIF(Parámetros!$K:$K, $S450)&gt;0,0,1)+$Y450/$W450*(1-$W450))</f>
        <v/>
      </c>
      <c r="AB450" s="46" t="str">
        <f>IF($B450="","",$Q450*Parámetros!$B$3+Parámetros!$B$2)</f>
        <v/>
      </c>
      <c r="AC450" s="46" t="str">
        <f>IF($B450="","",Parámetros!$B$1*IF(OR($S450=27,$S450=102),0,1))</f>
        <v/>
      </c>
      <c r="AE450" s="43" t="str">
        <f>IF($B450="","",IF($C450="","No declarado",IFERROR(VLOOKUP($C450,F.931!$B:$BZ,$AE$1,0),"No declarado")))</f>
        <v/>
      </c>
      <c r="AF450" s="47" t="str">
        <f t="shared" si="64"/>
        <v/>
      </c>
      <c r="AG450" s="47" t="str">
        <f>IF($B450="","",IFERROR(O450-VLOOKUP(C450,F.931!B:BZ,SUMIFS(F.931!$1:$1,F.931!$3:$3,"Remuneración 4"),0),""))</f>
        <v/>
      </c>
      <c r="AH450" s="48" t="str">
        <f t="shared" si="65"/>
        <v/>
      </c>
      <c r="AI450" s="41" t="str">
        <f t="shared" si="66"/>
        <v/>
      </c>
    </row>
    <row r="451" spans="1:35" x14ac:dyDescent="0.2">
      <c r="A451" s="65"/>
      <c r="B451" s="64"/>
      <c r="C451" s="65"/>
      <c r="D451" s="88"/>
      <c r="E451" s="62"/>
      <c r="F451" s="62"/>
      <c r="G451" s="62"/>
      <c r="H451" s="62"/>
      <c r="I451" s="62"/>
      <c r="J451" s="62"/>
      <c r="K451" s="62"/>
      <c r="L451" s="43" t="str">
        <f>IF($B451="","",MAX(0,$E451-MAX($E451-$I451,Parámetros!$B$5)))</f>
        <v/>
      </c>
      <c r="M451" s="43" t="str">
        <f>IF($B451="","",MIN($E451,Parámetros!$B$4))</f>
        <v/>
      </c>
      <c r="N451" s="43" t="str">
        <f t="shared" si="59"/>
        <v/>
      </c>
      <c r="O451" s="43" t="str">
        <f>IF($B451="","",MIN(($E451+$F451)/IF($D451="",1,$D451),Parámetros!$B$4))</f>
        <v/>
      </c>
      <c r="P451" s="43" t="str">
        <f t="shared" si="60"/>
        <v/>
      </c>
      <c r="Q451" s="43" t="str">
        <f t="shared" si="61"/>
        <v/>
      </c>
      <c r="R451" s="43" t="str">
        <f t="shared" si="62"/>
        <v/>
      </c>
      <c r="S451" s="44" t="str">
        <f>IF($B451="","",IFERROR(VLOOKUP($C451,F.931!$B:$R,9,0),8))</f>
        <v/>
      </c>
      <c r="T451" s="44" t="str">
        <f>IF($B451="","",IFERROR(VLOOKUP($C451,F.931!$B:$R,7,0),1))</f>
        <v/>
      </c>
      <c r="U451" s="44" t="str">
        <f>IF($B451="","",IFERROR(VLOOKUP($C451,F.931!$B:$AR,15,0),0))</f>
        <v/>
      </c>
      <c r="V451" s="44" t="str">
        <f>IF($B451="","",IFERROR(VLOOKUP($C451,F.931!$B:$R,3,0),1))</f>
        <v/>
      </c>
      <c r="W451" s="45" t="str">
        <f t="shared" si="63"/>
        <v/>
      </c>
      <c r="X451" s="46" t="str">
        <f>IF($B451="","",$W451*(X$2+$U451*0.015) *$O451*IF(COUNTIF(Parámetros!$J:$J, $S451)&gt;0,0,1)*IF($T451=2,0,1) +$J451*$W451)</f>
        <v/>
      </c>
      <c r="Y451" s="46" t="str">
        <f>IF($B451="","",$W451*Y$2*P451*IF(COUNTIF(Parámetros!$L:$L,$S451)&gt;0,0,1)*IF($T451=2,0,1) +$K451*$W451)</f>
        <v/>
      </c>
      <c r="Z451" s="46" t="str">
        <f>IF($B451="","",($M451*Z$2+IF($T451=2,0, $M451*Z$1+$X451/$W451*(1-$W451)))*IF(COUNTIF(Parámetros!$I:$I, $S451)&gt;0,0,1))</f>
        <v/>
      </c>
      <c r="AA451" s="46" t="str">
        <f>IF($B451="","",$R451*IF($T451=2,AA$1,AA$2) *IF(COUNTIF(Parámetros!$K:$K, $S451)&gt;0,0,1)+$Y451/$W451*(1-$W451))</f>
        <v/>
      </c>
      <c r="AB451" s="46" t="str">
        <f>IF($B451="","",$Q451*Parámetros!$B$3+Parámetros!$B$2)</f>
        <v/>
      </c>
      <c r="AC451" s="46" t="str">
        <f>IF($B451="","",Parámetros!$B$1*IF(OR($S451=27,$S451=102),0,1))</f>
        <v/>
      </c>
      <c r="AE451" s="43" t="str">
        <f>IF($B451="","",IF($C451="","No declarado",IFERROR(VLOOKUP($C451,F.931!$B:$BZ,$AE$1,0),"No declarado")))</f>
        <v/>
      </c>
      <c r="AF451" s="47" t="str">
        <f t="shared" si="64"/>
        <v/>
      </c>
      <c r="AG451" s="47" t="str">
        <f>IF($B451="","",IFERROR(O451-VLOOKUP(C451,F.931!B:BZ,SUMIFS(F.931!$1:$1,F.931!$3:$3,"Remuneración 4"),0),""))</f>
        <v/>
      </c>
      <c r="AH451" s="48" t="str">
        <f t="shared" si="65"/>
        <v/>
      </c>
      <c r="AI451" s="41" t="str">
        <f t="shared" si="66"/>
        <v/>
      </c>
    </row>
    <row r="452" spans="1:35" x14ac:dyDescent="0.2">
      <c r="A452" s="65"/>
      <c r="B452" s="64"/>
      <c r="C452" s="65"/>
      <c r="D452" s="88"/>
      <c r="E452" s="62"/>
      <c r="F452" s="62"/>
      <c r="G452" s="62"/>
      <c r="H452" s="62"/>
      <c r="I452" s="62"/>
      <c r="J452" s="62"/>
      <c r="K452" s="62"/>
      <c r="L452" s="43" t="str">
        <f>IF($B452="","",MAX(0,$E452-MAX($E452-$I452,Parámetros!$B$5)))</f>
        <v/>
      </c>
      <c r="M452" s="43" t="str">
        <f>IF($B452="","",MIN($E452,Parámetros!$B$4))</f>
        <v/>
      </c>
      <c r="N452" s="43" t="str">
        <f t="shared" si="59"/>
        <v/>
      </c>
      <c r="O452" s="43" t="str">
        <f>IF($B452="","",MIN(($E452+$F452)/IF($D452="",1,$D452),Parámetros!$B$4))</f>
        <v/>
      </c>
      <c r="P452" s="43" t="str">
        <f t="shared" si="60"/>
        <v/>
      </c>
      <c r="Q452" s="43" t="str">
        <f t="shared" si="61"/>
        <v/>
      </c>
      <c r="R452" s="43" t="str">
        <f t="shared" si="62"/>
        <v/>
      </c>
      <c r="S452" s="44" t="str">
        <f>IF($B452="","",IFERROR(VLOOKUP($C452,F.931!$B:$R,9,0),8))</f>
        <v/>
      </c>
      <c r="T452" s="44" t="str">
        <f>IF($B452="","",IFERROR(VLOOKUP($C452,F.931!$B:$R,7,0),1))</f>
        <v/>
      </c>
      <c r="U452" s="44" t="str">
        <f>IF($B452="","",IFERROR(VLOOKUP($C452,F.931!$B:$AR,15,0),0))</f>
        <v/>
      </c>
      <c r="V452" s="44" t="str">
        <f>IF($B452="","",IFERROR(VLOOKUP($C452,F.931!$B:$R,3,0),1))</f>
        <v/>
      </c>
      <c r="W452" s="45" t="str">
        <f t="shared" si="63"/>
        <v/>
      </c>
      <c r="X452" s="46" t="str">
        <f>IF($B452="","",$W452*(X$2+$U452*0.015) *$O452*IF(COUNTIF(Parámetros!$J:$J, $S452)&gt;0,0,1)*IF($T452=2,0,1) +$J452*$W452)</f>
        <v/>
      </c>
      <c r="Y452" s="46" t="str">
        <f>IF($B452="","",$W452*Y$2*P452*IF(COUNTIF(Parámetros!$L:$L,$S452)&gt;0,0,1)*IF($T452=2,0,1) +$K452*$W452)</f>
        <v/>
      </c>
      <c r="Z452" s="46" t="str">
        <f>IF($B452="","",($M452*Z$2+IF($T452=2,0, $M452*Z$1+$X452/$W452*(1-$W452)))*IF(COUNTIF(Parámetros!$I:$I, $S452)&gt;0,0,1))</f>
        <v/>
      </c>
      <c r="AA452" s="46" t="str">
        <f>IF($B452="","",$R452*IF($T452=2,AA$1,AA$2) *IF(COUNTIF(Parámetros!$K:$K, $S452)&gt;0,0,1)+$Y452/$W452*(1-$W452))</f>
        <v/>
      </c>
      <c r="AB452" s="46" t="str">
        <f>IF($B452="","",$Q452*Parámetros!$B$3+Parámetros!$B$2)</f>
        <v/>
      </c>
      <c r="AC452" s="46" t="str">
        <f>IF($B452="","",Parámetros!$B$1*IF(OR($S452=27,$S452=102),0,1))</f>
        <v/>
      </c>
      <c r="AE452" s="43" t="str">
        <f>IF($B452="","",IF($C452="","No declarado",IFERROR(VLOOKUP($C452,F.931!$B:$BZ,$AE$1,0),"No declarado")))</f>
        <v/>
      </c>
      <c r="AF452" s="47" t="str">
        <f t="shared" si="64"/>
        <v/>
      </c>
      <c r="AG452" s="47" t="str">
        <f>IF($B452="","",IFERROR(O452-VLOOKUP(C452,F.931!B:BZ,SUMIFS(F.931!$1:$1,F.931!$3:$3,"Remuneración 4"),0),""))</f>
        <v/>
      </c>
      <c r="AH452" s="48" t="str">
        <f t="shared" si="65"/>
        <v/>
      </c>
      <c r="AI452" s="41" t="str">
        <f t="shared" si="66"/>
        <v/>
      </c>
    </row>
    <row r="453" spans="1:35" x14ac:dyDescent="0.2">
      <c r="A453" s="65"/>
      <c r="B453" s="64"/>
      <c r="C453" s="65"/>
      <c r="D453" s="88"/>
      <c r="E453" s="62"/>
      <c r="F453" s="62"/>
      <c r="G453" s="62"/>
      <c r="H453" s="62"/>
      <c r="I453" s="62"/>
      <c r="J453" s="62"/>
      <c r="K453" s="62"/>
      <c r="L453" s="43" t="str">
        <f>IF($B453="","",MAX(0,$E453-MAX($E453-$I453,Parámetros!$B$5)))</f>
        <v/>
      </c>
      <c r="M453" s="43" t="str">
        <f>IF($B453="","",MIN($E453,Parámetros!$B$4))</f>
        <v/>
      </c>
      <c r="N453" s="43" t="str">
        <f t="shared" si="59"/>
        <v/>
      </c>
      <c r="O453" s="43" t="str">
        <f>IF($B453="","",MIN(($E453+$F453)/IF($D453="",1,$D453),Parámetros!$B$4))</f>
        <v/>
      </c>
      <c r="P453" s="43" t="str">
        <f t="shared" si="60"/>
        <v/>
      </c>
      <c r="Q453" s="43" t="str">
        <f t="shared" si="61"/>
        <v/>
      </c>
      <c r="R453" s="43" t="str">
        <f t="shared" si="62"/>
        <v/>
      </c>
      <c r="S453" s="44" t="str">
        <f>IF($B453="","",IFERROR(VLOOKUP($C453,F.931!$B:$R,9,0),8))</f>
        <v/>
      </c>
      <c r="T453" s="44" t="str">
        <f>IF($B453="","",IFERROR(VLOOKUP($C453,F.931!$B:$R,7,0),1))</f>
        <v/>
      </c>
      <c r="U453" s="44" t="str">
        <f>IF($B453="","",IFERROR(VLOOKUP($C453,F.931!$B:$AR,15,0),0))</f>
        <v/>
      </c>
      <c r="V453" s="44" t="str">
        <f>IF($B453="","",IFERROR(VLOOKUP($C453,F.931!$B:$R,3,0),1))</f>
        <v/>
      </c>
      <c r="W453" s="45" t="str">
        <f t="shared" si="63"/>
        <v/>
      </c>
      <c r="X453" s="46" t="str">
        <f>IF($B453="","",$W453*(X$2+$U453*0.015) *$O453*IF(COUNTIF(Parámetros!$J:$J, $S453)&gt;0,0,1)*IF($T453=2,0,1) +$J453*$W453)</f>
        <v/>
      </c>
      <c r="Y453" s="46" t="str">
        <f>IF($B453="","",$W453*Y$2*P453*IF(COUNTIF(Parámetros!$L:$L,$S453)&gt;0,0,1)*IF($T453=2,0,1) +$K453*$W453)</f>
        <v/>
      </c>
      <c r="Z453" s="46" t="str">
        <f>IF($B453="","",($M453*Z$2+IF($T453=2,0, $M453*Z$1+$X453/$W453*(1-$W453)))*IF(COUNTIF(Parámetros!$I:$I, $S453)&gt;0,0,1))</f>
        <v/>
      </c>
      <c r="AA453" s="46" t="str">
        <f>IF($B453="","",$R453*IF($T453=2,AA$1,AA$2) *IF(COUNTIF(Parámetros!$K:$K, $S453)&gt;0,0,1)+$Y453/$W453*(1-$W453))</f>
        <v/>
      </c>
      <c r="AB453" s="46" t="str">
        <f>IF($B453="","",$Q453*Parámetros!$B$3+Parámetros!$B$2)</f>
        <v/>
      </c>
      <c r="AC453" s="46" t="str">
        <f>IF($B453="","",Parámetros!$B$1*IF(OR($S453=27,$S453=102),0,1))</f>
        <v/>
      </c>
      <c r="AE453" s="43" t="str">
        <f>IF($B453="","",IF($C453="","No declarado",IFERROR(VLOOKUP($C453,F.931!$B:$BZ,$AE$1,0),"No declarado")))</f>
        <v/>
      </c>
      <c r="AF453" s="47" t="str">
        <f t="shared" si="64"/>
        <v/>
      </c>
      <c r="AG453" s="47" t="str">
        <f>IF($B453="","",IFERROR(O453-VLOOKUP(C453,F.931!B:BZ,SUMIFS(F.931!$1:$1,F.931!$3:$3,"Remuneración 4"),0),""))</f>
        <v/>
      </c>
      <c r="AH453" s="48" t="str">
        <f t="shared" si="65"/>
        <v/>
      </c>
      <c r="AI453" s="41" t="str">
        <f t="shared" si="66"/>
        <v/>
      </c>
    </row>
    <row r="454" spans="1:35" x14ac:dyDescent="0.2">
      <c r="A454" s="65"/>
      <c r="B454" s="64"/>
      <c r="C454" s="65"/>
      <c r="D454" s="88"/>
      <c r="E454" s="62"/>
      <c r="F454" s="62"/>
      <c r="G454" s="62"/>
      <c r="H454" s="62"/>
      <c r="I454" s="62"/>
      <c r="J454" s="62"/>
      <c r="K454" s="62"/>
      <c r="L454" s="43" t="str">
        <f>IF($B454="","",MAX(0,$E454-MAX($E454-$I454,Parámetros!$B$5)))</f>
        <v/>
      </c>
      <c r="M454" s="43" t="str">
        <f>IF($B454="","",MIN($E454,Parámetros!$B$4))</f>
        <v/>
      </c>
      <c r="N454" s="43" t="str">
        <f t="shared" ref="N454:N517" si="67">IF($B454="","",$E454)</f>
        <v/>
      </c>
      <c r="O454" s="43" t="str">
        <f>IF($B454="","",MIN(($E454+$F454)/IF($D454="",1,$D454),Parámetros!$B$4))</f>
        <v/>
      </c>
      <c r="P454" s="43" t="str">
        <f t="shared" ref="P454:P517" si="68">IF($B454="","",SUM($E454:$F454)/IF($D454="",1,$D454))</f>
        <v/>
      </c>
      <c r="Q454" s="43" t="str">
        <f t="shared" ref="Q454:Q517" si="69">IF($B454="","",SUM($E454:$G454))</f>
        <v/>
      </c>
      <c r="R454" s="43" t="str">
        <f t="shared" si="62"/>
        <v/>
      </c>
      <c r="S454" s="44" t="str">
        <f>IF($B454="","",IFERROR(VLOOKUP($C454,F.931!$B:$R,9,0),8))</f>
        <v/>
      </c>
      <c r="T454" s="44" t="str">
        <f>IF($B454="","",IFERROR(VLOOKUP($C454,F.931!$B:$R,7,0),1))</f>
        <v/>
      </c>
      <c r="U454" s="44" t="str">
        <f>IF($B454="","",IFERROR(VLOOKUP($C454,F.931!$B:$AR,15,0),0))</f>
        <v/>
      </c>
      <c r="V454" s="44" t="str">
        <f>IF($B454="","",IFERROR(VLOOKUP($C454,F.931!$B:$R,3,0),1))</f>
        <v/>
      </c>
      <c r="W454" s="45" t="str">
        <f t="shared" si="63"/>
        <v/>
      </c>
      <c r="X454" s="46" t="str">
        <f>IF($B454="","",$W454*(X$2+$U454*0.015) *$O454*IF(COUNTIF(Parámetros!$J:$J, $S454)&gt;0,0,1)*IF($T454=2,0,1) +$J454*$W454)</f>
        <v/>
      </c>
      <c r="Y454" s="46" t="str">
        <f>IF($B454="","",$W454*Y$2*P454*IF(COUNTIF(Parámetros!$L:$L,$S454)&gt;0,0,1)*IF($T454=2,0,1) +$K454*$W454)</f>
        <v/>
      </c>
      <c r="Z454" s="46" t="str">
        <f>IF($B454="","",($M454*Z$2+IF($T454=2,0, $M454*Z$1+$X454/$W454*(1-$W454)))*IF(COUNTIF(Parámetros!$I:$I, $S454)&gt;0,0,1))</f>
        <v/>
      </c>
      <c r="AA454" s="46" t="str">
        <f>IF($B454="","",$R454*IF($T454=2,AA$1,AA$2) *IF(COUNTIF(Parámetros!$K:$K, $S454)&gt;0,0,1)+$Y454/$W454*(1-$W454))</f>
        <v/>
      </c>
      <c r="AB454" s="46" t="str">
        <f>IF($B454="","",$Q454*Parámetros!$B$3+Parámetros!$B$2)</f>
        <v/>
      </c>
      <c r="AC454" s="46" t="str">
        <f>IF($B454="","",Parámetros!$B$1*IF(OR($S454=27,$S454=102),0,1))</f>
        <v/>
      </c>
      <c r="AE454" s="43" t="str">
        <f>IF($B454="","",IF($C454="","No declarado",IFERROR(VLOOKUP($C454,F.931!$B:$BZ,$AE$1,0),"No declarado")))</f>
        <v/>
      </c>
      <c r="AF454" s="47" t="str">
        <f t="shared" si="64"/>
        <v/>
      </c>
      <c r="AG454" s="47" t="str">
        <f>IF($B454="","",IFERROR(O454-VLOOKUP(C454,F.931!B:BZ,SUMIFS(F.931!$1:$1,F.931!$3:$3,"Remuneración 4"),0),""))</f>
        <v/>
      </c>
      <c r="AH454" s="48" t="str">
        <f t="shared" si="65"/>
        <v/>
      </c>
      <c r="AI454" s="41" t="str">
        <f t="shared" si="66"/>
        <v/>
      </c>
    </row>
    <row r="455" spans="1:35" x14ac:dyDescent="0.2">
      <c r="A455" s="65"/>
      <c r="B455" s="64"/>
      <c r="C455" s="65"/>
      <c r="D455" s="88"/>
      <c r="E455" s="62"/>
      <c r="F455" s="62"/>
      <c r="G455" s="62"/>
      <c r="H455" s="62"/>
      <c r="I455" s="62"/>
      <c r="J455" s="62"/>
      <c r="K455" s="62"/>
      <c r="L455" s="43" t="str">
        <f>IF($B455="","",MAX(0,$E455-MAX($E455-$I455,Parámetros!$B$5)))</f>
        <v/>
      </c>
      <c r="M455" s="43" t="str">
        <f>IF($B455="","",MIN($E455,Parámetros!$B$4))</f>
        <v/>
      </c>
      <c r="N455" s="43" t="str">
        <f t="shared" si="67"/>
        <v/>
      </c>
      <c r="O455" s="43" t="str">
        <f>IF($B455="","",MIN(($E455+$F455)/IF($D455="",1,$D455),Parámetros!$B$4))</f>
        <v/>
      </c>
      <c r="P455" s="43" t="str">
        <f t="shared" si="68"/>
        <v/>
      </c>
      <c r="Q455" s="43" t="str">
        <f t="shared" si="69"/>
        <v/>
      </c>
      <c r="R455" s="43" t="str">
        <f t="shared" si="62"/>
        <v/>
      </c>
      <c r="S455" s="44" t="str">
        <f>IF($B455="","",IFERROR(VLOOKUP($C455,F.931!$B:$R,9,0),8))</f>
        <v/>
      </c>
      <c r="T455" s="44" t="str">
        <f>IF($B455="","",IFERROR(VLOOKUP($C455,F.931!$B:$R,7,0),1))</f>
        <v/>
      </c>
      <c r="U455" s="44" t="str">
        <f>IF($B455="","",IFERROR(VLOOKUP($C455,F.931!$B:$AR,15,0),0))</f>
        <v/>
      </c>
      <c r="V455" s="44" t="str">
        <f>IF($B455="","",IFERROR(VLOOKUP($C455,F.931!$B:$R,3,0),1))</f>
        <v/>
      </c>
      <c r="W455" s="45" t="str">
        <f t="shared" si="63"/>
        <v/>
      </c>
      <c r="X455" s="46" t="str">
        <f>IF($B455="","",$W455*(X$2+$U455*0.015) *$O455*IF(COUNTIF(Parámetros!$J:$J, $S455)&gt;0,0,1)*IF($T455=2,0,1) +$J455*$W455)</f>
        <v/>
      </c>
      <c r="Y455" s="46" t="str">
        <f>IF($B455="","",$W455*Y$2*P455*IF(COUNTIF(Parámetros!$L:$L,$S455)&gt;0,0,1)*IF($T455=2,0,1) +$K455*$W455)</f>
        <v/>
      </c>
      <c r="Z455" s="46" t="str">
        <f>IF($B455="","",($M455*Z$2+IF($T455=2,0, $M455*Z$1+$X455/$W455*(1-$W455)))*IF(COUNTIF(Parámetros!$I:$I, $S455)&gt;0,0,1))</f>
        <v/>
      </c>
      <c r="AA455" s="46" t="str">
        <f>IF($B455="","",$R455*IF($T455=2,AA$1,AA$2) *IF(COUNTIF(Parámetros!$K:$K, $S455)&gt;0,0,1)+$Y455/$W455*(1-$W455))</f>
        <v/>
      </c>
      <c r="AB455" s="46" t="str">
        <f>IF($B455="","",$Q455*Parámetros!$B$3+Parámetros!$B$2)</f>
        <v/>
      </c>
      <c r="AC455" s="46" t="str">
        <f>IF($B455="","",Parámetros!$B$1*IF(OR($S455=27,$S455=102),0,1))</f>
        <v/>
      </c>
      <c r="AE455" s="43" t="str">
        <f>IF($B455="","",IF($C455="","No declarado",IFERROR(VLOOKUP($C455,F.931!$B:$BZ,$AE$1,0),"No declarado")))</f>
        <v/>
      </c>
      <c r="AF455" s="47" t="str">
        <f t="shared" si="64"/>
        <v/>
      </c>
      <c r="AG455" s="47" t="str">
        <f>IF($B455="","",IFERROR(O455-VLOOKUP(C455,F.931!B:BZ,SUMIFS(F.931!$1:$1,F.931!$3:$3,"Remuneración 4"),0),""))</f>
        <v/>
      </c>
      <c r="AH455" s="48" t="str">
        <f t="shared" si="65"/>
        <v/>
      </c>
      <c r="AI455" s="41" t="str">
        <f t="shared" si="66"/>
        <v/>
      </c>
    </row>
    <row r="456" spans="1:35" x14ac:dyDescent="0.2">
      <c r="A456" s="65"/>
      <c r="B456" s="64"/>
      <c r="C456" s="65"/>
      <c r="D456" s="88"/>
      <c r="E456" s="62"/>
      <c r="F456" s="62"/>
      <c r="G456" s="62"/>
      <c r="H456" s="62"/>
      <c r="I456" s="62"/>
      <c r="J456" s="62"/>
      <c r="K456" s="62"/>
      <c r="L456" s="43" t="str">
        <f>IF($B456="","",MAX(0,$E456-MAX($E456-$I456,Parámetros!$B$5)))</f>
        <v/>
      </c>
      <c r="M456" s="43" t="str">
        <f>IF($B456="","",MIN($E456,Parámetros!$B$4))</f>
        <v/>
      </c>
      <c r="N456" s="43" t="str">
        <f t="shared" si="67"/>
        <v/>
      </c>
      <c r="O456" s="43" t="str">
        <f>IF($B456="","",MIN(($E456+$F456)/IF($D456="",1,$D456),Parámetros!$B$4))</f>
        <v/>
      </c>
      <c r="P456" s="43" t="str">
        <f t="shared" si="68"/>
        <v/>
      </c>
      <c r="Q456" s="43" t="str">
        <f t="shared" si="69"/>
        <v/>
      </c>
      <c r="R456" s="43" t="str">
        <f t="shared" si="62"/>
        <v/>
      </c>
      <c r="S456" s="44" t="str">
        <f>IF($B456="","",IFERROR(VLOOKUP($C456,F.931!$B:$R,9,0),8))</f>
        <v/>
      </c>
      <c r="T456" s="44" t="str">
        <f>IF($B456="","",IFERROR(VLOOKUP($C456,F.931!$B:$R,7,0),1))</f>
        <v/>
      </c>
      <c r="U456" s="44" t="str">
        <f>IF($B456="","",IFERROR(VLOOKUP($C456,F.931!$B:$AR,15,0),0))</f>
        <v/>
      </c>
      <c r="V456" s="44" t="str">
        <f>IF($B456="","",IFERROR(VLOOKUP($C456,F.931!$B:$R,3,0),1))</f>
        <v/>
      </c>
      <c r="W456" s="45" t="str">
        <f t="shared" si="63"/>
        <v/>
      </c>
      <c r="X456" s="46" t="str">
        <f>IF($B456="","",$W456*(X$2+$U456*0.015) *$O456*IF(COUNTIF(Parámetros!$J:$J, $S456)&gt;0,0,1)*IF($T456=2,0,1) +$J456*$W456)</f>
        <v/>
      </c>
      <c r="Y456" s="46" t="str">
        <f>IF($B456="","",$W456*Y$2*P456*IF(COUNTIF(Parámetros!$L:$L,$S456)&gt;0,0,1)*IF($T456=2,0,1) +$K456*$W456)</f>
        <v/>
      </c>
      <c r="Z456" s="46" t="str">
        <f>IF($B456="","",($M456*Z$2+IF($T456=2,0, $M456*Z$1+$X456/$W456*(1-$W456)))*IF(COUNTIF(Parámetros!$I:$I, $S456)&gt;0,0,1))</f>
        <v/>
      </c>
      <c r="AA456" s="46" t="str">
        <f>IF($B456="","",$R456*IF($T456=2,AA$1,AA$2) *IF(COUNTIF(Parámetros!$K:$K, $S456)&gt;0,0,1)+$Y456/$W456*(1-$W456))</f>
        <v/>
      </c>
      <c r="AB456" s="46" t="str">
        <f>IF($B456="","",$Q456*Parámetros!$B$3+Parámetros!$B$2)</f>
        <v/>
      </c>
      <c r="AC456" s="46" t="str">
        <f>IF($B456="","",Parámetros!$B$1*IF(OR($S456=27,$S456=102),0,1))</f>
        <v/>
      </c>
      <c r="AE456" s="43" t="str">
        <f>IF($B456="","",IF($C456="","No declarado",IFERROR(VLOOKUP($C456,F.931!$B:$BZ,$AE$1,0),"No declarado")))</f>
        <v/>
      </c>
      <c r="AF456" s="47" t="str">
        <f t="shared" si="64"/>
        <v/>
      </c>
      <c r="AG456" s="47" t="str">
        <f>IF($B456="","",IFERROR(O456-VLOOKUP(C456,F.931!B:BZ,SUMIFS(F.931!$1:$1,F.931!$3:$3,"Remuneración 4"),0),""))</f>
        <v/>
      </c>
      <c r="AH456" s="48" t="str">
        <f t="shared" si="65"/>
        <v/>
      </c>
      <c r="AI456" s="41" t="str">
        <f t="shared" si="66"/>
        <v/>
      </c>
    </row>
    <row r="457" spans="1:35" x14ac:dyDescent="0.2">
      <c r="A457" s="65"/>
      <c r="B457" s="64"/>
      <c r="C457" s="65"/>
      <c r="D457" s="88"/>
      <c r="E457" s="62"/>
      <c r="F457" s="62"/>
      <c r="G457" s="62"/>
      <c r="H457" s="62"/>
      <c r="I457" s="62"/>
      <c r="J457" s="62"/>
      <c r="K457" s="62"/>
      <c r="L457" s="43" t="str">
        <f>IF($B457="","",MAX(0,$E457-MAX($E457-$I457,Parámetros!$B$5)))</f>
        <v/>
      </c>
      <c r="M457" s="43" t="str">
        <f>IF($B457="","",MIN($E457,Parámetros!$B$4))</f>
        <v/>
      </c>
      <c r="N457" s="43" t="str">
        <f t="shared" si="67"/>
        <v/>
      </c>
      <c r="O457" s="43" t="str">
        <f>IF($B457="","",MIN(($E457+$F457)/IF($D457="",1,$D457),Parámetros!$B$4))</f>
        <v/>
      </c>
      <c r="P457" s="43" t="str">
        <f t="shared" si="68"/>
        <v/>
      </c>
      <c r="Q457" s="43" t="str">
        <f t="shared" si="69"/>
        <v/>
      </c>
      <c r="R457" s="43" t="str">
        <f t="shared" si="62"/>
        <v/>
      </c>
      <c r="S457" s="44" t="str">
        <f>IF($B457="","",IFERROR(VLOOKUP($C457,F.931!$B:$R,9,0),8))</f>
        <v/>
      </c>
      <c r="T457" s="44" t="str">
        <f>IF($B457="","",IFERROR(VLOOKUP($C457,F.931!$B:$R,7,0),1))</f>
        <v/>
      </c>
      <c r="U457" s="44" t="str">
        <f>IF($B457="","",IFERROR(VLOOKUP($C457,F.931!$B:$AR,15,0),0))</f>
        <v/>
      </c>
      <c r="V457" s="44" t="str">
        <f>IF($B457="","",IFERROR(VLOOKUP($C457,F.931!$B:$R,3,0),1))</f>
        <v/>
      </c>
      <c r="W457" s="45" t="str">
        <f t="shared" si="63"/>
        <v/>
      </c>
      <c r="X457" s="46" t="str">
        <f>IF($B457="","",$W457*(X$2+$U457*0.015) *$O457*IF(COUNTIF(Parámetros!$J:$J, $S457)&gt;0,0,1)*IF($T457=2,0,1) +$J457*$W457)</f>
        <v/>
      </c>
      <c r="Y457" s="46" t="str">
        <f>IF($B457="","",$W457*Y$2*P457*IF(COUNTIF(Parámetros!$L:$L,$S457)&gt;0,0,1)*IF($T457=2,0,1) +$K457*$W457)</f>
        <v/>
      </c>
      <c r="Z457" s="46" t="str">
        <f>IF($B457="","",($M457*Z$2+IF($T457=2,0, $M457*Z$1+$X457/$W457*(1-$W457)))*IF(COUNTIF(Parámetros!$I:$I, $S457)&gt;0,0,1))</f>
        <v/>
      </c>
      <c r="AA457" s="46" t="str">
        <f>IF($B457="","",$R457*IF($T457=2,AA$1,AA$2) *IF(COUNTIF(Parámetros!$K:$K, $S457)&gt;0,0,1)+$Y457/$W457*(1-$W457))</f>
        <v/>
      </c>
      <c r="AB457" s="46" t="str">
        <f>IF($B457="","",$Q457*Parámetros!$B$3+Parámetros!$B$2)</f>
        <v/>
      </c>
      <c r="AC457" s="46" t="str">
        <f>IF($B457="","",Parámetros!$B$1*IF(OR($S457=27,$S457=102),0,1))</f>
        <v/>
      </c>
      <c r="AE457" s="43" t="str">
        <f>IF($B457="","",IF($C457="","No declarado",IFERROR(VLOOKUP($C457,F.931!$B:$BZ,$AE$1,0),"No declarado")))</f>
        <v/>
      </c>
      <c r="AF457" s="47" t="str">
        <f t="shared" si="64"/>
        <v/>
      </c>
      <c r="AG457" s="47" t="str">
        <f>IF($B457="","",IFERROR(O457-VLOOKUP(C457,F.931!B:BZ,SUMIFS(F.931!$1:$1,F.931!$3:$3,"Remuneración 4"),0),""))</f>
        <v/>
      </c>
      <c r="AH457" s="48" t="str">
        <f t="shared" si="65"/>
        <v/>
      </c>
      <c r="AI457" s="41" t="str">
        <f t="shared" si="66"/>
        <v/>
      </c>
    </row>
    <row r="458" spans="1:35" x14ac:dyDescent="0.2">
      <c r="A458" s="65"/>
      <c r="B458" s="64"/>
      <c r="C458" s="65"/>
      <c r="D458" s="88"/>
      <c r="E458" s="62"/>
      <c r="F458" s="62"/>
      <c r="G458" s="62"/>
      <c r="H458" s="62"/>
      <c r="I458" s="62"/>
      <c r="J458" s="62"/>
      <c r="K458" s="62"/>
      <c r="L458" s="43" t="str">
        <f>IF($B458="","",MAX(0,$E458-MAX($E458-$I458,Parámetros!$B$5)))</f>
        <v/>
      </c>
      <c r="M458" s="43" t="str">
        <f>IF($B458="","",MIN($E458,Parámetros!$B$4))</f>
        <v/>
      </c>
      <c r="N458" s="43" t="str">
        <f t="shared" si="67"/>
        <v/>
      </c>
      <c r="O458" s="43" t="str">
        <f>IF($B458="","",MIN(($E458+$F458)/IF($D458="",1,$D458),Parámetros!$B$4))</f>
        <v/>
      </c>
      <c r="P458" s="43" t="str">
        <f t="shared" si="68"/>
        <v/>
      </c>
      <c r="Q458" s="43" t="str">
        <f t="shared" si="69"/>
        <v/>
      </c>
      <c r="R458" s="43" t="str">
        <f t="shared" si="62"/>
        <v/>
      </c>
      <c r="S458" s="44" t="str">
        <f>IF($B458="","",IFERROR(VLOOKUP($C458,F.931!$B:$R,9,0),8))</f>
        <v/>
      </c>
      <c r="T458" s="44" t="str">
        <f>IF($B458="","",IFERROR(VLOOKUP($C458,F.931!$B:$R,7,0),1))</f>
        <v/>
      </c>
      <c r="U458" s="44" t="str">
        <f>IF($B458="","",IFERROR(VLOOKUP($C458,F.931!$B:$AR,15,0),0))</f>
        <v/>
      </c>
      <c r="V458" s="44" t="str">
        <f>IF($B458="","",IFERROR(VLOOKUP($C458,F.931!$B:$R,3,0),1))</f>
        <v/>
      </c>
      <c r="W458" s="45" t="str">
        <f t="shared" si="63"/>
        <v/>
      </c>
      <c r="X458" s="46" t="str">
        <f>IF($B458="","",$W458*(X$2+$U458*0.015) *$O458*IF(COUNTIF(Parámetros!$J:$J, $S458)&gt;0,0,1)*IF($T458=2,0,1) +$J458*$W458)</f>
        <v/>
      </c>
      <c r="Y458" s="46" t="str">
        <f>IF($B458="","",$W458*Y$2*P458*IF(COUNTIF(Parámetros!$L:$L,$S458)&gt;0,0,1)*IF($T458=2,0,1) +$K458*$W458)</f>
        <v/>
      </c>
      <c r="Z458" s="46" t="str">
        <f>IF($B458="","",($M458*Z$2+IF($T458=2,0, $M458*Z$1+$X458/$W458*(1-$W458)))*IF(COUNTIF(Parámetros!$I:$I, $S458)&gt;0,0,1))</f>
        <v/>
      </c>
      <c r="AA458" s="46" t="str">
        <f>IF($B458="","",$R458*IF($T458=2,AA$1,AA$2) *IF(COUNTIF(Parámetros!$K:$K, $S458)&gt;0,0,1)+$Y458/$W458*(1-$W458))</f>
        <v/>
      </c>
      <c r="AB458" s="46" t="str">
        <f>IF($B458="","",$Q458*Parámetros!$B$3+Parámetros!$B$2)</f>
        <v/>
      </c>
      <c r="AC458" s="46" t="str">
        <f>IF($B458="","",Parámetros!$B$1*IF(OR($S458=27,$S458=102),0,1))</f>
        <v/>
      </c>
      <c r="AE458" s="43" t="str">
        <f>IF($B458="","",IF($C458="","No declarado",IFERROR(VLOOKUP($C458,F.931!$B:$BZ,$AE$1,0),"No declarado")))</f>
        <v/>
      </c>
      <c r="AF458" s="47" t="str">
        <f t="shared" si="64"/>
        <v/>
      </c>
      <c r="AG458" s="47" t="str">
        <f>IF($B458="","",IFERROR(O458-VLOOKUP(C458,F.931!B:BZ,SUMIFS(F.931!$1:$1,F.931!$3:$3,"Remuneración 4"),0),""))</f>
        <v/>
      </c>
      <c r="AH458" s="48" t="str">
        <f t="shared" si="65"/>
        <v/>
      </c>
      <c r="AI458" s="41" t="str">
        <f t="shared" si="66"/>
        <v/>
      </c>
    </row>
    <row r="459" spans="1:35" x14ac:dyDescent="0.2">
      <c r="A459" s="65"/>
      <c r="B459" s="64"/>
      <c r="C459" s="65"/>
      <c r="D459" s="88"/>
      <c r="E459" s="62"/>
      <c r="F459" s="62"/>
      <c r="G459" s="62"/>
      <c r="H459" s="62"/>
      <c r="I459" s="62"/>
      <c r="J459" s="62"/>
      <c r="K459" s="62"/>
      <c r="L459" s="43" t="str">
        <f>IF($B459="","",MAX(0,$E459-MAX($E459-$I459,Parámetros!$B$5)))</f>
        <v/>
      </c>
      <c r="M459" s="43" t="str">
        <f>IF($B459="","",MIN($E459,Parámetros!$B$4))</f>
        <v/>
      </c>
      <c r="N459" s="43" t="str">
        <f t="shared" si="67"/>
        <v/>
      </c>
      <c r="O459" s="43" t="str">
        <f>IF($B459="","",MIN(($E459+$F459)/IF($D459="",1,$D459),Parámetros!$B$4))</f>
        <v/>
      </c>
      <c r="P459" s="43" t="str">
        <f t="shared" si="68"/>
        <v/>
      </c>
      <c r="Q459" s="43" t="str">
        <f t="shared" si="69"/>
        <v/>
      </c>
      <c r="R459" s="43" t="str">
        <f t="shared" si="62"/>
        <v/>
      </c>
      <c r="S459" s="44" t="str">
        <f>IF($B459="","",IFERROR(VLOOKUP($C459,F.931!$B:$R,9,0),8))</f>
        <v/>
      </c>
      <c r="T459" s="44" t="str">
        <f>IF($B459="","",IFERROR(VLOOKUP($C459,F.931!$B:$R,7,0),1))</f>
        <v/>
      </c>
      <c r="U459" s="44" t="str">
        <f>IF($B459="","",IFERROR(VLOOKUP($C459,F.931!$B:$AR,15,0),0))</f>
        <v/>
      </c>
      <c r="V459" s="44" t="str">
        <f>IF($B459="","",IFERROR(VLOOKUP($C459,F.931!$B:$R,3,0),1))</f>
        <v/>
      </c>
      <c r="W459" s="45" t="str">
        <f t="shared" si="63"/>
        <v/>
      </c>
      <c r="X459" s="46" t="str">
        <f>IF($B459="","",$W459*(X$2+$U459*0.015) *$O459*IF(COUNTIF(Parámetros!$J:$J, $S459)&gt;0,0,1)*IF($T459=2,0,1) +$J459*$W459)</f>
        <v/>
      </c>
      <c r="Y459" s="46" t="str">
        <f>IF($B459="","",$W459*Y$2*P459*IF(COUNTIF(Parámetros!$L:$L,$S459)&gt;0,0,1)*IF($T459=2,0,1) +$K459*$W459)</f>
        <v/>
      </c>
      <c r="Z459" s="46" t="str">
        <f>IF($B459="","",($M459*Z$2+IF($T459=2,0, $M459*Z$1+$X459/$W459*(1-$W459)))*IF(COUNTIF(Parámetros!$I:$I, $S459)&gt;0,0,1))</f>
        <v/>
      </c>
      <c r="AA459" s="46" t="str">
        <f>IF($B459="","",$R459*IF($T459=2,AA$1,AA$2) *IF(COUNTIF(Parámetros!$K:$K, $S459)&gt;0,0,1)+$Y459/$W459*(1-$W459))</f>
        <v/>
      </c>
      <c r="AB459" s="46" t="str">
        <f>IF($B459="","",$Q459*Parámetros!$B$3+Parámetros!$B$2)</f>
        <v/>
      </c>
      <c r="AC459" s="46" t="str">
        <f>IF($B459="","",Parámetros!$B$1*IF(OR($S459=27,$S459=102),0,1))</f>
        <v/>
      </c>
      <c r="AE459" s="43" t="str">
        <f>IF($B459="","",IF($C459="","No declarado",IFERROR(VLOOKUP($C459,F.931!$B:$BZ,$AE$1,0),"No declarado")))</f>
        <v/>
      </c>
      <c r="AF459" s="47" t="str">
        <f t="shared" si="64"/>
        <v/>
      </c>
      <c r="AG459" s="47" t="str">
        <f>IF($B459="","",IFERROR(O459-VLOOKUP(C459,F.931!B:BZ,SUMIFS(F.931!$1:$1,F.931!$3:$3,"Remuneración 4"),0),""))</f>
        <v/>
      </c>
      <c r="AH459" s="48" t="str">
        <f t="shared" si="65"/>
        <v/>
      </c>
      <c r="AI459" s="41" t="str">
        <f t="shared" si="66"/>
        <v/>
      </c>
    </row>
    <row r="460" spans="1:35" x14ac:dyDescent="0.2">
      <c r="A460" s="65"/>
      <c r="B460" s="64"/>
      <c r="C460" s="65"/>
      <c r="D460" s="88"/>
      <c r="E460" s="62"/>
      <c r="F460" s="62"/>
      <c r="G460" s="62"/>
      <c r="H460" s="62"/>
      <c r="I460" s="62"/>
      <c r="J460" s="62"/>
      <c r="K460" s="62"/>
      <c r="L460" s="43" t="str">
        <f>IF($B460="","",MAX(0,$E460-MAX($E460-$I460,Parámetros!$B$5)))</f>
        <v/>
      </c>
      <c r="M460" s="43" t="str">
        <f>IF($B460="","",MIN($E460,Parámetros!$B$4))</f>
        <v/>
      </c>
      <c r="N460" s="43" t="str">
        <f t="shared" si="67"/>
        <v/>
      </c>
      <c r="O460" s="43" t="str">
        <f>IF($B460="","",MIN(($E460+$F460)/IF($D460="",1,$D460),Parámetros!$B$4))</f>
        <v/>
      </c>
      <c r="P460" s="43" t="str">
        <f t="shared" si="68"/>
        <v/>
      </c>
      <c r="Q460" s="43" t="str">
        <f t="shared" si="69"/>
        <v/>
      </c>
      <c r="R460" s="43" t="str">
        <f t="shared" si="62"/>
        <v/>
      </c>
      <c r="S460" s="44" t="str">
        <f>IF($B460="","",IFERROR(VLOOKUP($C460,F.931!$B:$R,9,0),8))</f>
        <v/>
      </c>
      <c r="T460" s="44" t="str">
        <f>IF($B460="","",IFERROR(VLOOKUP($C460,F.931!$B:$R,7,0),1))</f>
        <v/>
      </c>
      <c r="U460" s="44" t="str">
        <f>IF($B460="","",IFERROR(VLOOKUP($C460,F.931!$B:$AR,15,0),0))</f>
        <v/>
      </c>
      <c r="V460" s="44" t="str">
        <f>IF($B460="","",IFERROR(VLOOKUP($C460,F.931!$B:$R,3,0),1))</f>
        <v/>
      </c>
      <c r="W460" s="45" t="str">
        <f t="shared" si="63"/>
        <v/>
      </c>
      <c r="X460" s="46" t="str">
        <f>IF($B460="","",$W460*(X$2+$U460*0.015) *$O460*IF(COUNTIF(Parámetros!$J:$J, $S460)&gt;0,0,1)*IF($T460=2,0,1) +$J460*$W460)</f>
        <v/>
      </c>
      <c r="Y460" s="46" t="str">
        <f>IF($B460="","",$W460*Y$2*P460*IF(COUNTIF(Parámetros!$L:$L,$S460)&gt;0,0,1)*IF($T460=2,0,1) +$K460*$W460)</f>
        <v/>
      </c>
      <c r="Z460" s="46" t="str">
        <f>IF($B460="","",($M460*Z$2+IF($T460=2,0, $M460*Z$1+$X460/$W460*(1-$W460)))*IF(COUNTIF(Parámetros!$I:$I, $S460)&gt;0,0,1))</f>
        <v/>
      </c>
      <c r="AA460" s="46" t="str">
        <f>IF($B460="","",$R460*IF($T460=2,AA$1,AA$2) *IF(COUNTIF(Parámetros!$K:$K, $S460)&gt;0,0,1)+$Y460/$W460*(1-$W460))</f>
        <v/>
      </c>
      <c r="AB460" s="46" t="str">
        <f>IF($B460="","",$Q460*Parámetros!$B$3+Parámetros!$B$2)</f>
        <v/>
      </c>
      <c r="AC460" s="46" t="str">
        <f>IF($B460="","",Parámetros!$B$1*IF(OR($S460=27,$S460=102),0,1))</f>
        <v/>
      </c>
      <c r="AE460" s="43" t="str">
        <f>IF($B460="","",IF($C460="","No declarado",IFERROR(VLOOKUP($C460,F.931!$B:$BZ,$AE$1,0),"No declarado")))</f>
        <v/>
      </c>
      <c r="AF460" s="47" t="str">
        <f t="shared" si="64"/>
        <v/>
      </c>
      <c r="AG460" s="47" t="str">
        <f>IF($B460="","",IFERROR(O460-VLOOKUP(C460,F.931!B:BZ,SUMIFS(F.931!$1:$1,F.931!$3:$3,"Remuneración 4"),0),""))</f>
        <v/>
      </c>
      <c r="AH460" s="48" t="str">
        <f t="shared" si="65"/>
        <v/>
      </c>
      <c r="AI460" s="41" t="str">
        <f t="shared" si="66"/>
        <v/>
      </c>
    </row>
    <row r="461" spans="1:35" x14ac:dyDescent="0.2">
      <c r="A461" s="65"/>
      <c r="B461" s="64"/>
      <c r="C461" s="65"/>
      <c r="D461" s="88"/>
      <c r="E461" s="62"/>
      <c r="F461" s="62"/>
      <c r="G461" s="62"/>
      <c r="H461" s="62"/>
      <c r="I461" s="62"/>
      <c r="J461" s="62"/>
      <c r="K461" s="62"/>
      <c r="L461" s="43" t="str">
        <f>IF($B461="","",MAX(0,$E461-MAX($E461-$I461,Parámetros!$B$5)))</f>
        <v/>
      </c>
      <c r="M461" s="43" t="str">
        <f>IF($B461="","",MIN($E461,Parámetros!$B$4))</f>
        <v/>
      </c>
      <c r="N461" s="43" t="str">
        <f t="shared" si="67"/>
        <v/>
      </c>
      <c r="O461" s="43" t="str">
        <f>IF($B461="","",MIN(($E461+$F461)/IF($D461="",1,$D461),Parámetros!$B$4))</f>
        <v/>
      </c>
      <c r="P461" s="43" t="str">
        <f t="shared" si="68"/>
        <v/>
      </c>
      <c r="Q461" s="43" t="str">
        <f t="shared" si="69"/>
        <v/>
      </c>
      <c r="R461" s="43" t="str">
        <f t="shared" si="62"/>
        <v/>
      </c>
      <c r="S461" s="44" t="str">
        <f>IF($B461="","",IFERROR(VLOOKUP($C461,F.931!$B:$R,9,0),8))</f>
        <v/>
      </c>
      <c r="T461" s="44" t="str">
        <f>IF($B461="","",IFERROR(VLOOKUP($C461,F.931!$B:$R,7,0),1))</f>
        <v/>
      </c>
      <c r="U461" s="44" t="str">
        <f>IF($B461="","",IFERROR(VLOOKUP($C461,F.931!$B:$AR,15,0),0))</f>
        <v/>
      </c>
      <c r="V461" s="44" t="str">
        <f>IF($B461="","",IFERROR(VLOOKUP($C461,F.931!$B:$R,3,0),1))</f>
        <v/>
      </c>
      <c r="W461" s="45" t="str">
        <f t="shared" si="63"/>
        <v/>
      </c>
      <c r="X461" s="46" t="str">
        <f>IF($B461="","",$W461*(X$2+$U461*0.015) *$O461*IF(COUNTIF(Parámetros!$J:$J, $S461)&gt;0,0,1)*IF($T461=2,0,1) +$J461*$W461)</f>
        <v/>
      </c>
      <c r="Y461" s="46" t="str">
        <f>IF($B461="","",$W461*Y$2*P461*IF(COUNTIF(Parámetros!$L:$L,$S461)&gt;0,0,1)*IF($T461=2,0,1) +$K461*$W461)</f>
        <v/>
      </c>
      <c r="Z461" s="46" t="str">
        <f>IF($B461="","",($M461*Z$2+IF($T461=2,0, $M461*Z$1+$X461/$W461*(1-$W461)))*IF(COUNTIF(Parámetros!$I:$I, $S461)&gt;0,0,1))</f>
        <v/>
      </c>
      <c r="AA461" s="46" t="str">
        <f>IF($B461="","",$R461*IF($T461=2,AA$1,AA$2) *IF(COUNTIF(Parámetros!$K:$K, $S461)&gt;0,0,1)+$Y461/$W461*(1-$W461))</f>
        <v/>
      </c>
      <c r="AB461" s="46" t="str">
        <f>IF($B461="","",$Q461*Parámetros!$B$3+Parámetros!$B$2)</f>
        <v/>
      </c>
      <c r="AC461" s="46" t="str">
        <f>IF($B461="","",Parámetros!$B$1*IF(OR($S461=27,$S461=102),0,1))</f>
        <v/>
      </c>
      <c r="AE461" s="43" t="str">
        <f>IF($B461="","",IF($C461="","No declarado",IFERROR(VLOOKUP($C461,F.931!$B:$BZ,$AE$1,0),"No declarado")))</f>
        <v/>
      </c>
      <c r="AF461" s="47" t="str">
        <f t="shared" si="64"/>
        <v/>
      </c>
      <c r="AG461" s="47" t="str">
        <f>IF($B461="","",IFERROR(O461-VLOOKUP(C461,F.931!B:BZ,SUMIFS(F.931!$1:$1,F.931!$3:$3,"Remuneración 4"),0),""))</f>
        <v/>
      </c>
      <c r="AH461" s="48" t="str">
        <f t="shared" si="65"/>
        <v/>
      </c>
      <c r="AI461" s="41" t="str">
        <f t="shared" si="66"/>
        <v/>
      </c>
    </row>
    <row r="462" spans="1:35" x14ac:dyDescent="0.2">
      <c r="A462" s="65"/>
      <c r="B462" s="64"/>
      <c r="C462" s="65"/>
      <c r="D462" s="88"/>
      <c r="E462" s="62"/>
      <c r="F462" s="62"/>
      <c r="G462" s="62"/>
      <c r="H462" s="62"/>
      <c r="I462" s="62"/>
      <c r="J462" s="62"/>
      <c r="K462" s="62"/>
      <c r="L462" s="43" t="str">
        <f>IF($B462="","",MAX(0,$E462-MAX($E462-$I462,Parámetros!$B$5)))</f>
        <v/>
      </c>
      <c r="M462" s="43" t="str">
        <f>IF($B462="","",MIN($E462,Parámetros!$B$4))</f>
        <v/>
      </c>
      <c r="N462" s="43" t="str">
        <f t="shared" si="67"/>
        <v/>
      </c>
      <c r="O462" s="43" t="str">
        <f>IF($B462="","",MIN(($E462+$F462)/IF($D462="",1,$D462),Parámetros!$B$4))</f>
        <v/>
      </c>
      <c r="P462" s="43" t="str">
        <f t="shared" si="68"/>
        <v/>
      </c>
      <c r="Q462" s="43" t="str">
        <f t="shared" si="69"/>
        <v/>
      </c>
      <c r="R462" s="43" t="str">
        <f t="shared" si="62"/>
        <v/>
      </c>
      <c r="S462" s="44" t="str">
        <f>IF($B462="","",IFERROR(VLOOKUP($C462,F.931!$B:$R,9,0),8))</f>
        <v/>
      </c>
      <c r="T462" s="44" t="str">
        <f>IF($B462="","",IFERROR(VLOOKUP($C462,F.931!$B:$R,7,0),1))</f>
        <v/>
      </c>
      <c r="U462" s="44" t="str">
        <f>IF($B462="","",IFERROR(VLOOKUP($C462,F.931!$B:$AR,15,0),0))</f>
        <v/>
      </c>
      <c r="V462" s="44" t="str">
        <f>IF($B462="","",IFERROR(VLOOKUP($C462,F.931!$B:$R,3,0),1))</f>
        <v/>
      </c>
      <c r="W462" s="45" t="str">
        <f t="shared" si="63"/>
        <v/>
      </c>
      <c r="X462" s="46" t="str">
        <f>IF($B462="","",$W462*(X$2+$U462*0.015) *$O462*IF(COUNTIF(Parámetros!$J:$J, $S462)&gt;0,0,1)*IF($T462=2,0,1) +$J462*$W462)</f>
        <v/>
      </c>
      <c r="Y462" s="46" t="str">
        <f>IF($B462="","",$W462*Y$2*P462*IF(COUNTIF(Parámetros!$L:$L,$S462)&gt;0,0,1)*IF($T462=2,0,1) +$K462*$W462)</f>
        <v/>
      </c>
      <c r="Z462" s="46" t="str">
        <f>IF($B462="","",($M462*Z$2+IF($T462=2,0, $M462*Z$1+$X462/$W462*(1-$W462)))*IF(COUNTIF(Parámetros!$I:$I, $S462)&gt;0,0,1))</f>
        <v/>
      </c>
      <c r="AA462" s="46" t="str">
        <f>IF($B462="","",$R462*IF($T462=2,AA$1,AA$2) *IF(COUNTIF(Parámetros!$K:$K, $S462)&gt;0,0,1)+$Y462/$W462*(1-$W462))</f>
        <v/>
      </c>
      <c r="AB462" s="46" t="str">
        <f>IF($B462="","",$Q462*Parámetros!$B$3+Parámetros!$B$2)</f>
        <v/>
      </c>
      <c r="AC462" s="46" t="str">
        <f>IF($B462="","",Parámetros!$B$1*IF(OR($S462=27,$S462=102),0,1))</f>
        <v/>
      </c>
      <c r="AE462" s="43" t="str">
        <f>IF($B462="","",IF($C462="","No declarado",IFERROR(VLOOKUP($C462,F.931!$B:$BZ,$AE$1,0),"No declarado")))</f>
        <v/>
      </c>
      <c r="AF462" s="47" t="str">
        <f t="shared" si="64"/>
        <v/>
      </c>
      <c r="AG462" s="47" t="str">
        <f>IF($B462="","",IFERROR(O462-VLOOKUP(C462,F.931!B:BZ,SUMIFS(F.931!$1:$1,F.931!$3:$3,"Remuneración 4"),0),""))</f>
        <v/>
      </c>
      <c r="AH462" s="48" t="str">
        <f t="shared" si="65"/>
        <v/>
      </c>
      <c r="AI462" s="41" t="str">
        <f t="shared" si="66"/>
        <v/>
      </c>
    </row>
    <row r="463" spans="1:35" x14ac:dyDescent="0.2">
      <c r="A463" s="65"/>
      <c r="B463" s="64"/>
      <c r="C463" s="65"/>
      <c r="D463" s="88"/>
      <c r="E463" s="62"/>
      <c r="F463" s="62"/>
      <c r="G463" s="62"/>
      <c r="H463" s="62"/>
      <c r="I463" s="62"/>
      <c r="J463" s="62"/>
      <c r="K463" s="62"/>
      <c r="L463" s="43" t="str">
        <f>IF($B463="","",MAX(0,$E463-MAX($E463-$I463,Parámetros!$B$5)))</f>
        <v/>
      </c>
      <c r="M463" s="43" t="str">
        <f>IF($B463="","",MIN($E463,Parámetros!$B$4))</f>
        <v/>
      </c>
      <c r="N463" s="43" t="str">
        <f t="shared" si="67"/>
        <v/>
      </c>
      <c r="O463" s="43" t="str">
        <f>IF($B463="","",MIN(($E463+$F463)/IF($D463="",1,$D463),Parámetros!$B$4))</f>
        <v/>
      </c>
      <c r="P463" s="43" t="str">
        <f t="shared" si="68"/>
        <v/>
      </c>
      <c r="Q463" s="43" t="str">
        <f t="shared" si="69"/>
        <v/>
      </c>
      <c r="R463" s="43" t="str">
        <f t="shared" si="62"/>
        <v/>
      </c>
      <c r="S463" s="44" t="str">
        <f>IF($B463="","",IFERROR(VLOOKUP($C463,F.931!$B:$R,9,0),8))</f>
        <v/>
      </c>
      <c r="T463" s="44" t="str">
        <f>IF($B463="","",IFERROR(VLOOKUP($C463,F.931!$B:$R,7,0),1))</f>
        <v/>
      </c>
      <c r="U463" s="44" t="str">
        <f>IF($B463="","",IFERROR(VLOOKUP($C463,F.931!$B:$AR,15,0),0))</f>
        <v/>
      </c>
      <c r="V463" s="44" t="str">
        <f>IF($B463="","",IFERROR(VLOOKUP($C463,F.931!$B:$R,3,0),1))</f>
        <v/>
      </c>
      <c r="W463" s="45" t="str">
        <f t="shared" si="63"/>
        <v/>
      </c>
      <c r="X463" s="46" t="str">
        <f>IF($B463="","",$W463*(X$2+$U463*0.015) *$O463*IF(COUNTIF(Parámetros!$J:$J, $S463)&gt;0,0,1)*IF($T463=2,0,1) +$J463*$W463)</f>
        <v/>
      </c>
      <c r="Y463" s="46" t="str">
        <f>IF($B463="","",$W463*Y$2*P463*IF(COUNTIF(Parámetros!$L:$L,$S463)&gt;0,0,1)*IF($T463=2,0,1) +$K463*$W463)</f>
        <v/>
      </c>
      <c r="Z463" s="46" t="str">
        <f>IF($B463="","",($M463*Z$2+IF($T463=2,0, $M463*Z$1+$X463/$W463*(1-$W463)))*IF(COUNTIF(Parámetros!$I:$I, $S463)&gt;0,0,1))</f>
        <v/>
      </c>
      <c r="AA463" s="46" t="str">
        <f>IF($B463="","",$R463*IF($T463=2,AA$1,AA$2) *IF(COUNTIF(Parámetros!$K:$K, $S463)&gt;0,0,1)+$Y463/$W463*(1-$W463))</f>
        <v/>
      </c>
      <c r="AB463" s="46" t="str">
        <f>IF($B463="","",$Q463*Parámetros!$B$3+Parámetros!$B$2)</f>
        <v/>
      </c>
      <c r="AC463" s="46" t="str">
        <f>IF($B463="","",Parámetros!$B$1*IF(OR($S463=27,$S463=102),0,1))</f>
        <v/>
      </c>
      <c r="AE463" s="43" t="str">
        <f>IF($B463="","",IF($C463="","No declarado",IFERROR(VLOOKUP($C463,F.931!$B:$BZ,$AE$1,0),"No declarado")))</f>
        <v/>
      </c>
      <c r="AF463" s="47" t="str">
        <f t="shared" si="64"/>
        <v/>
      </c>
      <c r="AG463" s="47" t="str">
        <f>IF($B463="","",IFERROR(O463-VLOOKUP(C463,F.931!B:BZ,SUMIFS(F.931!$1:$1,F.931!$3:$3,"Remuneración 4"),0),""))</f>
        <v/>
      </c>
      <c r="AH463" s="48" t="str">
        <f t="shared" si="65"/>
        <v/>
      </c>
      <c r="AI463" s="41" t="str">
        <f t="shared" si="66"/>
        <v/>
      </c>
    </row>
    <row r="464" spans="1:35" x14ac:dyDescent="0.2">
      <c r="A464" s="65"/>
      <c r="B464" s="64"/>
      <c r="C464" s="65"/>
      <c r="D464" s="88"/>
      <c r="E464" s="62"/>
      <c r="F464" s="62"/>
      <c r="G464" s="62"/>
      <c r="H464" s="62"/>
      <c r="I464" s="62"/>
      <c r="J464" s="62"/>
      <c r="K464" s="62"/>
      <c r="L464" s="43" t="str">
        <f>IF($B464="","",MAX(0,$E464-MAX($E464-$I464,Parámetros!$B$5)))</f>
        <v/>
      </c>
      <c r="M464" s="43" t="str">
        <f>IF($B464="","",MIN($E464,Parámetros!$B$4))</f>
        <v/>
      </c>
      <c r="N464" s="43" t="str">
        <f t="shared" si="67"/>
        <v/>
      </c>
      <c r="O464" s="43" t="str">
        <f>IF($B464="","",MIN(($E464+$F464)/IF($D464="",1,$D464),Parámetros!$B$4))</f>
        <v/>
      </c>
      <c r="P464" s="43" t="str">
        <f t="shared" si="68"/>
        <v/>
      </c>
      <c r="Q464" s="43" t="str">
        <f t="shared" si="69"/>
        <v/>
      </c>
      <c r="R464" s="43" t="str">
        <f t="shared" si="62"/>
        <v/>
      </c>
      <c r="S464" s="44" t="str">
        <f>IF($B464="","",IFERROR(VLOOKUP($C464,F.931!$B:$R,9,0),8))</f>
        <v/>
      </c>
      <c r="T464" s="44" t="str">
        <f>IF($B464="","",IFERROR(VLOOKUP($C464,F.931!$B:$R,7,0),1))</f>
        <v/>
      </c>
      <c r="U464" s="44" t="str">
        <f>IF($B464="","",IFERROR(VLOOKUP($C464,F.931!$B:$AR,15,0),0))</f>
        <v/>
      </c>
      <c r="V464" s="44" t="str">
        <f>IF($B464="","",IFERROR(VLOOKUP($C464,F.931!$B:$R,3,0),1))</f>
        <v/>
      </c>
      <c r="W464" s="45" t="str">
        <f t="shared" si="63"/>
        <v/>
      </c>
      <c r="X464" s="46" t="str">
        <f>IF($B464="","",$W464*(X$2+$U464*0.015) *$O464*IF(COUNTIF(Parámetros!$J:$J, $S464)&gt;0,0,1)*IF($T464=2,0,1) +$J464*$W464)</f>
        <v/>
      </c>
      <c r="Y464" s="46" t="str">
        <f>IF($B464="","",$W464*Y$2*P464*IF(COUNTIF(Parámetros!$L:$L,$S464)&gt;0,0,1)*IF($T464=2,0,1) +$K464*$W464)</f>
        <v/>
      </c>
      <c r="Z464" s="46" t="str">
        <f>IF($B464="","",($M464*Z$2+IF($T464=2,0, $M464*Z$1+$X464/$W464*(1-$W464)))*IF(COUNTIF(Parámetros!$I:$I, $S464)&gt;0,0,1))</f>
        <v/>
      </c>
      <c r="AA464" s="46" t="str">
        <f>IF($B464="","",$R464*IF($T464=2,AA$1,AA$2) *IF(COUNTIF(Parámetros!$K:$K, $S464)&gt;0,0,1)+$Y464/$W464*(1-$W464))</f>
        <v/>
      </c>
      <c r="AB464" s="46" t="str">
        <f>IF($B464="","",$Q464*Parámetros!$B$3+Parámetros!$B$2)</f>
        <v/>
      </c>
      <c r="AC464" s="46" t="str">
        <f>IF($B464="","",Parámetros!$B$1*IF(OR($S464=27,$S464=102),0,1))</f>
        <v/>
      </c>
      <c r="AE464" s="43" t="str">
        <f>IF($B464="","",IF($C464="","No declarado",IFERROR(VLOOKUP($C464,F.931!$B:$BZ,$AE$1,0),"No declarado")))</f>
        <v/>
      </c>
      <c r="AF464" s="47" t="str">
        <f t="shared" si="64"/>
        <v/>
      </c>
      <c r="AG464" s="47" t="str">
        <f>IF($B464="","",IFERROR(O464-VLOOKUP(C464,F.931!B:BZ,SUMIFS(F.931!$1:$1,F.931!$3:$3,"Remuneración 4"),0),""))</f>
        <v/>
      </c>
      <c r="AH464" s="48" t="str">
        <f t="shared" si="65"/>
        <v/>
      </c>
      <c r="AI464" s="41" t="str">
        <f t="shared" si="66"/>
        <v/>
      </c>
    </row>
    <row r="465" spans="1:35" x14ac:dyDescent="0.2">
      <c r="A465" s="65"/>
      <c r="B465" s="64"/>
      <c r="C465" s="65"/>
      <c r="D465" s="88"/>
      <c r="E465" s="62"/>
      <c r="F465" s="62"/>
      <c r="G465" s="62"/>
      <c r="H465" s="62"/>
      <c r="I465" s="62"/>
      <c r="J465" s="62"/>
      <c r="K465" s="62"/>
      <c r="L465" s="43" t="str">
        <f>IF($B465="","",MAX(0,$E465-MAX($E465-$I465,Parámetros!$B$5)))</f>
        <v/>
      </c>
      <c r="M465" s="43" t="str">
        <f>IF($B465="","",MIN($E465,Parámetros!$B$4))</f>
        <v/>
      </c>
      <c r="N465" s="43" t="str">
        <f t="shared" si="67"/>
        <v/>
      </c>
      <c r="O465" s="43" t="str">
        <f>IF($B465="","",MIN(($E465+$F465)/IF($D465="",1,$D465),Parámetros!$B$4))</f>
        <v/>
      </c>
      <c r="P465" s="43" t="str">
        <f t="shared" si="68"/>
        <v/>
      </c>
      <c r="Q465" s="43" t="str">
        <f t="shared" si="69"/>
        <v/>
      </c>
      <c r="R465" s="43" t="str">
        <f t="shared" si="62"/>
        <v/>
      </c>
      <c r="S465" s="44" t="str">
        <f>IF($B465="","",IFERROR(VLOOKUP($C465,F.931!$B:$R,9,0),8))</f>
        <v/>
      </c>
      <c r="T465" s="44" t="str">
        <f>IF($B465="","",IFERROR(VLOOKUP($C465,F.931!$B:$R,7,0),1))</f>
        <v/>
      </c>
      <c r="U465" s="44" t="str">
        <f>IF($B465="","",IFERROR(VLOOKUP($C465,F.931!$B:$AR,15,0),0))</f>
        <v/>
      </c>
      <c r="V465" s="44" t="str">
        <f>IF($B465="","",IFERROR(VLOOKUP($C465,F.931!$B:$R,3,0),1))</f>
        <v/>
      </c>
      <c r="W465" s="45" t="str">
        <f t="shared" si="63"/>
        <v/>
      </c>
      <c r="X465" s="46" t="str">
        <f>IF($B465="","",$W465*(X$2+$U465*0.015) *$O465*IF(COUNTIF(Parámetros!$J:$J, $S465)&gt;0,0,1)*IF($T465=2,0,1) +$J465*$W465)</f>
        <v/>
      </c>
      <c r="Y465" s="46" t="str">
        <f>IF($B465="","",$W465*Y$2*P465*IF(COUNTIF(Parámetros!$L:$L,$S465)&gt;0,0,1)*IF($T465=2,0,1) +$K465*$W465)</f>
        <v/>
      </c>
      <c r="Z465" s="46" t="str">
        <f>IF($B465="","",($M465*Z$2+IF($T465=2,0, $M465*Z$1+$X465/$W465*(1-$W465)))*IF(COUNTIF(Parámetros!$I:$I, $S465)&gt;0,0,1))</f>
        <v/>
      </c>
      <c r="AA465" s="46" t="str">
        <f>IF($B465="","",$R465*IF($T465=2,AA$1,AA$2) *IF(COUNTIF(Parámetros!$K:$K, $S465)&gt;0,0,1)+$Y465/$W465*(1-$W465))</f>
        <v/>
      </c>
      <c r="AB465" s="46" t="str">
        <f>IF($B465="","",$Q465*Parámetros!$B$3+Parámetros!$B$2)</f>
        <v/>
      </c>
      <c r="AC465" s="46" t="str">
        <f>IF($B465="","",Parámetros!$B$1*IF(OR($S465=27,$S465=102),0,1))</f>
        <v/>
      </c>
      <c r="AE465" s="43" t="str">
        <f>IF($B465="","",IF($C465="","No declarado",IFERROR(VLOOKUP($C465,F.931!$B:$BZ,$AE$1,0),"No declarado")))</f>
        <v/>
      </c>
      <c r="AF465" s="47" t="str">
        <f t="shared" si="64"/>
        <v/>
      </c>
      <c r="AG465" s="47" t="str">
        <f>IF($B465="","",IFERROR(O465-VLOOKUP(C465,F.931!B:BZ,SUMIFS(F.931!$1:$1,F.931!$3:$3,"Remuneración 4"),0),""))</f>
        <v/>
      </c>
      <c r="AH465" s="48" t="str">
        <f t="shared" si="65"/>
        <v/>
      </c>
      <c r="AI465" s="41" t="str">
        <f t="shared" si="66"/>
        <v/>
      </c>
    </row>
    <row r="466" spans="1:35" x14ac:dyDescent="0.2">
      <c r="A466" s="65"/>
      <c r="B466" s="64"/>
      <c r="C466" s="65"/>
      <c r="D466" s="88"/>
      <c r="E466" s="62"/>
      <c r="F466" s="62"/>
      <c r="G466" s="62"/>
      <c r="H466" s="62"/>
      <c r="I466" s="62"/>
      <c r="J466" s="62"/>
      <c r="K466" s="62"/>
      <c r="L466" s="43" t="str">
        <f>IF($B466="","",MAX(0,$E466-MAX($E466-$I466,Parámetros!$B$5)))</f>
        <v/>
      </c>
      <c r="M466" s="43" t="str">
        <f>IF($B466="","",MIN($E466,Parámetros!$B$4))</f>
        <v/>
      </c>
      <c r="N466" s="43" t="str">
        <f t="shared" si="67"/>
        <v/>
      </c>
      <c r="O466" s="43" t="str">
        <f>IF($B466="","",MIN(($E466+$F466)/IF($D466="",1,$D466),Parámetros!$B$4))</f>
        <v/>
      </c>
      <c r="P466" s="43" t="str">
        <f t="shared" si="68"/>
        <v/>
      </c>
      <c r="Q466" s="43" t="str">
        <f t="shared" si="69"/>
        <v/>
      </c>
      <c r="R466" s="43" t="str">
        <f t="shared" si="62"/>
        <v/>
      </c>
      <c r="S466" s="44" t="str">
        <f>IF($B466="","",IFERROR(VLOOKUP($C466,F.931!$B:$R,9,0),8))</f>
        <v/>
      </c>
      <c r="T466" s="44" t="str">
        <f>IF($B466="","",IFERROR(VLOOKUP($C466,F.931!$B:$R,7,0),1))</f>
        <v/>
      </c>
      <c r="U466" s="44" t="str">
        <f>IF($B466="","",IFERROR(VLOOKUP($C466,F.931!$B:$AR,15,0),0))</f>
        <v/>
      </c>
      <c r="V466" s="44" t="str">
        <f>IF($B466="","",IFERROR(VLOOKUP($C466,F.931!$B:$R,3,0),1))</f>
        <v/>
      </c>
      <c r="W466" s="45" t="str">
        <f t="shared" si="63"/>
        <v/>
      </c>
      <c r="X466" s="46" t="str">
        <f>IF($B466="","",$W466*(X$2+$U466*0.015) *$O466*IF(COUNTIF(Parámetros!$J:$J, $S466)&gt;0,0,1)*IF($T466=2,0,1) +$J466*$W466)</f>
        <v/>
      </c>
      <c r="Y466" s="46" t="str">
        <f>IF($B466="","",$W466*Y$2*P466*IF(COUNTIF(Parámetros!$L:$L,$S466)&gt;0,0,1)*IF($T466=2,0,1) +$K466*$W466)</f>
        <v/>
      </c>
      <c r="Z466" s="46" t="str">
        <f>IF($B466="","",($M466*Z$2+IF($T466=2,0, $M466*Z$1+$X466/$W466*(1-$W466)))*IF(COUNTIF(Parámetros!$I:$I, $S466)&gt;0,0,1))</f>
        <v/>
      </c>
      <c r="AA466" s="46" t="str">
        <f>IF($B466="","",$R466*IF($T466=2,AA$1,AA$2) *IF(COUNTIF(Parámetros!$K:$K, $S466)&gt;0,0,1)+$Y466/$W466*(1-$W466))</f>
        <v/>
      </c>
      <c r="AB466" s="46" t="str">
        <f>IF($B466="","",$Q466*Parámetros!$B$3+Parámetros!$B$2)</f>
        <v/>
      </c>
      <c r="AC466" s="46" t="str">
        <f>IF($B466="","",Parámetros!$B$1*IF(OR($S466=27,$S466=102),0,1))</f>
        <v/>
      </c>
      <c r="AE466" s="43" t="str">
        <f>IF($B466="","",IF($C466="","No declarado",IFERROR(VLOOKUP($C466,F.931!$B:$BZ,$AE$1,0),"No declarado")))</f>
        <v/>
      </c>
      <c r="AF466" s="47" t="str">
        <f t="shared" si="64"/>
        <v/>
      </c>
      <c r="AG466" s="47" t="str">
        <f>IF($B466="","",IFERROR(O466-VLOOKUP(C466,F.931!B:BZ,SUMIFS(F.931!$1:$1,F.931!$3:$3,"Remuneración 4"),0),""))</f>
        <v/>
      </c>
      <c r="AH466" s="48" t="str">
        <f t="shared" si="65"/>
        <v/>
      </c>
      <c r="AI466" s="41" t="str">
        <f t="shared" si="66"/>
        <v/>
      </c>
    </row>
    <row r="467" spans="1:35" x14ac:dyDescent="0.2">
      <c r="A467" s="65"/>
      <c r="B467" s="64"/>
      <c r="C467" s="65"/>
      <c r="D467" s="88"/>
      <c r="E467" s="62"/>
      <c r="F467" s="62"/>
      <c r="G467" s="62"/>
      <c r="H467" s="62"/>
      <c r="I467" s="62"/>
      <c r="J467" s="62"/>
      <c r="K467" s="62"/>
      <c r="L467" s="43" t="str">
        <f>IF($B467="","",MAX(0,$E467-MAX($E467-$I467,Parámetros!$B$5)))</f>
        <v/>
      </c>
      <c r="M467" s="43" t="str">
        <f>IF($B467="","",MIN($E467,Parámetros!$B$4))</f>
        <v/>
      </c>
      <c r="N467" s="43" t="str">
        <f t="shared" si="67"/>
        <v/>
      </c>
      <c r="O467" s="43" t="str">
        <f>IF($B467="","",MIN(($E467+$F467)/IF($D467="",1,$D467),Parámetros!$B$4))</f>
        <v/>
      </c>
      <c r="P467" s="43" t="str">
        <f t="shared" si="68"/>
        <v/>
      </c>
      <c r="Q467" s="43" t="str">
        <f t="shared" si="69"/>
        <v/>
      </c>
      <c r="R467" s="43" t="str">
        <f t="shared" si="62"/>
        <v/>
      </c>
      <c r="S467" s="44" t="str">
        <f>IF($B467="","",IFERROR(VLOOKUP($C467,F.931!$B:$R,9,0),8))</f>
        <v/>
      </c>
      <c r="T467" s="44" t="str">
        <f>IF($B467="","",IFERROR(VLOOKUP($C467,F.931!$B:$R,7,0),1))</f>
        <v/>
      </c>
      <c r="U467" s="44" t="str">
        <f>IF($B467="","",IFERROR(VLOOKUP($C467,F.931!$B:$AR,15,0),0))</f>
        <v/>
      </c>
      <c r="V467" s="44" t="str">
        <f>IF($B467="","",IFERROR(VLOOKUP($C467,F.931!$B:$R,3,0),1))</f>
        <v/>
      </c>
      <c r="W467" s="45" t="str">
        <f t="shared" si="63"/>
        <v/>
      </c>
      <c r="X467" s="46" t="str">
        <f>IF($B467="","",$W467*(X$2+$U467*0.015) *$O467*IF(COUNTIF(Parámetros!$J:$J, $S467)&gt;0,0,1)*IF($T467=2,0,1) +$J467*$W467)</f>
        <v/>
      </c>
      <c r="Y467" s="46" t="str">
        <f>IF($B467="","",$W467*Y$2*P467*IF(COUNTIF(Parámetros!$L:$L,$S467)&gt;0,0,1)*IF($T467=2,0,1) +$K467*$W467)</f>
        <v/>
      </c>
      <c r="Z467" s="46" t="str">
        <f>IF($B467="","",($M467*Z$2+IF($T467=2,0, $M467*Z$1+$X467/$W467*(1-$W467)))*IF(COUNTIF(Parámetros!$I:$I, $S467)&gt;0,0,1))</f>
        <v/>
      </c>
      <c r="AA467" s="46" t="str">
        <f>IF($B467="","",$R467*IF($T467=2,AA$1,AA$2) *IF(COUNTIF(Parámetros!$K:$K, $S467)&gt;0,0,1)+$Y467/$W467*(1-$W467))</f>
        <v/>
      </c>
      <c r="AB467" s="46" t="str">
        <f>IF($B467="","",$Q467*Parámetros!$B$3+Parámetros!$B$2)</f>
        <v/>
      </c>
      <c r="AC467" s="46" t="str">
        <f>IF($B467="","",Parámetros!$B$1*IF(OR($S467=27,$S467=102),0,1))</f>
        <v/>
      </c>
      <c r="AE467" s="43" t="str">
        <f>IF($B467="","",IF($C467="","No declarado",IFERROR(VLOOKUP($C467,F.931!$B:$BZ,$AE$1,0),"No declarado")))</f>
        <v/>
      </c>
      <c r="AF467" s="47" t="str">
        <f t="shared" si="64"/>
        <v/>
      </c>
      <c r="AG467" s="47" t="str">
        <f>IF($B467="","",IFERROR(O467-VLOOKUP(C467,F.931!B:BZ,SUMIFS(F.931!$1:$1,F.931!$3:$3,"Remuneración 4"),0),""))</f>
        <v/>
      </c>
      <c r="AH467" s="48" t="str">
        <f t="shared" si="65"/>
        <v/>
      </c>
      <c r="AI467" s="41" t="str">
        <f t="shared" si="66"/>
        <v/>
      </c>
    </row>
    <row r="468" spans="1:35" x14ac:dyDescent="0.2">
      <c r="A468" s="65"/>
      <c r="B468" s="64"/>
      <c r="C468" s="65"/>
      <c r="D468" s="88"/>
      <c r="E468" s="62"/>
      <c r="F468" s="62"/>
      <c r="G468" s="62"/>
      <c r="H468" s="62"/>
      <c r="I468" s="62"/>
      <c r="J468" s="62"/>
      <c r="K468" s="62"/>
      <c r="L468" s="43" t="str">
        <f>IF($B468="","",MAX(0,$E468-MAX($E468-$I468,Parámetros!$B$5)))</f>
        <v/>
      </c>
      <c r="M468" s="43" t="str">
        <f>IF($B468="","",MIN($E468,Parámetros!$B$4))</f>
        <v/>
      </c>
      <c r="N468" s="43" t="str">
        <f t="shared" si="67"/>
        <v/>
      </c>
      <c r="O468" s="43" t="str">
        <f>IF($B468="","",MIN(($E468+$F468)/IF($D468="",1,$D468),Parámetros!$B$4))</f>
        <v/>
      </c>
      <c r="P468" s="43" t="str">
        <f t="shared" si="68"/>
        <v/>
      </c>
      <c r="Q468" s="43" t="str">
        <f t="shared" si="69"/>
        <v/>
      </c>
      <c r="R468" s="43" t="str">
        <f t="shared" si="62"/>
        <v/>
      </c>
      <c r="S468" s="44" t="str">
        <f>IF($B468="","",IFERROR(VLOOKUP($C468,F.931!$B:$R,9,0),8))</f>
        <v/>
      </c>
      <c r="T468" s="44" t="str">
        <f>IF($B468="","",IFERROR(VLOOKUP($C468,F.931!$B:$R,7,0),1))</f>
        <v/>
      </c>
      <c r="U468" s="44" t="str">
        <f>IF($B468="","",IFERROR(VLOOKUP($C468,F.931!$B:$AR,15,0),0))</f>
        <v/>
      </c>
      <c r="V468" s="44" t="str">
        <f>IF($B468="","",IFERROR(VLOOKUP($C468,F.931!$B:$R,3,0),1))</f>
        <v/>
      </c>
      <c r="W468" s="45" t="str">
        <f t="shared" si="63"/>
        <v/>
      </c>
      <c r="X468" s="46" t="str">
        <f>IF($B468="","",$W468*(X$2+$U468*0.015) *$O468*IF(COUNTIF(Parámetros!$J:$J, $S468)&gt;0,0,1)*IF($T468=2,0,1) +$J468*$W468)</f>
        <v/>
      </c>
      <c r="Y468" s="46" t="str">
        <f>IF($B468="","",$W468*Y$2*P468*IF(COUNTIF(Parámetros!$L:$L,$S468)&gt;0,0,1)*IF($T468=2,0,1) +$K468*$W468)</f>
        <v/>
      </c>
      <c r="Z468" s="46" t="str">
        <f>IF($B468="","",($M468*Z$2+IF($T468=2,0, $M468*Z$1+$X468/$W468*(1-$W468)))*IF(COUNTIF(Parámetros!$I:$I, $S468)&gt;0,0,1))</f>
        <v/>
      </c>
      <c r="AA468" s="46" t="str">
        <f>IF($B468="","",$R468*IF($T468=2,AA$1,AA$2) *IF(COUNTIF(Parámetros!$K:$K, $S468)&gt;0,0,1)+$Y468/$W468*(1-$W468))</f>
        <v/>
      </c>
      <c r="AB468" s="46" t="str">
        <f>IF($B468="","",$Q468*Parámetros!$B$3+Parámetros!$B$2)</f>
        <v/>
      </c>
      <c r="AC468" s="46" t="str">
        <f>IF($B468="","",Parámetros!$B$1*IF(OR($S468=27,$S468=102),0,1))</f>
        <v/>
      </c>
      <c r="AE468" s="43" t="str">
        <f>IF($B468="","",IF($C468="","No declarado",IFERROR(VLOOKUP($C468,F.931!$B:$BZ,$AE$1,0),"No declarado")))</f>
        <v/>
      </c>
      <c r="AF468" s="47" t="str">
        <f t="shared" si="64"/>
        <v/>
      </c>
      <c r="AG468" s="47" t="str">
        <f>IF($B468="","",IFERROR(O468-VLOOKUP(C468,F.931!B:BZ,SUMIFS(F.931!$1:$1,F.931!$3:$3,"Remuneración 4"),0),""))</f>
        <v/>
      </c>
      <c r="AH468" s="48" t="str">
        <f t="shared" si="65"/>
        <v/>
      </c>
      <c r="AI468" s="41" t="str">
        <f t="shared" si="66"/>
        <v/>
      </c>
    </row>
    <row r="469" spans="1:35" x14ac:dyDescent="0.2">
      <c r="A469" s="65"/>
      <c r="B469" s="64"/>
      <c r="C469" s="65"/>
      <c r="D469" s="88"/>
      <c r="E469" s="62"/>
      <c r="F469" s="62"/>
      <c r="G469" s="62"/>
      <c r="H469" s="62"/>
      <c r="I469" s="62"/>
      <c r="J469" s="62"/>
      <c r="K469" s="62"/>
      <c r="L469" s="43" t="str">
        <f>IF($B469="","",MAX(0,$E469-MAX($E469-$I469,Parámetros!$B$5)))</f>
        <v/>
      </c>
      <c r="M469" s="43" t="str">
        <f>IF($B469="","",MIN($E469,Parámetros!$B$4))</f>
        <v/>
      </c>
      <c r="N469" s="43" t="str">
        <f t="shared" si="67"/>
        <v/>
      </c>
      <c r="O469" s="43" t="str">
        <f>IF($B469="","",MIN(($E469+$F469)/IF($D469="",1,$D469),Parámetros!$B$4))</f>
        <v/>
      </c>
      <c r="P469" s="43" t="str">
        <f t="shared" si="68"/>
        <v/>
      </c>
      <c r="Q469" s="43" t="str">
        <f t="shared" si="69"/>
        <v/>
      </c>
      <c r="R469" s="43" t="str">
        <f t="shared" si="62"/>
        <v/>
      </c>
      <c r="S469" s="44" t="str">
        <f>IF($B469="","",IFERROR(VLOOKUP($C469,F.931!$B:$R,9,0),8))</f>
        <v/>
      </c>
      <c r="T469" s="44" t="str">
        <f>IF($B469="","",IFERROR(VLOOKUP($C469,F.931!$B:$R,7,0),1))</f>
        <v/>
      </c>
      <c r="U469" s="44" t="str">
        <f>IF($B469="","",IFERROR(VLOOKUP($C469,F.931!$B:$AR,15,0),0))</f>
        <v/>
      </c>
      <c r="V469" s="44" t="str">
        <f>IF($B469="","",IFERROR(VLOOKUP($C469,F.931!$B:$R,3,0),1))</f>
        <v/>
      </c>
      <c r="W469" s="45" t="str">
        <f t="shared" si="63"/>
        <v/>
      </c>
      <c r="X469" s="46" t="str">
        <f>IF($B469="","",$W469*(X$2+$U469*0.015) *$O469*IF(COUNTIF(Parámetros!$J:$J, $S469)&gt;0,0,1)*IF($T469=2,0,1) +$J469*$W469)</f>
        <v/>
      </c>
      <c r="Y469" s="46" t="str">
        <f>IF($B469="","",$W469*Y$2*P469*IF(COUNTIF(Parámetros!$L:$L,$S469)&gt;0,0,1)*IF($T469=2,0,1) +$K469*$W469)</f>
        <v/>
      </c>
      <c r="Z469" s="46" t="str">
        <f>IF($B469="","",($M469*Z$2+IF($T469=2,0, $M469*Z$1+$X469/$W469*(1-$W469)))*IF(COUNTIF(Parámetros!$I:$I, $S469)&gt;0,0,1))</f>
        <v/>
      </c>
      <c r="AA469" s="46" t="str">
        <f>IF($B469="","",$R469*IF($T469=2,AA$1,AA$2) *IF(COUNTIF(Parámetros!$K:$K, $S469)&gt;0,0,1)+$Y469/$W469*(1-$W469))</f>
        <v/>
      </c>
      <c r="AB469" s="46" t="str">
        <f>IF($B469="","",$Q469*Parámetros!$B$3+Parámetros!$B$2)</f>
        <v/>
      </c>
      <c r="AC469" s="46" t="str">
        <f>IF($B469="","",Parámetros!$B$1*IF(OR($S469=27,$S469=102),0,1))</f>
        <v/>
      </c>
      <c r="AE469" s="43" t="str">
        <f>IF($B469="","",IF($C469="","No declarado",IFERROR(VLOOKUP($C469,F.931!$B:$BZ,$AE$1,0),"No declarado")))</f>
        <v/>
      </c>
      <c r="AF469" s="47" t="str">
        <f t="shared" si="64"/>
        <v/>
      </c>
      <c r="AG469" s="47" t="str">
        <f>IF($B469="","",IFERROR(O469-VLOOKUP(C469,F.931!B:BZ,SUMIFS(F.931!$1:$1,F.931!$3:$3,"Remuneración 4"),0),""))</f>
        <v/>
      </c>
      <c r="AH469" s="48" t="str">
        <f t="shared" si="65"/>
        <v/>
      </c>
      <c r="AI469" s="41" t="str">
        <f t="shared" si="66"/>
        <v/>
      </c>
    </row>
    <row r="470" spans="1:35" x14ac:dyDescent="0.2">
      <c r="A470" s="65"/>
      <c r="B470" s="64"/>
      <c r="C470" s="65"/>
      <c r="D470" s="88"/>
      <c r="E470" s="62"/>
      <c r="F470" s="62"/>
      <c r="G470" s="62"/>
      <c r="H470" s="62"/>
      <c r="I470" s="62"/>
      <c r="J470" s="62"/>
      <c r="K470" s="62"/>
      <c r="L470" s="43" t="str">
        <f>IF($B470="","",MAX(0,$E470-MAX($E470-$I470,Parámetros!$B$5)))</f>
        <v/>
      </c>
      <c r="M470" s="43" t="str">
        <f>IF($B470="","",MIN($E470,Parámetros!$B$4))</f>
        <v/>
      </c>
      <c r="N470" s="43" t="str">
        <f t="shared" si="67"/>
        <v/>
      </c>
      <c r="O470" s="43" t="str">
        <f>IF($B470="","",MIN(($E470+$F470)/IF($D470="",1,$D470),Parámetros!$B$4))</f>
        <v/>
      </c>
      <c r="P470" s="43" t="str">
        <f t="shared" si="68"/>
        <v/>
      </c>
      <c r="Q470" s="43" t="str">
        <f t="shared" si="69"/>
        <v/>
      </c>
      <c r="R470" s="43" t="str">
        <f t="shared" si="62"/>
        <v/>
      </c>
      <c r="S470" s="44" t="str">
        <f>IF($B470="","",IFERROR(VLOOKUP($C470,F.931!$B:$R,9,0),8))</f>
        <v/>
      </c>
      <c r="T470" s="44" t="str">
        <f>IF($B470="","",IFERROR(VLOOKUP($C470,F.931!$B:$R,7,0),1))</f>
        <v/>
      </c>
      <c r="U470" s="44" t="str">
        <f>IF($B470="","",IFERROR(VLOOKUP($C470,F.931!$B:$AR,15,0),0))</f>
        <v/>
      </c>
      <c r="V470" s="44" t="str">
        <f>IF($B470="","",IFERROR(VLOOKUP($C470,F.931!$B:$R,3,0),1))</f>
        <v/>
      </c>
      <c r="W470" s="45" t="str">
        <f t="shared" si="63"/>
        <v/>
      </c>
      <c r="X470" s="46" t="str">
        <f>IF($B470="","",$W470*(X$2+$U470*0.015) *$O470*IF(COUNTIF(Parámetros!$J:$J, $S470)&gt;0,0,1)*IF($T470=2,0,1) +$J470*$W470)</f>
        <v/>
      </c>
      <c r="Y470" s="46" t="str">
        <f>IF($B470="","",$W470*Y$2*P470*IF(COUNTIF(Parámetros!$L:$L,$S470)&gt;0,0,1)*IF($T470=2,0,1) +$K470*$W470)</f>
        <v/>
      </c>
      <c r="Z470" s="46" t="str">
        <f>IF($B470="","",($M470*Z$2+IF($T470=2,0, $M470*Z$1+$X470/$W470*(1-$W470)))*IF(COUNTIF(Parámetros!$I:$I, $S470)&gt;0,0,1))</f>
        <v/>
      </c>
      <c r="AA470" s="46" t="str">
        <f>IF($B470="","",$R470*IF($T470=2,AA$1,AA$2) *IF(COUNTIF(Parámetros!$K:$K, $S470)&gt;0,0,1)+$Y470/$W470*(1-$W470))</f>
        <v/>
      </c>
      <c r="AB470" s="46" t="str">
        <f>IF($B470="","",$Q470*Parámetros!$B$3+Parámetros!$B$2)</f>
        <v/>
      </c>
      <c r="AC470" s="46" t="str">
        <f>IF($B470="","",Parámetros!$B$1*IF(OR($S470=27,$S470=102),0,1))</f>
        <v/>
      </c>
      <c r="AE470" s="43" t="str">
        <f>IF($B470="","",IF($C470="","No declarado",IFERROR(VLOOKUP($C470,F.931!$B:$BZ,$AE$1,0),"No declarado")))</f>
        <v/>
      </c>
      <c r="AF470" s="47" t="str">
        <f t="shared" si="64"/>
        <v/>
      </c>
      <c r="AG470" s="47" t="str">
        <f>IF($B470="","",IFERROR(O470-VLOOKUP(C470,F.931!B:BZ,SUMIFS(F.931!$1:$1,F.931!$3:$3,"Remuneración 4"),0),""))</f>
        <v/>
      </c>
      <c r="AH470" s="48" t="str">
        <f t="shared" si="65"/>
        <v/>
      </c>
      <c r="AI470" s="41" t="str">
        <f t="shared" si="66"/>
        <v/>
      </c>
    </row>
    <row r="471" spans="1:35" x14ac:dyDescent="0.2">
      <c r="A471" s="65"/>
      <c r="B471" s="64"/>
      <c r="C471" s="65"/>
      <c r="D471" s="88"/>
      <c r="E471" s="62"/>
      <c r="F471" s="62"/>
      <c r="G471" s="62"/>
      <c r="H471" s="62"/>
      <c r="I471" s="62"/>
      <c r="J471" s="62"/>
      <c r="K471" s="62"/>
      <c r="L471" s="43" t="str">
        <f>IF($B471="","",MAX(0,$E471-MAX($E471-$I471,Parámetros!$B$5)))</f>
        <v/>
      </c>
      <c r="M471" s="43" t="str">
        <f>IF($B471="","",MIN($E471,Parámetros!$B$4))</f>
        <v/>
      </c>
      <c r="N471" s="43" t="str">
        <f t="shared" si="67"/>
        <v/>
      </c>
      <c r="O471" s="43" t="str">
        <f>IF($B471="","",MIN(($E471+$F471)/IF($D471="",1,$D471),Parámetros!$B$4))</f>
        <v/>
      </c>
      <c r="P471" s="43" t="str">
        <f t="shared" si="68"/>
        <v/>
      </c>
      <c r="Q471" s="43" t="str">
        <f t="shared" si="69"/>
        <v/>
      </c>
      <c r="R471" s="43" t="str">
        <f t="shared" si="62"/>
        <v/>
      </c>
      <c r="S471" s="44" t="str">
        <f>IF($B471="","",IFERROR(VLOOKUP($C471,F.931!$B:$R,9,0),8))</f>
        <v/>
      </c>
      <c r="T471" s="44" t="str">
        <f>IF($B471="","",IFERROR(VLOOKUP($C471,F.931!$B:$R,7,0),1))</f>
        <v/>
      </c>
      <c r="U471" s="44" t="str">
        <f>IF($B471="","",IFERROR(VLOOKUP($C471,F.931!$B:$AR,15,0),0))</f>
        <v/>
      </c>
      <c r="V471" s="44" t="str">
        <f>IF($B471="","",IFERROR(VLOOKUP($C471,F.931!$B:$R,3,0),1))</f>
        <v/>
      </c>
      <c r="W471" s="45" t="str">
        <f t="shared" si="63"/>
        <v/>
      </c>
      <c r="X471" s="46" t="str">
        <f>IF($B471="","",$W471*(X$2+$U471*0.015) *$O471*IF(COUNTIF(Parámetros!$J:$J, $S471)&gt;0,0,1)*IF($T471=2,0,1) +$J471*$W471)</f>
        <v/>
      </c>
      <c r="Y471" s="46" t="str">
        <f>IF($B471="","",$W471*Y$2*P471*IF(COUNTIF(Parámetros!$L:$L,$S471)&gt;0,0,1)*IF($T471=2,0,1) +$K471*$W471)</f>
        <v/>
      </c>
      <c r="Z471" s="46" t="str">
        <f>IF($B471="","",($M471*Z$2+IF($T471=2,0, $M471*Z$1+$X471/$W471*(1-$W471)))*IF(COUNTIF(Parámetros!$I:$I, $S471)&gt;0,0,1))</f>
        <v/>
      </c>
      <c r="AA471" s="46" t="str">
        <f>IF($B471="","",$R471*IF($T471=2,AA$1,AA$2) *IF(COUNTIF(Parámetros!$K:$K, $S471)&gt;0,0,1)+$Y471/$W471*(1-$W471))</f>
        <v/>
      </c>
      <c r="AB471" s="46" t="str">
        <f>IF($B471="","",$Q471*Parámetros!$B$3+Parámetros!$B$2)</f>
        <v/>
      </c>
      <c r="AC471" s="46" t="str">
        <f>IF($B471="","",Parámetros!$B$1*IF(OR($S471=27,$S471=102),0,1))</f>
        <v/>
      </c>
      <c r="AE471" s="43" t="str">
        <f>IF($B471="","",IF($C471="","No declarado",IFERROR(VLOOKUP($C471,F.931!$B:$BZ,$AE$1,0),"No declarado")))</f>
        <v/>
      </c>
      <c r="AF471" s="47" t="str">
        <f t="shared" si="64"/>
        <v/>
      </c>
      <c r="AG471" s="47" t="str">
        <f>IF($B471="","",IFERROR(O471-VLOOKUP(C471,F.931!B:BZ,SUMIFS(F.931!$1:$1,F.931!$3:$3,"Remuneración 4"),0),""))</f>
        <v/>
      </c>
      <c r="AH471" s="48" t="str">
        <f t="shared" si="65"/>
        <v/>
      </c>
      <c r="AI471" s="41" t="str">
        <f t="shared" si="66"/>
        <v/>
      </c>
    </row>
    <row r="472" spans="1:35" x14ac:dyDescent="0.2">
      <c r="A472" s="65"/>
      <c r="B472" s="64"/>
      <c r="C472" s="65"/>
      <c r="D472" s="88"/>
      <c r="E472" s="62"/>
      <c r="F472" s="62"/>
      <c r="G472" s="62"/>
      <c r="H472" s="62"/>
      <c r="I472" s="62"/>
      <c r="J472" s="62"/>
      <c r="K472" s="62"/>
      <c r="L472" s="43" t="str">
        <f>IF($B472="","",MAX(0,$E472-MAX($E472-$I472,Parámetros!$B$5)))</f>
        <v/>
      </c>
      <c r="M472" s="43" t="str">
        <f>IF($B472="","",MIN($E472,Parámetros!$B$4))</f>
        <v/>
      </c>
      <c r="N472" s="43" t="str">
        <f t="shared" si="67"/>
        <v/>
      </c>
      <c r="O472" s="43" t="str">
        <f>IF($B472="","",MIN(($E472+$F472)/IF($D472="",1,$D472),Parámetros!$B$4))</f>
        <v/>
      </c>
      <c r="P472" s="43" t="str">
        <f t="shared" si="68"/>
        <v/>
      </c>
      <c r="Q472" s="43" t="str">
        <f t="shared" si="69"/>
        <v/>
      </c>
      <c r="R472" s="43" t="str">
        <f t="shared" si="62"/>
        <v/>
      </c>
      <c r="S472" s="44" t="str">
        <f>IF($B472="","",IFERROR(VLOOKUP($C472,F.931!$B:$R,9,0),8))</f>
        <v/>
      </c>
      <c r="T472" s="44" t="str">
        <f>IF($B472="","",IFERROR(VLOOKUP($C472,F.931!$B:$R,7,0),1))</f>
        <v/>
      </c>
      <c r="U472" s="44" t="str">
        <f>IF($B472="","",IFERROR(VLOOKUP($C472,F.931!$B:$AR,15,0),0))</f>
        <v/>
      </c>
      <c r="V472" s="44" t="str">
        <f>IF($B472="","",IFERROR(VLOOKUP($C472,F.931!$B:$R,3,0),1))</f>
        <v/>
      </c>
      <c r="W472" s="45" t="str">
        <f t="shared" si="63"/>
        <v/>
      </c>
      <c r="X472" s="46" t="str">
        <f>IF($B472="","",$W472*(X$2+$U472*0.015) *$O472*IF(COUNTIF(Parámetros!$J:$J, $S472)&gt;0,0,1)*IF($T472=2,0,1) +$J472*$W472)</f>
        <v/>
      </c>
      <c r="Y472" s="46" t="str">
        <f>IF($B472="","",$W472*Y$2*P472*IF(COUNTIF(Parámetros!$L:$L,$S472)&gt;0,0,1)*IF($T472=2,0,1) +$K472*$W472)</f>
        <v/>
      </c>
      <c r="Z472" s="46" t="str">
        <f>IF($B472="","",($M472*Z$2+IF($T472=2,0, $M472*Z$1+$X472/$W472*(1-$W472)))*IF(COUNTIF(Parámetros!$I:$I, $S472)&gt;0,0,1))</f>
        <v/>
      </c>
      <c r="AA472" s="46" t="str">
        <f>IF($B472="","",$R472*IF($T472=2,AA$1,AA$2) *IF(COUNTIF(Parámetros!$K:$K, $S472)&gt;0,0,1)+$Y472/$W472*(1-$W472))</f>
        <v/>
      </c>
      <c r="AB472" s="46" t="str">
        <f>IF($B472="","",$Q472*Parámetros!$B$3+Parámetros!$B$2)</f>
        <v/>
      </c>
      <c r="AC472" s="46" t="str">
        <f>IF($B472="","",Parámetros!$B$1*IF(OR($S472=27,$S472=102),0,1))</f>
        <v/>
      </c>
      <c r="AE472" s="43" t="str">
        <f>IF($B472="","",IF($C472="","No declarado",IFERROR(VLOOKUP($C472,F.931!$B:$BZ,$AE$1,0),"No declarado")))</f>
        <v/>
      </c>
      <c r="AF472" s="47" t="str">
        <f t="shared" si="64"/>
        <v/>
      </c>
      <c r="AG472" s="47" t="str">
        <f>IF($B472="","",IFERROR(O472-VLOOKUP(C472,F.931!B:BZ,SUMIFS(F.931!$1:$1,F.931!$3:$3,"Remuneración 4"),0),""))</f>
        <v/>
      </c>
      <c r="AH472" s="48" t="str">
        <f t="shared" si="65"/>
        <v/>
      </c>
      <c r="AI472" s="41" t="str">
        <f t="shared" si="66"/>
        <v/>
      </c>
    </row>
    <row r="473" spans="1:35" x14ac:dyDescent="0.2">
      <c r="A473" s="65"/>
      <c r="B473" s="64"/>
      <c r="C473" s="65"/>
      <c r="D473" s="88"/>
      <c r="E473" s="62"/>
      <c r="F473" s="62"/>
      <c r="G473" s="62"/>
      <c r="H473" s="62"/>
      <c r="I473" s="62"/>
      <c r="J473" s="62"/>
      <c r="K473" s="62"/>
      <c r="L473" s="43" t="str">
        <f>IF($B473="","",MAX(0,$E473-MAX($E473-$I473,Parámetros!$B$5)))</f>
        <v/>
      </c>
      <c r="M473" s="43" t="str">
        <f>IF($B473="","",MIN($E473,Parámetros!$B$4))</f>
        <v/>
      </c>
      <c r="N473" s="43" t="str">
        <f t="shared" si="67"/>
        <v/>
      </c>
      <c r="O473" s="43" t="str">
        <f>IF($B473="","",MIN(($E473+$F473)/IF($D473="",1,$D473),Parámetros!$B$4))</f>
        <v/>
      </c>
      <c r="P473" s="43" t="str">
        <f t="shared" si="68"/>
        <v/>
      </c>
      <c r="Q473" s="43" t="str">
        <f t="shared" si="69"/>
        <v/>
      </c>
      <c r="R473" s="43" t="str">
        <f t="shared" si="62"/>
        <v/>
      </c>
      <c r="S473" s="44" t="str">
        <f>IF($B473="","",IFERROR(VLOOKUP($C473,F.931!$B:$R,9,0),8))</f>
        <v/>
      </c>
      <c r="T473" s="44" t="str">
        <f>IF($B473="","",IFERROR(VLOOKUP($C473,F.931!$B:$R,7,0),1))</f>
        <v/>
      </c>
      <c r="U473" s="44" t="str">
        <f>IF($B473="","",IFERROR(VLOOKUP($C473,F.931!$B:$AR,15,0),0))</f>
        <v/>
      </c>
      <c r="V473" s="44" t="str">
        <f>IF($B473="","",IFERROR(VLOOKUP($C473,F.931!$B:$R,3,0),1))</f>
        <v/>
      </c>
      <c r="W473" s="45" t="str">
        <f t="shared" si="63"/>
        <v/>
      </c>
      <c r="X473" s="46" t="str">
        <f>IF($B473="","",$W473*(X$2+$U473*0.015) *$O473*IF(COUNTIF(Parámetros!$J:$J, $S473)&gt;0,0,1)*IF($T473=2,0,1) +$J473*$W473)</f>
        <v/>
      </c>
      <c r="Y473" s="46" t="str">
        <f>IF($B473="","",$W473*Y$2*P473*IF(COUNTIF(Parámetros!$L:$L,$S473)&gt;0,0,1)*IF($T473=2,0,1) +$K473*$W473)</f>
        <v/>
      </c>
      <c r="Z473" s="46" t="str">
        <f>IF($B473="","",($M473*Z$2+IF($T473=2,0, $M473*Z$1+$X473/$W473*(1-$W473)))*IF(COUNTIF(Parámetros!$I:$I, $S473)&gt;0,0,1))</f>
        <v/>
      </c>
      <c r="AA473" s="46" t="str">
        <f>IF($B473="","",$R473*IF($T473=2,AA$1,AA$2) *IF(COUNTIF(Parámetros!$K:$K, $S473)&gt;0,0,1)+$Y473/$W473*(1-$W473))</f>
        <v/>
      </c>
      <c r="AB473" s="46" t="str">
        <f>IF($B473="","",$Q473*Parámetros!$B$3+Parámetros!$B$2)</f>
        <v/>
      </c>
      <c r="AC473" s="46" t="str">
        <f>IF($B473="","",Parámetros!$B$1*IF(OR($S473=27,$S473=102),0,1))</f>
        <v/>
      </c>
      <c r="AE473" s="43" t="str">
        <f>IF($B473="","",IF($C473="","No declarado",IFERROR(VLOOKUP($C473,F.931!$B:$BZ,$AE$1,0),"No declarado")))</f>
        <v/>
      </c>
      <c r="AF473" s="47" t="str">
        <f t="shared" si="64"/>
        <v/>
      </c>
      <c r="AG473" s="47" t="str">
        <f>IF($B473="","",IFERROR(O473-VLOOKUP(C473,F.931!B:BZ,SUMIFS(F.931!$1:$1,F.931!$3:$3,"Remuneración 4"),0),""))</f>
        <v/>
      </c>
      <c r="AH473" s="48" t="str">
        <f t="shared" si="65"/>
        <v/>
      </c>
      <c r="AI473" s="41" t="str">
        <f t="shared" si="66"/>
        <v/>
      </c>
    </row>
    <row r="474" spans="1:35" x14ac:dyDescent="0.2">
      <c r="A474" s="65"/>
      <c r="B474" s="64"/>
      <c r="C474" s="65"/>
      <c r="D474" s="88"/>
      <c r="E474" s="62"/>
      <c r="F474" s="62"/>
      <c r="G474" s="62"/>
      <c r="H474" s="62"/>
      <c r="I474" s="62"/>
      <c r="J474" s="62"/>
      <c r="K474" s="62"/>
      <c r="L474" s="43" t="str">
        <f>IF($B474="","",MAX(0,$E474-MAX($E474-$I474,Parámetros!$B$5)))</f>
        <v/>
      </c>
      <c r="M474" s="43" t="str">
        <f>IF($B474="","",MIN($E474,Parámetros!$B$4))</f>
        <v/>
      </c>
      <c r="N474" s="43" t="str">
        <f t="shared" si="67"/>
        <v/>
      </c>
      <c r="O474" s="43" t="str">
        <f>IF($B474="","",MIN(($E474+$F474)/IF($D474="",1,$D474),Parámetros!$B$4))</f>
        <v/>
      </c>
      <c r="P474" s="43" t="str">
        <f t="shared" si="68"/>
        <v/>
      </c>
      <c r="Q474" s="43" t="str">
        <f t="shared" si="69"/>
        <v/>
      </c>
      <c r="R474" s="43" t="str">
        <f t="shared" si="62"/>
        <v/>
      </c>
      <c r="S474" s="44" t="str">
        <f>IF($B474="","",IFERROR(VLOOKUP($C474,F.931!$B:$R,9,0),8))</f>
        <v/>
      </c>
      <c r="T474" s="44" t="str">
        <f>IF($B474="","",IFERROR(VLOOKUP($C474,F.931!$B:$R,7,0),1))</f>
        <v/>
      </c>
      <c r="U474" s="44" t="str">
        <f>IF($B474="","",IFERROR(VLOOKUP($C474,F.931!$B:$AR,15,0),0))</f>
        <v/>
      </c>
      <c r="V474" s="44" t="str">
        <f>IF($B474="","",IFERROR(VLOOKUP($C474,F.931!$B:$R,3,0),1))</f>
        <v/>
      </c>
      <c r="W474" s="45" t="str">
        <f t="shared" si="63"/>
        <v/>
      </c>
      <c r="X474" s="46" t="str">
        <f>IF($B474="","",$W474*(X$2+$U474*0.015) *$O474*IF(COUNTIF(Parámetros!$J:$J, $S474)&gt;0,0,1)*IF($T474=2,0,1) +$J474*$W474)</f>
        <v/>
      </c>
      <c r="Y474" s="46" t="str">
        <f>IF($B474="","",$W474*Y$2*P474*IF(COUNTIF(Parámetros!$L:$L,$S474)&gt;0,0,1)*IF($T474=2,0,1) +$K474*$W474)</f>
        <v/>
      </c>
      <c r="Z474" s="46" t="str">
        <f>IF($B474="","",($M474*Z$2+IF($T474=2,0, $M474*Z$1+$X474/$W474*(1-$W474)))*IF(COUNTIF(Parámetros!$I:$I, $S474)&gt;0,0,1))</f>
        <v/>
      </c>
      <c r="AA474" s="46" t="str">
        <f>IF($B474="","",$R474*IF($T474=2,AA$1,AA$2) *IF(COUNTIF(Parámetros!$K:$K, $S474)&gt;0,0,1)+$Y474/$W474*(1-$W474))</f>
        <v/>
      </c>
      <c r="AB474" s="46" t="str">
        <f>IF($B474="","",$Q474*Parámetros!$B$3+Parámetros!$B$2)</f>
        <v/>
      </c>
      <c r="AC474" s="46" t="str">
        <f>IF($B474="","",Parámetros!$B$1*IF(OR($S474=27,$S474=102),0,1))</f>
        <v/>
      </c>
      <c r="AE474" s="43" t="str">
        <f>IF($B474="","",IF($C474="","No declarado",IFERROR(VLOOKUP($C474,F.931!$B:$BZ,$AE$1,0),"No declarado")))</f>
        <v/>
      </c>
      <c r="AF474" s="47" t="str">
        <f t="shared" si="64"/>
        <v/>
      </c>
      <c r="AG474" s="47" t="str">
        <f>IF($B474="","",IFERROR(O474-VLOOKUP(C474,F.931!B:BZ,SUMIFS(F.931!$1:$1,F.931!$3:$3,"Remuneración 4"),0),""))</f>
        <v/>
      </c>
      <c r="AH474" s="48" t="str">
        <f t="shared" si="65"/>
        <v/>
      </c>
      <c r="AI474" s="41" t="str">
        <f t="shared" si="66"/>
        <v/>
      </c>
    </row>
    <row r="475" spans="1:35" x14ac:dyDescent="0.2">
      <c r="A475" s="65"/>
      <c r="B475" s="64"/>
      <c r="C475" s="65"/>
      <c r="D475" s="88"/>
      <c r="E475" s="62"/>
      <c r="F475" s="62"/>
      <c r="G475" s="62"/>
      <c r="H475" s="62"/>
      <c r="I475" s="62"/>
      <c r="J475" s="62"/>
      <c r="K475" s="62"/>
      <c r="L475" s="43" t="str">
        <f>IF($B475="","",MAX(0,$E475-MAX($E475-$I475,Parámetros!$B$5)))</f>
        <v/>
      </c>
      <c r="M475" s="43" t="str">
        <f>IF($B475="","",MIN($E475,Parámetros!$B$4))</f>
        <v/>
      </c>
      <c r="N475" s="43" t="str">
        <f t="shared" si="67"/>
        <v/>
      </c>
      <c r="O475" s="43" t="str">
        <f>IF($B475="","",MIN(($E475+$F475)/IF($D475="",1,$D475),Parámetros!$B$4))</f>
        <v/>
      </c>
      <c r="P475" s="43" t="str">
        <f t="shared" si="68"/>
        <v/>
      </c>
      <c r="Q475" s="43" t="str">
        <f t="shared" si="69"/>
        <v/>
      </c>
      <c r="R475" s="43" t="str">
        <f t="shared" si="62"/>
        <v/>
      </c>
      <c r="S475" s="44" t="str">
        <f>IF($B475="","",IFERROR(VLOOKUP($C475,F.931!$B:$R,9,0),8))</f>
        <v/>
      </c>
      <c r="T475" s="44" t="str">
        <f>IF($B475="","",IFERROR(VLOOKUP($C475,F.931!$B:$R,7,0),1))</f>
        <v/>
      </c>
      <c r="U475" s="44" t="str">
        <f>IF($B475="","",IFERROR(VLOOKUP($C475,F.931!$B:$AR,15,0),0))</f>
        <v/>
      </c>
      <c r="V475" s="44" t="str">
        <f>IF($B475="","",IFERROR(VLOOKUP($C475,F.931!$B:$R,3,0),1))</f>
        <v/>
      </c>
      <c r="W475" s="45" t="str">
        <f t="shared" si="63"/>
        <v/>
      </c>
      <c r="X475" s="46" t="str">
        <f>IF($B475="","",$W475*(X$2+$U475*0.015) *$O475*IF(COUNTIF(Parámetros!$J:$J, $S475)&gt;0,0,1)*IF($T475=2,0,1) +$J475*$W475)</f>
        <v/>
      </c>
      <c r="Y475" s="46" t="str">
        <f>IF($B475="","",$W475*Y$2*P475*IF(COUNTIF(Parámetros!$L:$L,$S475)&gt;0,0,1)*IF($T475=2,0,1) +$K475*$W475)</f>
        <v/>
      </c>
      <c r="Z475" s="46" t="str">
        <f>IF($B475="","",($M475*Z$2+IF($T475=2,0, $M475*Z$1+$X475/$W475*(1-$W475)))*IF(COUNTIF(Parámetros!$I:$I, $S475)&gt;0,0,1))</f>
        <v/>
      </c>
      <c r="AA475" s="46" t="str">
        <f>IF($B475="","",$R475*IF($T475=2,AA$1,AA$2) *IF(COUNTIF(Parámetros!$K:$K, $S475)&gt;0,0,1)+$Y475/$W475*(1-$W475))</f>
        <v/>
      </c>
      <c r="AB475" s="46" t="str">
        <f>IF($B475="","",$Q475*Parámetros!$B$3+Parámetros!$B$2)</f>
        <v/>
      </c>
      <c r="AC475" s="46" t="str">
        <f>IF($B475="","",Parámetros!$B$1*IF(OR($S475=27,$S475=102),0,1))</f>
        <v/>
      </c>
      <c r="AE475" s="43" t="str">
        <f>IF($B475="","",IF($C475="","No declarado",IFERROR(VLOOKUP($C475,F.931!$B:$BZ,$AE$1,0),"No declarado")))</f>
        <v/>
      </c>
      <c r="AF475" s="47" t="str">
        <f t="shared" si="64"/>
        <v/>
      </c>
      <c r="AG475" s="47" t="str">
        <f>IF($B475="","",IFERROR(O475-VLOOKUP(C475,F.931!B:BZ,SUMIFS(F.931!$1:$1,F.931!$3:$3,"Remuneración 4"),0),""))</f>
        <v/>
      </c>
      <c r="AH475" s="48" t="str">
        <f t="shared" si="65"/>
        <v/>
      </c>
      <c r="AI475" s="41" t="str">
        <f t="shared" si="66"/>
        <v/>
      </c>
    </row>
    <row r="476" spans="1:35" x14ac:dyDescent="0.2">
      <c r="A476" s="65"/>
      <c r="B476" s="64"/>
      <c r="C476" s="65"/>
      <c r="D476" s="88"/>
      <c r="E476" s="62"/>
      <c r="F476" s="62"/>
      <c r="G476" s="62"/>
      <c r="H476" s="62"/>
      <c r="I476" s="62"/>
      <c r="J476" s="62"/>
      <c r="K476" s="62"/>
      <c r="L476" s="43" t="str">
        <f>IF($B476="","",MAX(0,$E476-MAX($E476-$I476,Parámetros!$B$5)))</f>
        <v/>
      </c>
      <c r="M476" s="43" t="str">
        <f>IF($B476="","",MIN($E476,Parámetros!$B$4))</f>
        <v/>
      </c>
      <c r="N476" s="43" t="str">
        <f t="shared" si="67"/>
        <v/>
      </c>
      <c r="O476" s="43" t="str">
        <f>IF($B476="","",MIN(($E476+$F476)/IF($D476="",1,$D476),Parámetros!$B$4))</f>
        <v/>
      </c>
      <c r="P476" s="43" t="str">
        <f t="shared" si="68"/>
        <v/>
      </c>
      <c r="Q476" s="43" t="str">
        <f t="shared" si="69"/>
        <v/>
      </c>
      <c r="R476" s="43" t="str">
        <f t="shared" si="62"/>
        <v/>
      </c>
      <c r="S476" s="44" t="str">
        <f>IF($B476="","",IFERROR(VLOOKUP($C476,F.931!$B:$R,9,0),8))</f>
        <v/>
      </c>
      <c r="T476" s="44" t="str">
        <f>IF($B476="","",IFERROR(VLOOKUP($C476,F.931!$B:$R,7,0),1))</f>
        <v/>
      </c>
      <c r="U476" s="44" t="str">
        <f>IF($B476="","",IFERROR(VLOOKUP($C476,F.931!$B:$AR,15,0),0))</f>
        <v/>
      </c>
      <c r="V476" s="44" t="str">
        <f>IF($B476="","",IFERROR(VLOOKUP($C476,F.931!$B:$R,3,0),1))</f>
        <v/>
      </c>
      <c r="W476" s="45" t="str">
        <f t="shared" si="63"/>
        <v/>
      </c>
      <c r="X476" s="46" t="str">
        <f>IF($B476="","",$W476*(X$2+$U476*0.015) *$O476*IF(COUNTIF(Parámetros!$J:$J, $S476)&gt;0,0,1)*IF($T476=2,0,1) +$J476*$W476)</f>
        <v/>
      </c>
      <c r="Y476" s="46" t="str">
        <f>IF($B476="","",$W476*Y$2*P476*IF(COUNTIF(Parámetros!$L:$L,$S476)&gt;0,0,1)*IF($T476=2,0,1) +$K476*$W476)</f>
        <v/>
      </c>
      <c r="Z476" s="46" t="str">
        <f>IF($B476="","",($M476*Z$2+IF($T476=2,0, $M476*Z$1+$X476/$W476*(1-$W476)))*IF(COUNTIF(Parámetros!$I:$I, $S476)&gt;0,0,1))</f>
        <v/>
      </c>
      <c r="AA476" s="46" t="str">
        <f>IF($B476="","",$R476*IF($T476=2,AA$1,AA$2) *IF(COUNTIF(Parámetros!$K:$K, $S476)&gt;0,0,1)+$Y476/$W476*(1-$W476))</f>
        <v/>
      </c>
      <c r="AB476" s="46" t="str">
        <f>IF($B476="","",$Q476*Parámetros!$B$3+Parámetros!$B$2)</f>
        <v/>
      </c>
      <c r="AC476" s="46" t="str">
        <f>IF($B476="","",Parámetros!$B$1*IF(OR($S476=27,$S476=102),0,1))</f>
        <v/>
      </c>
      <c r="AE476" s="43" t="str">
        <f>IF($B476="","",IF($C476="","No declarado",IFERROR(VLOOKUP($C476,F.931!$B:$BZ,$AE$1,0),"No declarado")))</f>
        <v/>
      </c>
      <c r="AF476" s="47" t="str">
        <f t="shared" si="64"/>
        <v/>
      </c>
      <c r="AG476" s="47" t="str">
        <f>IF($B476="","",IFERROR(O476-VLOOKUP(C476,F.931!B:BZ,SUMIFS(F.931!$1:$1,F.931!$3:$3,"Remuneración 4"),0),""))</f>
        <v/>
      </c>
      <c r="AH476" s="48" t="str">
        <f t="shared" si="65"/>
        <v/>
      </c>
      <c r="AI476" s="41" t="str">
        <f t="shared" si="66"/>
        <v/>
      </c>
    </row>
    <row r="477" spans="1:35" x14ac:dyDescent="0.2">
      <c r="A477" s="65"/>
      <c r="B477" s="64"/>
      <c r="C477" s="65"/>
      <c r="D477" s="88"/>
      <c r="E477" s="62"/>
      <c r="F477" s="62"/>
      <c r="G477" s="62"/>
      <c r="H477" s="62"/>
      <c r="I477" s="62"/>
      <c r="J477" s="62"/>
      <c r="K477" s="62"/>
      <c r="L477" s="43" t="str">
        <f>IF($B477="","",MAX(0,$E477-MAX($E477-$I477,Parámetros!$B$5)))</f>
        <v/>
      </c>
      <c r="M477" s="43" t="str">
        <f>IF($B477="","",MIN($E477,Parámetros!$B$4))</f>
        <v/>
      </c>
      <c r="N477" s="43" t="str">
        <f t="shared" si="67"/>
        <v/>
      </c>
      <c r="O477" s="43" t="str">
        <f>IF($B477="","",MIN(($E477+$F477)/IF($D477="",1,$D477),Parámetros!$B$4))</f>
        <v/>
      </c>
      <c r="P477" s="43" t="str">
        <f t="shared" si="68"/>
        <v/>
      </c>
      <c r="Q477" s="43" t="str">
        <f t="shared" si="69"/>
        <v/>
      </c>
      <c r="R477" s="43" t="str">
        <f t="shared" si="62"/>
        <v/>
      </c>
      <c r="S477" s="44" t="str">
        <f>IF($B477="","",IFERROR(VLOOKUP($C477,F.931!$B:$R,9,0),8))</f>
        <v/>
      </c>
      <c r="T477" s="44" t="str">
        <f>IF($B477="","",IFERROR(VLOOKUP($C477,F.931!$B:$R,7,0),1))</f>
        <v/>
      </c>
      <c r="U477" s="44" t="str">
        <f>IF($B477="","",IFERROR(VLOOKUP($C477,F.931!$B:$AR,15,0),0))</f>
        <v/>
      </c>
      <c r="V477" s="44" t="str">
        <f>IF($B477="","",IFERROR(VLOOKUP($C477,F.931!$B:$R,3,0),1))</f>
        <v/>
      </c>
      <c r="W477" s="45" t="str">
        <f t="shared" si="63"/>
        <v/>
      </c>
      <c r="X477" s="46" t="str">
        <f>IF($B477="","",$W477*(X$2+$U477*0.015) *$O477*IF(COUNTIF(Parámetros!$J:$J, $S477)&gt;0,0,1)*IF($T477=2,0,1) +$J477*$W477)</f>
        <v/>
      </c>
      <c r="Y477" s="46" t="str">
        <f>IF($B477="","",$W477*Y$2*P477*IF(COUNTIF(Parámetros!$L:$L,$S477)&gt;0,0,1)*IF($T477=2,0,1) +$K477*$W477)</f>
        <v/>
      </c>
      <c r="Z477" s="46" t="str">
        <f>IF($B477="","",($M477*Z$2+IF($T477=2,0, $M477*Z$1+$X477/$W477*(1-$W477)))*IF(COUNTIF(Parámetros!$I:$I, $S477)&gt;0,0,1))</f>
        <v/>
      </c>
      <c r="AA477" s="46" t="str">
        <f>IF($B477="","",$R477*IF($T477=2,AA$1,AA$2) *IF(COUNTIF(Parámetros!$K:$K, $S477)&gt;0,0,1)+$Y477/$W477*(1-$W477))</f>
        <v/>
      </c>
      <c r="AB477" s="46" t="str">
        <f>IF($B477="","",$Q477*Parámetros!$B$3+Parámetros!$B$2)</f>
        <v/>
      </c>
      <c r="AC477" s="46" t="str">
        <f>IF($B477="","",Parámetros!$B$1*IF(OR($S477=27,$S477=102),0,1))</f>
        <v/>
      </c>
      <c r="AE477" s="43" t="str">
        <f>IF($B477="","",IF($C477="","No declarado",IFERROR(VLOOKUP($C477,F.931!$B:$BZ,$AE$1,0),"No declarado")))</f>
        <v/>
      </c>
      <c r="AF477" s="47" t="str">
        <f t="shared" si="64"/>
        <v/>
      </c>
      <c r="AG477" s="47" t="str">
        <f>IF($B477="","",IFERROR(O477-VLOOKUP(C477,F.931!B:BZ,SUMIFS(F.931!$1:$1,F.931!$3:$3,"Remuneración 4"),0),""))</f>
        <v/>
      </c>
      <c r="AH477" s="48" t="str">
        <f t="shared" si="65"/>
        <v/>
      </c>
      <c r="AI477" s="41" t="str">
        <f t="shared" si="66"/>
        <v/>
      </c>
    </row>
    <row r="478" spans="1:35" x14ac:dyDescent="0.2">
      <c r="A478" s="65"/>
      <c r="B478" s="64"/>
      <c r="C478" s="65"/>
      <c r="D478" s="88"/>
      <c r="E478" s="62"/>
      <c r="F478" s="62"/>
      <c r="G478" s="62"/>
      <c r="H478" s="62"/>
      <c r="I478" s="62"/>
      <c r="J478" s="62"/>
      <c r="K478" s="62"/>
      <c r="L478" s="43" t="str">
        <f>IF($B478="","",MAX(0,$E478-MAX($E478-$I478,Parámetros!$B$5)))</f>
        <v/>
      </c>
      <c r="M478" s="43" t="str">
        <f>IF($B478="","",MIN($E478,Parámetros!$B$4))</f>
        <v/>
      </c>
      <c r="N478" s="43" t="str">
        <f t="shared" si="67"/>
        <v/>
      </c>
      <c r="O478" s="43" t="str">
        <f>IF($B478="","",MIN(($E478+$F478)/IF($D478="",1,$D478),Parámetros!$B$4))</f>
        <v/>
      </c>
      <c r="P478" s="43" t="str">
        <f t="shared" si="68"/>
        <v/>
      </c>
      <c r="Q478" s="43" t="str">
        <f t="shared" si="69"/>
        <v/>
      </c>
      <c r="R478" s="43" t="str">
        <f t="shared" si="62"/>
        <v/>
      </c>
      <c r="S478" s="44" t="str">
        <f>IF($B478="","",IFERROR(VLOOKUP($C478,F.931!$B:$R,9,0),8))</f>
        <v/>
      </c>
      <c r="T478" s="44" t="str">
        <f>IF($B478="","",IFERROR(VLOOKUP($C478,F.931!$B:$R,7,0),1))</f>
        <v/>
      </c>
      <c r="U478" s="44" t="str">
        <f>IF($B478="","",IFERROR(VLOOKUP($C478,F.931!$B:$AR,15,0),0))</f>
        <v/>
      </c>
      <c r="V478" s="44" t="str">
        <f>IF($B478="","",IFERROR(VLOOKUP($C478,F.931!$B:$R,3,0),1))</f>
        <v/>
      </c>
      <c r="W478" s="45" t="str">
        <f t="shared" si="63"/>
        <v/>
      </c>
      <c r="X478" s="46" t="str">
        <f>IF($B478="","",$W478*(X$2+$U478*0.015) *$O478*IF(COUNTIF(Parámetros!$J:$J, $S478)&gt;0,0,1)*IF($T478=2,0,1) +$J478*$W478)</f>
        <v/>
      </c>
      <c r="Y478" s="46" t="str">
        <f>IF($B478="","",$W478*Y$2*P478*IF(COUNTIF(Parámetros!$L:$L,$S478)&gt;0,0,1)*IF($T478=2,0,1) +$K478*$W478)</f>
        <v/>
      </c>
      <c r="Z478" s="46" t="str">
        <f>IF($B478="","",($M478*Z$2+IF($T478=2,0, $M478*Z$1+$X478/$W478*(1-$W478)))*IF(COUNTIF(Parámetros!$I:$I, $S478)&gt;0,0,1))</f>
        <v/>
      </c>
      <c r="AA478" s="46" t="str">
        <f>IF($B478="","",$R478*IF($T478=2,AA$1,AA$2) *IF(COUNTIF(Parámetros!$K:$K, $S478)&gt;0,0,1)+$Y478/$W478*(1-$W478))</f>
        <v/>
      </c>
      <c r="AB478" s="46" t="str">
        <f>IF($B478="","",$Q478*Parámetros!$B$3+Parámetros!$B$2)</f>
        <v/>
      </c>
      <c r="AC478" s="46" t="str">
        <f>IF($B478="","",Parámetros!$B$1*IF(OR($S478=27,$S478=102),0,1))</f>
        <v/>
      </c>
      <c r="AE478" s="43" t="str">
        <f>IF($B478="","",IF($C478="","No declarado",IFERROR(VLOOKUP($C478,F.931!$B:$BZ,$AE$1,0),"No declarado")))</f>
        <v/>
      </c>
      <c r="AF478" s="47" t="str">
        <f t="shared" si="64"/>
        <v/>
      </c>
      <c r="AG478" s="47" t="str">
        <f>IF($B478="","",IFERROR(O478-VLOOKUP(C478,F.931!B:BZ,SUMIFS(F.931!$1:$1,F.931!$3:$3,"Remuneración 4"),0),""))</f>
        <v/>
      </c>
      <c r="AH478" s="48" t="str">
        <f t="shared" si="65"/>
        <v/>
      </c>
      <c r="AI478" s="41" t="str">
        <f t="shared" si="66"/>
        <v/>
      </c>
    </row>
    <row r="479" spans="1:35" x14ac:dyDescent="0.2">
      <c r="A479" s="65"/>
      <c r="B479" s="64"/>
      <c r="C479" s="65"/>
      <c r="D479" s="88"/>
      <c r="E479" s="62"/>
      <c r="F479" s="62"/>
      <c r="G479" s="62"/>
      <c r="H479" s="62"/>
      <c r="I479" s="62"/>
      <c r="J479" s="62"/>
      <c r="K479" s="62"/>
      <c r="L479" s="43" t="str">
        <f>IF($B479="","",MAX(0,$E479-MAX($E479-$I479,Parámetros!$B$5)))</f>
        <v/>
      </c>
      <c r="M479" s="43" t="str">
        <f>IF($B479="","",MIN($E479,Parámetros!$B$4))</f>
        <v/>
      </c>
      <c r="N479" s="43" t="str">
        <f t="shared" si="67"/>
        <v/>
      </c>
      <c r="O479" s="43" t="str">
        <f>IF($B479="","",MIN(($E479+$F479)/IF($D479="",1,$D479),Parámetros!$B$4))</f>
        <v/>
      </c>
      <c r="P479" s="43" t="str">
        <f t="shared" si="68"/>
        <v/>
      </c>
      <c r="Q479" s="43" t="str">
        <f t="shared" si="69"/>
        <v/>
      </c>
      <c r="R479" s="43" t="str">
        <f t="shared" si="62"/>
        <v/>
      </c>
      <c r="S479" s="44" t="str">
        <f>IF($B479="","",IFERROR(VLOOKUP($C479,F.931!$B:$R,9,0),8))</f>
        <v/>
      </c>
      <c r="T479" s="44" t="str">
        <f>IF($B479="","",IFERROR(VLOOKUP($C479,F.931!$B:$R,7,0),1))</f>
        <v/>
      </c>
      <c r="U479" s="44" t="str">
        <f>IF($B479="","",IFERROR(VLOOKUP($C479,F.931!$B:$AR,15,0),0))</f>
        <v/>
      </c>
      <c r="V479" s="44" t="str">
        <f>IF($B479="","",IFERROR(VLOOKUP($C479,F.931!$B:$R,3,0),1))</f>
        <v/>
      </c>
      <c r="W479" s="45" t="str">
        <f t="shared" si="63"/>
        <v/>
      </c>
      <c r="X479" s="46" t="str">
        <f>IF($B479="","",$W479*(X$2+$U479*0.015) *$O479*IF(COUNTIF(Parámetros!$J:$J, $S479)&gt;0,0,1)*IF($T479=2,0,1) +$J479*$W479)</f>
        <v/>
      </c>
      <c r="Y479" s="46" t="str">
        <f>IF($B479="","",$W479*Y$2*P479*IF(COUNTIF(Parámetros!$L:$L,$S479)&gt;0,0,1)*IF($T479=2,0,1) +$K479*$W479)</f>
        <v/>
      </c>
      <c r="Z479" s="46" t="str">
        <f>IF($B479="","",($M479*Z$2+IF($T479=2,0, $M479*Z$1+$X479/$W479*(1-$W479)))*IF(COUNTIF(Parámetros!$I:$I, $S479)&gt;0,0,1))</f>
        <v/>
      </c>
      <c r="AA479" s="46" t="str">
        <f>IF($B479="","",$R479*IF($T479=2,AA$1,AA$2) *IF(COUNTIF(Parámetros!$K:$K, $S479)&gt;0,0,1)+$Y479/$W479*(1-$W479))</f>
        <v/>
      </c>
      <c r="AB479" s="46" t="str">
        <f>IF($B479="","",$Q479*Parámetros!$B$3+Parámetros!$B$2)</f>
        <v/>
      </c>
      <c r="AC479" s="46" t="str">
        <f>IF($B479="","",Parámetros!$B$1*IF(OR($S479=27,$S479=102),0,1))</f>
        <v/>
      </c>
      <c r="AE479" s="43" t="str">
        <f>IF($B479="","",IF($C479="","No declarado",IFERROR(VLOOKUP($C479,F.931!$B:$BZ,$AE$1,0),"No declarado")))</f>
        <v/>
      </c>
      <c r="AF479" s="47" t="str">
        <f t="shared" si="64"/>
        <v/>
      </c>
      <c r="AG479" s="47" t="str">
        <f>IF($B479="","",IFERROR(O479-VLOOKUP(C479,F.931!B:BZ,SUMIFS(F.931!$1:$1,F.931!$3:$3,"Remuneración 4"),0),""))</f>
        <v/>
      </c>
      <c r="AH479" s="48" t="str">
        <f t="shared" si="65"/>
        <v/>
      </c>
      <c r="AI479" s="41" t="str">
        <f t="shared" si="66"/>
        <v/>
      </c>
    </row>
    <row r="480" spans="1:35" x14ac:dyDescent="0.2">
      <c r="A480" s="65"/>
      <c r="B480" s="64"/>
      <c r="C480" s="65"/>
      <c r="D480" s="88"/>
      <c r="E480" s="62"/>
      <c r="F480" s="62"/>
      <c r="G480" s="62"/>
      <c r="H480" s="62"/>
      <c r="I480" s="62"/>
      <c r="J480" s="62"/>
      <c r="K480" s="62"/>
      <c r="L480" s="43" t="str">
        <f>IF($B480="","",MAX(0,$E480-MAX($E480-$I480,Parámetros!$B$5)))</f>
        <v/>
      </c>
      <c r="M480" s="43" t="str">
        <f>IF($B480="","",MIN($E480,Parámetros!$B$4))</f>
        <v/>
      </c>
      <c r="N480" s="43" t="str">
        <f t="shared" si="67"/>
        <v/>
      </c>
      <c r="O480" s="43" t="str">
        <f>IF($B480="","",MIN(($E480+$F480)/IF($D480="",1,$D480),Parámetros!$B$4))</f>
        <v/>
      </c>
      <c r="P480" s="43" t="str">
        <f t="shared" si="68"/>
        <v/>
      </c>
      <c r="Q480" s="43" t="str">
        <f t="shared" si="69"/>
        <v/>
      </c>
      <c r="R480" s="43" t="str">
        <f t="shared" si="62"/>
        <v/>
      </c>
      <c r="S480" s="44" t="str">
        <f>IF($B480="","",IFERROR(VLOOKUP($C480,F.931!$B:$R,9,0),8))</f>
        <v/>
      </c>
      <c r="T480" s="44" t="str">
        <f>IF($B480="","",IFERROR(VLOOKUP($C480,F.931!$B:$R,7,0),1))</f>
        <v/>
      </c>
      <c r="U480" s="44" t="str">
        <f>IF($B480="","",IFERROR(VLOOKUP($C480,F.931!$B:$AR,15,0),0))</f>
        <v/>
      </c>
      <c r="V480" s="44" t="str">
        <f>IF($B480="","",IFERROR(VLOOKUP($C480,F.931!$B:$R,3,0),1))</f>
        <v/>
      </c>
      <c r="W480" s="45" t="str">
        <f t="shared" si="63"/>
        <v/>
      </c>
      <c r="X480" s="46" t="str">
        <f>IF($B480="","",$W480*(X$2+$U480*0.015) *$O480*IF(COUNTIF(Parámetros!$J:$J, $S480)&gt;0,0,1)*IF($T480=2,0,1) +$J480*$W480)</f>
        <v/>
      </c>
      <c r="Y480" s="46" t="str">
        <f>IF($B480="","",$W480*Y$2*P480*IF(COUNTIF(Parámetros!$L:$L,$S480)&gt;0,0,1)*IF($T480=2,0,1) +$K480*$W480)</f>
        <v/>
      </c>
      <c r="Z480" s="46" t="str">
        <f>IF($B480="","",($M480*Z$2+IF($T480=2,0, $M480*Z$1+$X480/$W480*(1-$W480)))*IF(COUNTIF(Parámetros!$I:$I, $S480)&gt;0,0,1))</f>
        <v/>
      </c>
      <c r="AA480" s="46" t="str">
        <f>IF($B480="","",$R480*IF($T480=2,AA$1,AA$2) *IF(COUNTIF(Parámetros!$K:$K, $S480)&gt;0,0,1)+$Y480/$W480*(1-$W480))</f>
        <v/>
      </c>
      <c r="AB480" s="46" t="str">
        <f>IF($B480="","",$Q480*Parámetros!$B$3+Parámetros!$B$2)</f>
        <v/>
      </c>
      <c r="AC480" s="46" t="str">
        <f>IF($B480="","",Parámetros!$B$1*IF(OR($S480=27,$S480=102),0,1))</f>
        <v/>
      </c>
      <c r="AE480" s="43" t="str">
        <f>IF($B480="","",IF($C480="","No declarado",IFERROR(VLOOKUP($C480,F.931!$B:$BZ,$AE$1,0),"No declarado")))</f>
        <v/>
      </c>
      <c r="AF480" s="47" t="str">
        <f t="shared" si="64"/>
        <v/>
      </c>
      <c r="AG480" s="47" t="str">
        <f>IF($B480="","",IFERROR(O480-VLOOKUP(C480,F.931!B:BZ,SUMIFS(F.931!$1:$1,F.931!$3:$3,"Remuneración 4"),0),""))</f>
        <v/>
      </c>
      <c r="AH480" s="48" t="str">
        <f t="shared" si="65"/>
        <v/>
      </c>
      <c r="AI480" s="41" t="str">
        <f t="shared" si="66"/>
        <v/>
      </c>
    </row>
    <row r="481" spans="1:35" x14ac:dyDescent="0.2">
      <c r="A481" s="65"/>
      <c r="B481" s="64"/>
      <c r="C481" s="65"/>
      <c r="D481" s="88"/>
      <c r="E481" s="62"/>
      <c r="F481" s="62"/>
      <c r="G481" s="62"/>
      <c r="H481" s="62"/>
      <c r="I481" s="62"/>
      <c r="J481" s="62"/>
      <c r="K481" s="62"/>
      <c r="L481" s="43" t="str">
        <f>IF($B481="","",MAX(0,$E481-MAX($E481-$I481,Parámetros!$B$5)))</f>
        <v/>
      </c>
      <c r="M481" s="43" t="str">
        <f>IF($B481="","",MIN($E481,Parámetros!$B$4))</f>
        <v/>
      </c>
      <c r="N481" s="43" t="str">
        <f t="shared" si="67"/>
        <v/>
      </c>
      <c r="O481" s="43" t="str">
        <f>IF($B481="","",MIN(($E481+$F481)/IF($D481="",1,$D481),Parámetros!$B$4))</f>
        <v/>
      </c>
      <c r="P481" s="43" t="str">
        <f t="shared" si="68"/>
        <v/>
      </c>
      <c r="Q481" s="43" t="str">
        <f t="shared" si="69"/>
        <v/>
      </c>
      <c r="R481" s="43" t="str">
        <f t="shared" si="62"/>
        <v/>
      </c>
      <c r="S481" s="44" t="str">
        <f>IF($B481="","",IFERROR(VLOOKUP($C481,F.931!$B:$R,9,0),8))</f>
        <v/>
      </c>
      <c r="T481" s="44" t="str">
        <f>IF($B481="","",IFERROR(VLOOKUP($C481,F.931!$B:$R,7,0),1))</f>
        <v/>
      </c>
      <c r="U481" s="44" t="str">
        <f>IF($B481="","",IFERROR(VLOOKUP($C481,F.931!$B:$AR,15,0),0))</f>
        <v/>
      </c>
      <c r="V481" s="44" t="str">
        <f>IF($B481="","",IFERROR(VLOOKUP($C481,F.931!$B:$R,3,0),1))</f>
        <v/>
      </c>
      <c r="W481" s="45" t="str">
        <f t="shared" si="63"/>
        <v/>
      </c>
      <c r="X481" s="46" t="str">
        <f>IF($B481="","",$W481*(X$2+$U481*0.015) *$O481*IF(COUNTIF(Parámetros!$J:$J, $S481)&gt;0,0,1)*IF($T481=2,0,1) +$J481*$W481)</f>
        <v/>
      </c>
      <c r="Y481" s="46" t="str">
        <f>IF($B481="","",$W481*Y$2*P481*IF(COUNTIF(Parámetros!$L:$L,$S481)&gt;0,0,1)*IF($T481=2,0,1) +$K481*$W481)</f>
        <v/>
      </c>
      <c r="Z481" s="46" t="str">
        <f>IF($B481="","",($M481*Z$2+IF($T481=2,0, $M481*Z$1+$X481/$W481*(1-$W481)))*IF(COUNTIF(Parámetros!$I:$I, $S481)&gt;0,0,1))</f>
        <v/>
      </c>
      <c r="AA481" s="46" t="str">
        <f>IF($B481="","",$R481*IF($T481=2,AA$1,AA$2) *IF(COUNTIF(Parámetros!$K:$K, $S481)&gt;0,0,1)+$Y481/$W481*(1-$W481))</f>
        <v/>
      </c>
      <c r="AB481" s="46" t="str">
        <f>IF($B481="","",$Q481*Parámetros!$B$3+Parámetros!$B$2)</f>
        <v/>
      </c>
      <c r="AC481" s="46" t="str">
        <f>IF($B481="","",Parámetros!$B$1*IF(OR($S481=27,$S481=102),0,1))</f>
        <v/>
      </c>
      <c r="AE481" s="43" t="str">
        <f>IF($B481="","",IF($C481="","No declarado",IFERROR(VLOOKUP($C481,F.931!$B:$BZ,$AE$1,0),"No declarado")))</f>
        <v/>
      </c>
      <c r="AF481" s="47" t="str">
        <f t="shared" si="64"/>
        <v/>
      </c>
      <c r="AG481" s="47" t="str">
        <f>IF($B481="","",IFERROR(O481-VLOOKUP(C481,F.931!B:BZ,SUMIFS(F.931!$1:$1,F.931!$3:$3,"Remuneración 4"),0),""))</f>
        <v/>
      </c>
      <c r="AH481" s="48" t="str">
        <f t="shared" si="65"/>
        <v/>
      </c>
      <c r="AI481" s="41" t="str">
        <f t="shared" si="66"/>
        <v/>
      </c>
    </row>
    <row r="482" spans="1:35" x14ac:dyDescent="0.2">
      <c r="A482" s="65"/>
      <c r="B482" s="64"/>
      <c r="C482" s="65"/>
      <c r="D482" s="88"/>
      <c r="E482" s="62"/>
      <c r="F482" s="62"/>
      <c r="G482" s="62"/>
      <c r="H482" s="62"/>
      <c r="I482" s="62"/>
      <c r="J482" s="62"/>
      <c r="K482" s="62"/>
      <c r="L482" s="43" t="str">
        <f>IF($B482="","",MAX(0,$E482-MAX($E482-$I482,Parámetros!$B$5)))</f>
        <v/>
      </c>
      <c r="M482" s="43" t="str">
        <f>IF($B482="","",MIN($E482,Parámetros!$B$4))</f>
        <v/>
      </c>
      <c r="N482" s="43" t="str">
        <f t="shared" si="67"/>
        <v/>
      </c>
      <c r="O482" s="43" t="str">
        <f>IF($B482="","",MIN(($E482+$F482)/IF($D482="",1,$D482),Parámetros!$B$4))</f>
        <v/>
      </c>
      <c r="P482" s="43" t="str">
        <f t="shared" si="68"/>
        <v/>
      </c>
      <c r="Q482" s="43" t="str">
        <f t="shared" si="69"/>
        <v/>
      </c>
      <c r="R482" s="43" t="str">
        <f t="shared" si="62"/>
        <v/>
      </c>
      <c r="S482" s="44" t="str">
        <f>IF($B482="","",IFERROR(VLOOKUP($C482,F.931!$B:$R,9,0),8))</f>
        <v/>
      </c>
      <c r="T482" s="44" t="str">
        <f>IF($B482="","",IFERROR(VLOOKUP($C482,F.931!$B:$R,7,0),1))</f>
        <v/>
      </c>
      <c r="U482" s="44" t="str">
        <f>IF($B482="","",IFERROR(VLOOKUP($C482,F.931!$B:$AR,15,0),0))</f>
        <v/>
      </c>
      <c r="V482" s="44" t="str">
        <f>IF($B482="","",IFERROR(VLOOKUP($C482,F.931!$B:$R,3,0),1))</f>
        <v/>
      </c>
      <c r="W482" s="45" t="str">
        <f t="shared" si="63"/>
        <v/>
      </c>
      <c r="X482" s="46" t="str">
        <f>IF($B482="","",$W482*(X$2+$U482*0.015) *$O482*IF(COUNTIF(Parámetros!$J:$J, $S482)&gt;0,0,1)*IF($T482=2,0,1) +$J482*$W482)</f>
        <v/>
      </c>
      <c r="Y482" s="46" t="str">
        <f>IF($B482="","",$W482*Y$2*P482*IF(COUNTIF(Parámetros!$L:$L,$S482)&gt;0,0,1)*IF($T482=2,0,1) +$K482*$W482)</f>
        <v/>
      </c>
      <c r="Z482" s="46" t="str">
        <f>IF($B482="","",($M482*Z$2+IF($T482=2,0, $M482*Z$1+$X482/$W482*(1-$W482)))*IF(COUNTIF(Parámetros!$I:$I, $S482)&gt;0,0,1))</f>
        <v/>
      </c>
      <c r="AA482" s="46" t="str">
        <f>IF($B482="","",$R482*IF($T482=2,AA$1,AA$2) *IF(COUNTIF(Parámetros!$K:$K, $S482)&gt;0,0,1)+$Y482/$W482*(1-$W482))</f>
        <v/>
      </c>
      <c r="AB482" s="46" t="str">
        <f>IF($B482="","",$Q482*Parámetros!$B$3+Parámetros!$B$2)</f>
        <v/>
      </c>
      <c r="AC482" s="46" t="str">
        <f>IF($B482="","",Parámetros!$B$1*IF(OR($S482=27,$S482=102),0,1))</f>
        <v/>
      </c>
      <c r="AE482" s="43" t="str">
        <f>IF($B482="","",IF($C482="","No declarado",IFERROR(VLOOKUP($C482,F.931!$B:$BZ,$AE$1,0),"No declarado")))</f>
        <v/>
      </c>
      <c r="AF482" s="47" t="str">
        <f t="shared" si="64"/>
        <v/>
      </c>
      <c r="AG482" s="47" t="str">
        <f>IF($B482="","",IFERROR(O482-VLOOKUP(C482,F.931!B:BZ,SUMIFS(F.931!$1:$1,F.931!$3:$3,"Remuneración 4"),0),""))</f>
        <v/>
      </c>
      <c r="AH482" s="48" t="str">
        <f t="shared" si="65"/>
        <v/>
      </c>
      <c r="AI482" s="41" t="str">
        <f t="shared" si="66"/>
        <v/>
      </c>
    </row>
    <row r="483" spans="1:35" x14ac:dyDescent="0.2">
      <c r="A483" s="65"/>
      <c r="B483" s="64"/>
      <c r="C483" s="65"/>
      <c r="D483" s="88"/>
      <c r="E483" s="62"/>
      <c r="F483" s="62"/>
      <c r="G483" s="62"/>
      <c r="H483" s="62"/>
      <c r="I483" s="62"/>
      <c r="J483" s="62"/>
      <c r="K483" s="62"/>
      <c r="L483" s="43" t="str">
        <f>IF($B483="","",MAX(0,$E483-MAX($E483-$I483,Parámetros!$B$5)))</f>
        <v/>
      </c>
      <c r="M483" s="43" t="str">
        <f>IF($B483="","",MIN($E483,Parámetros!$B$4))</f>
        <v/>
      </c>
      <c r="N483" s="43" t="str">
        <f t="shared" si="67"/>
        <v/>
      </c>
      <c r="O483" s="43" t="str">
        <f>IF($B483="","",MIN(($E483+$F483)/IF($D483="",1,$D483),Parámetros!$B$4))</f>
        <v/>
      </c>
      <c r="P483" s="43" t="str">
        <f t="shared" si="68"/>
        <v/>
      </c>
      <c r="Q483" s="43" t="str">
        <f t="shared" si="69"/>
        <v/>
      </c>
      <c r="R483" s="43" t="str">
        <f t="shared" si="62"/>
        <v/>
      </c>
      <c r="S483" s="44" t="str">
        <f>IF($B483="","",IFERROR(VLOOKUP($C483,F.931!$B:$R,9,0),8))</f>
        <v/>
      </c>
      <c r="T483" s="44" t="str">
        <f>IF($B483="","",IFERROR(VLOOKUP($C483,F.931!$B:$R,7,0),1))</f>
        <v/>
      </c>
      <c r="U483" s="44" t="str">
        <f>IF($B483="","",IFERROR(VLOOKUP($C483,F.931!$B:$AR,15,0),0))</f>
        <v/>
      </c>
      <c r="V483" s="44" t="str">
        <f>IF($B483="","",IFERROR(VLOOKUP($C483,F.931!$B:$R,3,0),1))</f>
        <v/>
      </c>
      <c r="W483" s="45" t="str">
        <f t="shared" si="63"/>
        <v/>
      </c>
      <c r="X483" s="46" t="str">
        <f>IF($B483="","",$W483*(X$2+$U483*0.015) *$O483*IF(COUNTIF(Parámetros!$J:$J, $S483)&gt;0,0,1)*IF($T483=2,0,1) +$J483*$W483)</f>
        <v/>
      </c>
      <c r="Y483" s="46" t="str">
        <f>IF($B483="","",$W483*Y$2*P483*IF(COUNTIF(Parámetros!$L:$L,$S483)&gt;0,0,1)*IF($T483=2,0,1) +$K483*$W483)</f>
        <v/>
      </c>
      <c r="Z483" s="46" t="str">
        <f>IF($B483="","",($M483*Z$2+IF($T483=2,0, $M483*Z$1+$X483/$W483*(1-$W483)))*IF(COUNTIF(Parámetros!$I:$I, $S483)&gt;0,0,1))</f>
        <v/>
      </c>
      <c r="AA483" s="46" t="str">
        <f>IF($B483="","",$R483*IF($T483=2,AA$1,AA$2) *IF(COUNTIF(Parámetros!$K:$K, $S483)&gt;0,0,1)+$Y483/$W483*(1-$W483))</f>
        <v/>
      </c>
      <c r="AB483" s="46" t="str">
        <f>IF($B483="","",$Q483*Parámetros!$B$3+Parámetros!$B$2)</f>
        <v/>
      </c>
      <c r="AC483" s="46" t="str">
        <f>IF($B483="","",Parámetros!$B$1*IF(OR($S483=27,$S483=102),0,1))</f>
        <v/>
      </c>
      <c r="AE483" s="43" t="str">
        <f>IF($B483="","",IF($C483="","No declarado",IFERROR(VLOOKUP($C483,F.931!$B:$BZ,$AE$1,0),"No declarado")))</f>
        <v/>
      </c>
      <c r="AF483" s="47" t="str">
        <f t="shared" si="64"/>
        <v/>
      </c>
      <c r="AG483" s="47" t="str">
        <f>IF($B483="","",IFERROR(O483-VLOOKUP(C483,F.931!B:BZ,SUMIFS(F.931!$1:$1,F.931!$3:$3,"Remuneración 4"),0),""))</f>
        <v/>
      </c>
      <c r="AH483" s="48" t="str">
        <f t="shared" si="65"/>
        <v/>
      </c>
      <c r="AI483" s="41" t="str">
        <f t="shared" si="66"/>
        <v/>
      </c>
    </row>
    <row r="484" spans="1:35" x14ac:dyDescent="0.2">
      <c r="A484" s="65"/>
      <c r="B484" s="64"/>
      <c r="C484" s="65"/>
      <c r="D484" s="88"/>
      <c r="E484" s="62"/>
      <c r="F484" s="62"/>
      <c r="G484" s="62"/>
      <c r="H484" s="62"/>
      <c r="I484" s="62"/>
      <c r="J484" s="62"/>
      <c r="K484" s="62"/>
      <c r="L484" s="43" t="str">
        <f>IF($B484="","",MAX(0,$E484-MAX($E484-$I484,Parámetros!$B$5)))</f>
        <v/>
      </c>
      <c r="M484" s="43" t="str">
        <f>IF($B484="","",MIN($E484,Parámetros!$B$4))</f>
        <v/>
      </c>
      <c r="N484" s="43" t="str">
        <f t="shared" si="67"/>
        <v/>
      </c>
      <c r="O484" s="43" t="str">
        <f>IF($B484="","",MIN(($E484+$F484)/IF($D484="",1,$D484),Parámetros!$B$4))</f>
        <v/>
      </c>
      <c r="P484" s="43" t="str">
        <f t="shared" si="68"/>
        <v/>
      </c>
      <c r="Q484" s="43" t="str">
        <f t="shared" si="69"/>
        <v/>
      </c>
      <c r="R484" s="43" t="str">
        <f t="shared" si="62"/>
        <v/>
      </c>
      <c r="S484" s="44" t="str">
        <f>IF($B484="","",IFERROR(VLOOKUP($C484,F.931!$B:$R,9,0),8))</f>
        <v/>
      </c>
      <c r="T484" s="44" t="str">
        <f>IF($B484="","",IFERROR(VLOOKUP($C484,F.931!$B:$R,7,0),1))</f>
        <v/>
      </c>
      <c r="U484" s="44" t="str">
        <f>IF($B484="","",IFERROR(VLOOKUP($C484,F.931!$B:$AR,15,0),0))</f>
        <v/>
      </c>
      <c r="V484" s="44" t="str">
        <f>IF($B484="","",IFERROR(VLOOKUP($C484,F.931!$B:$R,3,0),1))</f>
        <v/>
      </c>
      <c r="W484" s="45" t="str">
        <f t="shared" si="63"/>
        <v/>
      </c>
      <c r="X484" s="46" t="str">
        <f>IF($B484="","",$W484*(X$2+$U484*0.015) *$O484*IF(COUNTIF(Parámetros!$J:$J, $S484)&gt;0,0,1)*IF($T484=2,0,1) +$J484*$W484)</f>
        <v/>
      </c>
      <c r="Y484" s="46" t="str">
        <f>IF($B484="","",$W484*Y$2*P484*IF(COUNTIF(Parámetros!$L:$L,$S484)&gt;0,0,1)*IF($T484=2,0,1) +$K484*$W484)</f>
        <v/>
      </c>
      <c r="Z484" s="46" t="str">
        <f>IF($B484="","",($M484*Z$2+IF($T484=2,0, $M484*Z$1+$X484/$W484*(1-$W484)))*IF(COUNTIF(Parámetros!$I:$I, $S484)&gt;0,0,1))</f>
        <v/>
      </c>
      <c r="AA484" s="46" t="str">
        <f>IF($B484="","",$R484*IF($T484=2,AA$1,AA$2) *IF(COUNTIF(Parámetros!$K:$K, $S484)&gt;0,0,1)+$Y484/$W484*(1-$W484))</f>
        <v/>
      </c>
      <c r="AB484" s="46" t="str">
        <f>IF($B484="","",$Q484*Parámetros!$B$3+Parámetros!$B$2)</f>
        <v/>
      </c>
      <c r="AC484" s="46" t="str">
        <f>IF($B484="","",Parámetros!$B$1*IF(OR($S484=27,$S484=102),0,1))</f>
        <v/>
      </c>
      <c r="AE484" s="43" t="str">
        <f>IF($B484="","",IF($C484="","No declarado",IFERROR(VLOOKUP($C484,F.931!$B:$BZ,$AE$1,0),"No declarado")))</f>
        <v/>
      </c>
      <c r="AF484" s="47" t="str">
        <f t="shared" si="64"/>
        <v/>
      </c>
      <c r="AG484" s="47" t="str">
        <f>IF($B484="","",IFERROR(O484-VLOOKUP(C484,F.931!B:BZ,SUMIFS(F.931!$1:$1,F.931!$3:$3,"Remuneración 4"),0),""))</f>
        <v/>
      </c>
      <c r="AH484" s="48" t="str">
        <f t="shared" si="65"/>
        <v/>
      </c>
      <c r="AI484" s="41" t="str">
        <f t="shared" si="66"/>
        <v/>
      </c>
    </row>
    <row r="485" spans="1:35" x14ac:dyDescent="0.2">
      <c r="A485" s="65"/>
      <c r="B485" s="64"/>
      <c r="C485" s="65"/>
      <c r="D485" s="88"/>
      <c r="E485" s="62"/>
      <c r="F485" s="62"/>
      <c r="G485" s="62"/>
      <c r="H485" s="62"/>
      <c r="I485" s="62"/>
      <c r="J485" s="62"/>
      <c r="K485" s="62"/>
      <c r="L485" s="43" t="str">
        <f>IF($B485="","",MAX(0,$E485-MAX($E485-$I485,Parámetros!$B$5)))</f>
        <v/>
      </c>
      <c r="M485" s="43" t="str">
        <f>IF($B485="","",MIN($E485,Parámetros!$B$4))</f>
        <v/>
      </c>
      <c r="N485" s="43" t="str">
        <f t="shared" si="67"/>
        <v/>
      </c>
      <c r="O485" s="43" t="str">
        <f>IF($B485="","",MIN(($E485+$F485)/IF($D485="",1,$D485),Parámetros!$B$4))</f>
        <v/>
      </c>
      <c r="P485" s="43" t="str">
        <f t="shared" si="68"/>
        <v/>
      </c>
      <c r="Q485" s="43" t="str">
        <f t="shared" si="69"/>
        <v/>
      </c>
      <c r="R485" s="43" t="str">
        <f t="shared" ref="R485:R548" si="70">IF($B485="","",$N485-$L485)</f>
        <v/>
      </c>
      <c r="S485" s="44" t="str">
        <f>IF($B485="","",IFERROR(VLOOKUP($C485,F.931!$B:$R,9,0),8))</f>
        <v/>
      </c>
      <c r="T485" s="44" t="str">
        <f>IF($B485="","",IFERROR(VLOOKUP($C485,F.931!$B:$R,7,0),1))</f>
        <v/>
      </c>
      <c r="U485" s="44" t="str">
        <f>IF($B485="","",IFERROR(VLOOKUP($C485,F.931!$B:$AR,15,0),0))</f>
        <v/>
      </c>
      <c r="V485" s="44" t="str">
        <f>IF($B485="","",IFERROR(VLOOKUP($C485,F.931!$B:$R,3,0),1))</f>
        <v/>
      </c>
      <c r="W485" s="45" t="str">
        <f t="shared" si="63"/>
        <v/>
      </c>
      <c r="X485" s="46" t="str">
        <f>IF($B485="","",$W485*(X$2+$U485*0.015) *$O485*IF(COUNTIF(Parámetros!$J:$J, $S485)&gt;0,0,1)*IF($T485=2,0,1) +$J485*$W485)</f>
        <v/>
      </c>
      <c r="Y485" s="46" t="str">
        <f>IF($B485="","",$W485*Y$2*P485*IF(COUNTIF(Parámetros!$L:$L,$S485)&gt;0,0,1)*IF($T485=2,0,1) +$K485*$W485)</f>
        <v/>
      </c>
      <c r="Z485" s="46" t="str">
        <f>IF($B485="","",($M485*Z$2+IF($T485=2,0, $M485*Z$1+$X485/$W485*(1-$W485)))*IF(COUNTIF(Parámetros!$I:$I, $S485)&gt;0,0,1))</f>
        <v/>
      </c>
      <c r="AA485" s="46" t="str">
        <f>IF($B485="","",$R485*IF($T485=2,AA$1,AA$2) *IF(COUNTIF(Parámetros!$K:$K, $S485)&gt;0,0,1)+$Y485/$W485*(1-$W485))</f>
        <v/>
      </c>
      <c r="AB485" s="46" t="str">
        <f>IF($B485="","",$Q485*Parámetros!$B$3+Parámetros!$B$2)</f>
        <v/>
      </c>
      <c r="AC485" s="46" t="str">
        <f>IF($B485="","",Parámetros!$B$1*IF(OR($S485=27,$S485=102),0,1))</f>
        <v/>
      </c>
      <c r="AE485" s="43" t="str">
        <f>IF($B485="","",IF($C485="","No declarado",IFERROR(VLOOKUP($C485,F.931!$B:$BZ,$AE$1,0),"No declarado")))</f>
        <v/>
      </c>
      <c r="AF485" s="47" t="str">
        <f t="shared" si="64"/>
        <v/>
      </c>
      <c r="AG485" s="47" t="str">
        <f>IF($B485="","",IFERROR(O485-VLOOKUP(C485,F.931!B:BZ,SUMIFS(F.931!$1:$1,F.931!$3:$3,"Remuneración 4"),0),""))</f>
        <v/>
      </c>
      <c r="AH485" s="48" t="str">
        <f t="shared" si="65"/>
        <v/>
      </c>
      <c r="AI485" s="41" t="str">
        <f t="shared" si="66"/>
        <v/>
      </c>
    </row>
    <row r="486" spans="1:35" x14ac:dyDescent="0.2">
      <c r="A486" s="65"/>
      <c r="B486" s="64"/>
      <c r="C486" s="65"/>
      <c r="D486" s="88"/>
      <c r="E486" s="62"/>
      <c r="F486" s="62"/>
      <c r="G486" s="62"/>
      <c r="H486" s="62"/>
      <c r="I486" s="62"/>
      <c r="J486" s="62"/>
      <c r="K486" s="62"/>
      <c r="L486" s="43" t="str">
        <f>IF($B486="","",MAX(0,$E486-MAX($E486-$I486,Parámetros!$B$5)))</f>
        <v/>
      </c>
      <c r="M486" s="43" t="str">
        <f>IF($B486="","",MIN($E486,Parámetros!$B$4))</f>
        <v/>
      </c>
      <c r="N486" s="43" t="str">
        <f t="shared" si="67"/>
        <v/>
      </c>
      <c r="O486" s="43" t="str">
        <f>IF($B486="","",MIN(($E486+$F486)/IF($D486="",1,$D486),Parámetros!$B$4))</f>
        <v/>
      </c>
      <c r="P486" s="43" t="str">
        <f t="shared" si="68"/>
        <v/>
      </c>
      <c r="Q486" s="43" t="str">
        <f t="shared" si="69"/>
        <v/>
      </c>
      <c r="R486" s="43" t="str">
        <f t="shared" si="70"/>
        <v/>
      </c>
      <c r="S486" s="44" t="str">
        <f>IF($B486="","",IFERROR(VLOOKUP($C486,F.931!$B:$R,9,0),8))</f>
        <v/>
      </c>
      <c r="T486" s="44" t="str">
        <f>IF($B486="","",IFERROR(VLOOKUP($C486,F.931!$B:$R,7,0),1))</f>
        <v/>
      </c>
      <c r="U486" s="44" t="str">
        <f>IF($B486="","",IFERROR(VLOOKUP($C486,F.931!$B:$AR,15,0),0))</f>
        <v/>
      </c>
      <c r="V486" s="44" t="str">
        <f>IF($B486="","",IFERROR(VLOOKUP($C486,F.931!$B:$R,3,0),1))</f>
        <v/>
      </c>
      <c r="W486" s="45" t="str">
        <f t="shared" si="63"/>
        <v/>
      </c>
      <c r="X486" s="46" t="str">
        <f>IF($B486="","",$W486*(X$2+$U486*0.015) *$O486*IF(COUNTIF(Parámetros!$J:$J, $S486)&gt;0,0,1)*IF($T486=2,0,1) +$J486*$W486)</f>
        <v/>
      </c>
      <c r="Y486" s="46" t="str">
        <f>IF($B486="","",$W486*Y$2*P486*IF(COUNTIF(Parámetros!$L:$L,$S486)&gt;0,0,1)*IF($T486=2,0,1) +$K486*$W486)</f>
        <v/>
      </c>
      <c r="Z486" s="46" t="str">
        <f>IF($B486="","",($M486*Z$2+IF($T486=2,0, $M486*Z$1+$X486/$W486*(1-$W486)))*IF(COUNTIF(Parámetros!$I:$I, $S486)&gt;0,0,1))</f>
        <v/>
      </c>
      <c r="AA486" s="46" t="str">
        <f>IF($B486="","",$R486*IF($T486=2,AA$1,AA$2) *IF(COUNTIF(Parámetros!$K:$K, $S486)&gt;0,0,1)+$Y486/$W486*(1-$W486))</f>
        <v/>
      </c>
      <c r="AB486" s="46" t="str">
        <f>IF($B486="","",$Q486*Parámetros!$B$3+Parámetros!$B$2)</f>
        <v/>
      </c>
      <c r="AC486" s="46" t="str">
        <f>IF($B486="","",Parámetros!$B$1*IF(OR($S486=27,$S486=102),0,1))</f>
        <v/>
      </c>
      <c r="AE486" s="43" t="str">
        <f>IF($B486="","",IF($C486="","No declarado",IFERROR(VLOOKUP($C486,F.931!$B:$BZ,$AE$1,0),"No declarado")))</f>
        <v/>
      </c>
      <c r="AF486" s="47" t="str">
        <f t="shared" si="64"/>
        <v/>
      </c>
      <c r="AG486" s="47" t="str">
        <f>IF($B486="","",IFERROR(O486-VLOOKUP(C486,F.931!B:BZ,SUMIFS(F.931!$1:$1,F.931!$3:$3,"Remuneración 4"),0),""))</f>
        <v/>
      </c>
      <c r="AH486" s="48" t="str">
        <f t="shared" si="65"/>
        <v/>
      </c>
      <c r="AI486" s="41" t="str">
        <f t="shared" si="66"/>
        <v/>
      </c>
    </row>
    <row r="487" spans="1:35" x14ac:dyDescent="0.2">
      <c r="A487" s="65"/>
      <c r="B487" s="64"/>
      <c r="C487" s="65"/>
      <c r="D487" s="88"/>
      <c r="E487" s="62"/>
      <c r="F487" s="62"/>
      <c r="G487" s="62"/>
      <c r="H487" s="62"/>
      <c r="I487" s="62"/>
      <c r="J487" s="62"/>
      <c r="K487" s="62"/>
      <c r="L487" s="43" t="str">
        <f>IF($B487="","",MAX(0,$E487-MAX($E487-$I487,Parámetros!$B$5)))</f>
        <v/>
      </c>
      <c r="M487" s="43" t="str">
        <f>IF($B487="","",MIN($E487,Parámetros!$B$4))</f>
        <v/>
      </c>
      <c r="N487" s="43" t="str">
        <f t="shared" si="67"/>
        <v/>
      </c>
      <c r="O487" s="43" t="str">
        <f>IF($B487="","",MIN(($E487+$F487)/IF($D487="",1,$D487),Parámetros!$B$4))</f>
        <v/>
      </c>
      <c r="P487" s="43" t="str">
        <f t="shared" si="68"/>
        <v/>
      </c>
      <c r="Q487" s="43" t="str">
        <f t="shared" si="69"/>
        <v/>
      </c>
      <c r="R487" s="43" t="str">
        <f t="shared" si="70"/>
        <v/>
      </c>
      <c r="S487" s="44" t="str">
        <f>IF($B487="","",IFERROR(VLOOKUP($C487,F.931!$B:$R,9,0),8))</f>
        <v/>
      </c>
      <c r="T487" s="44" t="str">
        <f>IF($B487="","",IFERROR(VLOOKUP($C487,F.931!$B:$R,7,0),1))</f>
        <v/>
      </c>
      <c r="U487" s="44" t="str">
        <f>IF($B487="","",IFERROR(VLOOKUP($C487,F.931!$B:$AR,15,0),0))</f>
        <v/>
      </c>
      <c r="V487" s="44" t="str">
        <f>IF($B487="","",IFERROR(VLOOKUP($C487,F.931!$B:$R,3,0),1))</f>
        <v/>
      </c>
      <c r="W487" s="45" t="str">
        <f t="shared" si="63"/>
        <v/>
      </c>
      <c r="X487" s="46" t="str">
        <f>IF($B487="","",$W487*(X$2+$U487*0.015) *$O487*IF(COUNTIF(Parámetros!$J:$J, $S487)&gt;0,0,1)*IF($T487=2,0,1) +$J487*$W487)</f>
        <v/>
      </c>
      <c r="Y487" s="46" t="str">
        <f>IF($B487="","",$W487*Y$2*P487*IF(COUNTIF(Parámetros!$L:$L,$S487)&gt;0,0,1)*IF($T487=2,0,1) +$K487*$W487)</f>
        <v/>
      </c>
      <c r="Z487" s="46" t="str">
        <f>IF($B487="","",($M487*Z$2+IF($T487=2,0, $M487*Z$1+$X487/$W487*(1-$W487)))*IF(COUNTIF(Parámetros!$I:$I, $S487)&gt;0,0,1))</f>
        <v/>
      </c>
      <c r="AA487" s="46" t="str">
        <f>IF($B487="","",$R487*IF($T487=2,AA$1,AA$2) *IF(COUNTIF(Parámetros!$K:$K, $S487)&gt;0,0,1)+$Y487/$W487*(1-$W487))</f>
        <v/>
      </c>
      <c r="AB487" s="46" t="str">
        <f>IF($B487="","",$Q487*Parámetros!$B$3+Parámetros!$B$2)</f>
        <v/>
      </c>
      <c r="AC487" s="46" t="str">
        <f>IF($B487="","",Parámetros!$B$1*IF(OR($S487=27,$S487=102),0,1))</f>
        <v/>
      </c>
      <c r="AE487" s="43" t="str">
        <f>IF($B487="","",IF($C487="","No declarado",IFERROR(VLOOKUP($C487,F.931!$B:$BZ,$AE$1,0),"No declarado")))</f>
        <v/>
      </c>
      <c r="AF487" s="47" t="str">
        <f t="shared" si="64"/>
        <v/>
      </c>
      <c r="AG487" s="47" t="str">
        <f>IF($B487="","",IFERROR(O487-VLOOKUP(C487,F.931!B:BZ,SUMIFS(F.931!$1:$1,F.931!$3:$3,"Remuneración 4"),0),""))</f>
        <v/>
      </c>
      <c r="AH487" s="48" t="str">
        <f t="shared" si="65"/>
        <v/>
      </c>
      <c r="AI487" s="41" t="str">
        <f t="shared" si="66"/>
        <v/>
      </c>
    </row>
    <row r="488" spans="1:35" x14ac:dyDescent="0.2">
      <c r="A488" s="65"/>
      <c r="B488" s="64"/>
      <c r="C488" s="65"/>
      <c r="D488" s="88"/>
      <c r="E488" s="62"/>
      <c r="F488" s="62"/>
      <c r="G488" s="62"/>
      <c r="H488" s="62"/>
      <c r="I488" s="62"/>
      <c r="J488" s="62"/>
      <c r="K488" s="62"/>
      <c r="L488" s="43" t="str">
        <f>IF($B488="","",MAX(0,$E488-MAX($E488-$I488,Parámetros!$B$5)))</f>
        <v/>
      </c>
      <c r="M488" s="43" t="str">
        <f>IF($B488="","",MIN($E488,Parámetros!$B$4))</f>
        <v/>
      </c>
      <c r="N488" s="43" t="str">
        <f t="shared" si="67"/>
        <v/>
      </c>
      <c r="O488" s="43" t="str">
        <f>IF($B488="","",MIN(($E488+$F488)/IF($D488="",1,$D488),Parámetros!$B$4))</f>
        <v/>
      </c>
      <c r="P488" s="43" t="str">
        <f t="shared" si="68"/>
        <v/>
      </c>
      <c r="Q488" s="43" t="str">
        <f t="shared" si="69"/>
        <v/>
      </c>
      <c r="R488" s="43" t="str">
        <f t="shared" si="70"/>
        <v/>
      </c>
      <c r="S488" s="44" t="str">
        <f>IF($B488="","",IFERROR(VLOOKUP($C488,F.931!$B:$R,9,0),8))</f>
        <v/>
      </c>
      <c r="T488" s="44" t="str">
        <f>IF($B488="","",IFERROR(VLOOKUP($C488,F.931!$B:$R,7,0),1))</f>
        <v/>
      </c>
      <c r="U488" s="44" t="str">
        <f>IF($B488="","",IFERROR(VLOOKUP($C488,F.931!$B:$AR,15,0),0))</f>
        <v/>
      </c>
      <c r="V488" s="44" t="str">
        <f>IF($B488="","",IFERROR(VLOOKUP($C488,F.931!$B:$R,3,0),1))</f>
        <v/>
      </c>
      <c r="W488" s="45" t="str">
        <f t="shared" si="63"/>
        <v/>
      </c>
      <c r="X488" s="46" t="str">
        <f>IF($B488="","",$W488*(X$2+$U488*0.015) *$O488*IF(COUNTIF(Parámetros!$J:$J, $S488)&gt;0,0,1)*IF($T488=2,0,1) +$J488*$W488)</f>
        <v/>
      </c>
      <c r="Y488" s="46" t="str">
        <f>IF($B488="","",$W488*Y$2*P488*IF(COUNTIF(Parámetros!$L:$L,$S488)&gt;0,0,1)*IF($T488=2,0,1) +$K488*$W488)</f>
        <v/>
      </c>
      <c r="Z488" s="46" t="str">
        <f>IF($B488="","",($M488*Z$2+IF($T488=2,0, $M488*Z$1+$X488/$W488*(1-$W488)))*IF(COUNTIF(Parámetros!$I:$I, $S488)&gt;0,0,1))</f>
        <v/>
      </c>
      <c r="AA488" s="46" t="str">
        <f>IF($B488="","",$R488*IF($T488=2,AA$1,AA$2) *IF(COUNTIF(Parámetros!$K:$K, $S488)&gt;0,0,1)+$Y488/$W488*(1-$W488))</f>
        <v/>
      </c>
      <c r="AB488" s="46" t="str">
        <f>IF($B488="","",$Q488*Parámetros!$B$3+Parámetros!$B$2)</f>
        <v/>
      </c>
      <c r="AC488" s="46" t="str">
        <f>IF($B488="","",Parámetros!$B$1*IF(OR($S488=27,$S488=102),0,1))</f>
        <v/>
      </c>
      <c r="AE488" s="43" t="str">
        <f>IF($B488="","",IF($C488="","No declarado",IFERROR(VLOOKUP($C488,F.931!$B:$BZ,$AE$1,0),"No declarado")))</f>
        <v/>
      </c>
      <c r="AF488" s="47" t="str">
        <f t="shared" si="64"/>
        <v/>
      </c>
      <c r="AG488" s="47" t="str">
        <f>IF($B488="","",IFERROR(O488-VLOOKUP(C488,F.931!B:BZ,SUMIFS(F.931!$1:$1,F.931!$3:$3,"Remuneración 4"),0),""))</f>
        <v/>
      </c>
      <c r="AH488" s="48" t="str">
        <f t="shared" si="65"/>
        <v/>
      </c>
      <c r="AI488" s="41" t="str">
        <f t="shared" si="66"/>
        <v/>
      </c>
    </row>
    <row r="489" spans="1:35" x14ac:dyDescent="0.2">
      <c r="A489" s="65"/>
      <c r="B489" s="64"/>
      <c r="C489" s="65"/>
      <c r="D489" s="88"/>
      <c r="E489" s="62"/>
      <c r="F489" s="62"/>
      <c r="G489" s="62"/>
      <c r="H489" s="62"/>
      <c r="I489" s="62"/>
      <c r="J489" s="62"/>
      <c r="K489" s="62"/>
      <c r="L489" s="43" t="str">
        <f>IF($B489="","",MAX(0,$E489-MAX($E489-$I489,Parámetros!$B$5)))</f>
        <v/>
      </c>
      <c r="M489" s="43" t="str">
        <f>IF($B489="","",MIN($E489,Parámetros!$B$4))</f>
        <v/>
      </c>
      <c r="N489" s="43" t="str">
        <f t="shared" si="67"/>
        <v/>
      </c>
      <c r="O489" s="43" t="str">
        <f>IF($B489="","",MIN(($E489+$F489)/IF($D489="",1,$D489),Parámetros!$B$4))</f>
        <v/>
      </c>
      <c r="P489" s="43" t="str">
        <f t="shared" si="68"/>
        <v/>
      </c>
      <c r="Q489" s="43" t="str">
        <f t="shared" si="69"/>
        <v/>
      </c>
      <c r="R489" s="43" t="str">
        <f t="shared" si="70"/>
        <v/>
      </c>
      <c r="S489" s="44" t="str">
        <f>IF($B489="","",IFERROR(VLOOKUP($C489,F.931!$B:$R,9,0),8))</f>
        <v/>
      </c>
      <c r="T489" s="44" t="str">
        <f>IF($B489="","",IFERROR(VLOOKUP($C489,F.931!$B:$R,7,0),1))</f>
        <v/>
      </c>
      <c r="U489" s="44" t="str">
        <f>IF($B489="","",IFERROR(VLOOKUP($C489,F.931!$B:$AR,15,0),0))</f>
        <v/>
      </c>
      <c r="V489" s="44" t="str">
        <f>IF($B489="","",IFERROR(VLOOKUP($C489,F.931!$B:$R,3,0),1))</f>
        <v/>
      </c>
      <c r="W489" s="45" t="str">
        <f t="shared" si="63"/>
        <v/>
      </c>
      <c r="X489" s="46" t="str">
        <f>IF($B489="","",$W489*(X$2+$U489*0.015) *$O489*IF(COUNTIF(Parámetros!$J:$J, $S489)&gt;0,0,1)*IF($T489=2,0,1) +$J489*$W489)</f>
        <v/>
      </c>
      <c r="Y489" s="46" t="str">
        <f>IF($B489="","",$W489*Y$2*P489*IF(COUNTIF(Parámetros!$L:$L,$S489)&gt;0,0,1)*IF($T489=2,0,1) +$K489*$W489)</f>
        <v/>
      </c>
      <c r="Z489" s="46" t="str">
        <f>IF($B489="","",($M489*Z$2+IF($T489=2,0, $M489*Z$1+$X489/$W489*(1-$W489)))*IF(COUNTIF(Parámetros!$I:$I, $S489)&gt;0,0,1))</f>
        <v/>
      </c>
      <c r="AA489" s="46" t="str">
        <f>IF($B489="","",$R489*IF($T489=2,AA$1,AA$2) *IF(COUNTIF(Parámetros!$K:$K, $S489)&gt;0,0,1)+$Y489/$W489*(1-$W489))</f>
        <v/>
      </c>
      <c r="AB489" s="46" t="str">
        <f>IF($B489="","",$Q489*Parámetros!$B$3+Parámetros!$B$2)</f>
        <v/>
      </c>
      <c r="AC489" s="46" t="str">
        <f>IF($B489="","",Parámetros!$B$1*IF(OR($S489=27,$S489=102),0,1))</f>
        <v/>
      </c>
      <c r="AE489" s="43" t="str">
        <f>IF($B489="","",IF($C489="","No declarado",IFERROR(VLOOKUP($C489,F.931!$B:$BZ,$AE$1,0),"No declarado")))</f>
        <v/>
      </c>
      <c r="AF489" s="47" t="str">
        <f t="shared" si="64"/>
        <v/>
      </c>
      <c r="AG489" s="47" t="str">
        <f>IF($B489="","",IFERROR(O489-VLOOKUP(C489,F.931!B:BZ,SUMIFS(F.931!$1:$1,F.931!$3:$3,"Remuneración 4"),0),""))</f>
        <v/>
      </c>
      <c r="AH489" s="48" t="str">
        <f t="shared" si="65"/>
        <v/>
      </c>
      <c r="AI489" s="41" t="str">
        <f t="shared" si="66"/>
        <v/>
      </c>
    </row>
    <row r="490" spans="1:35" x14ac:dyDescent="0.2">
      <c r="A490" s="65"/>
      <c r="B490" s="64"/>
      <c r="C490" s="65"/>
      <c r="D490" s="88"/>
      <c r="E490" s="62"/>
      <c r="F490" s="62"/>
      <c r="G490" s="62"/>
      <c r="H490" s="62"/>
      <c r="I490" s="62"/>
      <c r="J490" s="62"/>
      <c r="K490" s="62"/>
      <c r="L490" s="43" t="str">
        <f>IF($B490="","",MAX(0,$E490-MAX($E490-$I490,Parámetros!$B$5)))</f>
        <v/>
      </c>
      <c r="M490" s="43" t="str">
        <f>IF($B490="","",MIN($E490,Parámetros!$B$4))</f>
        <v/>
      </c>
      <c r="N490" s="43" t="str">
        <f t="shared" si="67"/>
        <v/>
      </c>
      <c r="O490" s="43" t="str">
        <f>IF($B490="","",MIN(($E490+$F490)/IF($D490="",1,$D490),Parámetros!$B$4))</f>
        <v/>
      </c>
      <c r="P490" s="43" t="str">
        <f t="shared" si="68"/>
        <v/>
      </c>
      <c r="Q490" s="43" t="str">
        <f t="shared" si="69"/>
        <v/>
      </c>
      <c r="R490" s="43" t="str">
        <f t="shared" si="70"/>
        <v/>
      </c>
      <c r="S490" s="44" t="str">
        <f>IF($B490="","",IFERROR(VLOOKUP($C490,F.931!$B:$R,9,0),8))</f>
        <v/>
      </c>
      <c r="T490" s="44" t="str">
        <f>IF($B490="","",IFERROR(VLOOKUP($C490,F.931!$B:$R,7,0),1))</f>
        <v/>
      </c>
      <c r="U490" s="44" t="str">
        <f>IF($B490="","",IFERROR(VLOOKUP($C490,F.931!$B:$AR,15,0),0))</f>
        <v/>
      </c>
      <c r="V490" s="44" t="str">
        <f>IF($B490="","",IFERROR(VLOOKUP($C490,F.931!$B:$R,3,0),1))</f>
        <v/>
      </c>
      <c r="W490" s="45" t="str">
        <f t="shared" si="63"/>
        <v/>
      </c>
      <c r="X490" s="46" t="str">
        <f>IF($B490="","",$W490*(X$2+$U490*0.015) *$O490*IF(COUNTIF(Parámetros!$J:$J, $S490)&gt;0,0,1)*IF($T490=2,0,1) +$J490*$W490)</f>
        <v/>
      </c>
      <c r="Y490" s="46" t="str">
        <f>IF($B490="","",$W490*Y$2*P490*IF(COUNTIF(Parámetros!$L:$L,$S490)&gt;0,0,1)*IF($T490=2,0,1) +$K490*$W490)</f>
        <v/>
      </c>
      <c r="Z490" s="46" t="str">
        <f>IF($B490="","",($M490*Z$2+IF($T490=2,0, $M490*Z$1+$X490/$W490*(1-$W490)))*IF(COUNTIF(Parámetros!$I:$I, $S490)&gt;0,0,1))</f>
        <v/>
      </c>
      <c r="AA490" s="46" t="str">
        <f>IF($B490="","",$R490*IF($T490=2,AA$1,AA$2) *IF(COUNTIF(Parámetros!$K:$K, $S490)&gt;0,0,1)+$Y490/$W490*(1-$W490))</f>
        <v/>
      </c>
      <c r="AB490" s="46" t="str">
        <f>IF($B490="","",$Q490*Parámetros!$B$3+Parámetros!$B$2)</f>
        <v/>
      </c>
      <c r="AC490" s="46" t="str">
        <f>IF($B490="","",Parámetros!$B$1*IF(OR($S490=27,$S490=102),0,1))</f>
        <v/>
      </c>
      <c r="AE490" s="43" t="str">
        <f>IF($B490="","",IF($C490="","No declarado",IFERROR(VLOOKUP($C490,F.931!$B:$BZ,$AE$1,0),"No declarado")))</f>
        <v/>
      </c>
      <c r="AF490" s="47" t="str">
        <f t="shared" si="64"/>
        <v/>
      </c>
      <c r="AG490" s="47" t="str">
        <f>IF($B490="","",IFERROR(O490-VLOOKUP(C490,F.931!B:BZ,SUMIFS(F.931!$1:$1,F.931!$3:$3,"Remuneración 4"),0),""))</f>
        <v/>
      </c>
      <c r="AH490" s="48" t="str">
        <f t="shared" si="65"/>
        <v/>
      </c>
      <c r="AI490" s="41" t="str">
        <f t="shared" si="66"/>
        <v/>
      </c>
    </row>
    <row r="491" spans="1:35" x14ac:dyDescent="0.2">
      <c r="A491" s="65"/>
      <c r="B491" s="64"/>
      <c r="C491" s="65"/>
      <c r="D491" s="88"/>
      <c r="E491" s="62"/>
      <c r="F491" s="62"/>
      <c r="G491" s="62"/>
      <c r="H491" s="62"/>
      <c r="I491" s="62"/>
      <c r="J491" s="62"/>
      <c r="K491" s="62"/>
      <c r="L491" s="43" t="str">
        <f>IF($B491="","",MAX(0,$E491-MAX($E491-$I491,Parámetros!$B$5)))</f>
        <v/>
      </c>
      <c r="M491" s="43" t="str">
        <f>IF($B491="","",MIN($E491,Parámetros!$B$4))</f>
        <v/>
      </c>
      <c r="N491" s="43" t="str">
        <f t="shared" si="67"/>
        <v/>
      </c>
      <c r="O491" s="43" t="str">
        <f>IF($B491="","",MIN(($E491+$F491)/IF($D491="",1,$D491),Parámetros!$B$4))</f>
        <v/>
      </c>
      <c r="P491" s="43" t="str">
        <f t="shared" si="68"/>
        <v/>
      </c>
      <c r="Q491" s="43" t="str">
        <f t="shared" si="69"/>
        <v/>
      </c>
      <c r="R491" s="43" t="str">
        <f t="shared" si="70"/>
        <v/>
      </c>
      <c r="S491" s="44" t="str">
        <f>IF($B491="","",IFERROR(VLOOKUP($C491,F.931!$B:$R,9,0),8))</f>
        <v/>
      </c>
      <c r="T491" s="44" t="str">
        <f>IF($B491="","",IFERROR(VLOOKUP($C491,F.931!$B:$R,7,0),1))</f>
        <v/>
      </c>
      <c r="U491" s="44" t="str">
        <f>IF($B491="","",IFERROR(VLOOKUP($C491,F.931!$B:$AR,15,0),0))</f>
        <v/>
      </c>
      <c r="V491" s="44" t="str">
        <f>IF($B491="","",IFERROR(VLOOKUP($C491,F.931!$B:$R,3,0),1))</f>
        <v/>
      </c>
      <c r="W491" s="45" t="str">
        <f t="shared" si="63"/>
        <v/>
      </c>
      <c r="X491" s="46" t="str">
        <f>IF($B491="","",$W491*(X$2+$U491*0.015) *$O491*IF(COUNTIF(Parámetros!$J:$J, $S491)&gt;0,0,1)*IF($T491=2,0,1) +$J491*$W491)</f>
        <v/>
      </c>
      <c r="Y491" s="46" t="str">
        <f>IF($B491="","",$W491*Y$2*P491*IF(COUNTIF(Parámetros!$L:$L,$S491)&gt;0,0,1)*IF($T491=2,0,1) +$K491*$W491)</f>
        <v/>
      </c>
      <c r="Z491" s="46" t="str">
        <f>IF($B491="","",($M491*Z$2+IF($T491=2,0, $M491*Z$1+$X491/$W491*(1-$W491)))*IF(COUNTIF(Parámetros!$I:$I, $S491)&gt;0,0,1))</f>
        <v/>
      </c>
      <c r="AA491" s="46" t="str">
        <f>IF($B491="","",$R491*IF($T491=2,AA$1,AA$2) *IF(COUNTIF(Parámetros!$K:$K, $S491)&gt;0,0,1)+$Y491/$W491*(1-$W491))</f>
        <v/>
      </c>
      <c r="AB491" s="46" t="str">
        <f>IF($B491="","",$Q491*Parámetros!$B$3+Parámetros!$B$2)</f>
        <v/>
      </c>
      <c r="AC491" s="46" t="str">
        <f>IF($B491="","",Parámetros!$B$1*IF(OR($S491=27,$S491=102),0,1))</f>
        <v/>
      </c>
      <c r="AE491" s="43" t="str">
        <f>IF($B491="","",IF($C491="","No declarado",IFERROR(VLOOKUP($C491,F.931!$B:$BZ,$AE$1,0),"No declarado")))</f>
        <v/>
      </c>
      <c r="AF491" s="47" t="str">
        <f t="shared" si="64"/>
        <v/>
      </c>
      <c r="AG491" s="47" t="str">
        <f>IF($B491="","",IFERROR(O491-VLOOKUP(C491,F.931!B:BZ,SUMIFS(F.931!$1:$1,F.931!$3:$3,"Remuneración 4"),0),""))</f>
        <v/>
      </c>
      <c r="AH491" s="48" t="str">
        <f t="shared" si="65"/>
        <v/>
      </c>
      <c r="AI491" s="41" t="str">
        <f t="shared" si="66"/>
        <v/>
      </c>
    </row>
    <row r="492" spans="1:35" x14ac:dyDescent="0.2">
      <c r="A492" s="65"/>
      <c r="B492" s="64"/>
      <c r="C492" s="65"/>
      <c r="D492" s="88"/>
      <c r="E492" s="62"/>
      <c r="F492" s="62"/>
      <c r="G492" s="62"/>
      <c r="H492" s="62"/>
      <c r="I492" s="62"/>
      <c r="J492" s="62"/>
      <c r="K492" s="62"/>
      <c r="L492" s="43" t="str">
        <f>IF($B492="","",MAX(0,$E492-MAX($E492-$I492,Parámetros!$B$5)))</f>
        <v/>
      </c>
      <c r="M492" s="43" t="str">
        <f>IF($B492="","",MIN($E492,Parámetros!$B$4))</f>
        <v/>
      </c>
      <c r="N492" s="43" t="str">
        <f t="shared" si="67"/>
        <v/>
      </c>
      <c r="O492" s="43" t="str">
        <f>IF($B492="","",MIN(($E492+$F492)/IF($D492="",1,$D492),Parámetros!$B$4))</f>
        <v/>
      </c>
      <c r="P492" s="43" t="str">
        <f t="shared" si="68"/>
        <v/>
      </c>
      <c r="Q492" s="43" t="str">
        <f t="shared" si="69"/>
        <v/>
      </c>
      <c r="R492" s="43" t="str">
        <f t="shared" si="70"/>
        <v/>
      </c>
      <c r="S492" s="44" t="str">
        <f>IF($B492="","",IFERROR(VLOOKUP($C492,F.931!$B:$R,9,0),8))</f>
        <v/>
      </c>
      <c r="T492" s="44" t="str">
        <f>IF($B492="","",IFERROR(VLOOKUP($C492,F.931!$B:$R,7,0),1))</f>
        <v/>
      </c>
      <c r="U492" s="44" t="str">
        <f>IF($B492="","",IFERROR(VLOOKUP($C492,F.931!$B:$AR,15,0),0))</f>
        <v/>
      </c>
      <c r="V492" s="44" t="str">
        <f>IF($B492="","",IFERROR(VLOOKUP($C492,F.931!$B:$R,3,0),1))</f>
        <v/>
      </c>
      <c r="W492" s="45" t="str">
        <f t="shared" si="63"/>
        <v/>
      </c>
      <c r="X492" s="46" t="str">
        <f>IF($B492="","",$W492*(X$2+$U492*0.015) *$O492*IF(COUNTIF(Parámetros!$J:$J, $S492)&gt;0,0,1)*IF($T492=2,0,1) +$J492*$W492)</f>
        <v/>
      </c>
      <c r="Y492" s="46" t="str">
        <f>IF($B492="","",$W492*Y$2*P492*IF(COUNTIF(Parámetros!$L:$L,$S492)&gt;0,0,1)*IF($T492=2,0,1) +$K492*$W492)</f>
        <v/>
      </c>
      <c r="Z492" s="46" t="str">
        <f>IF($B492="","",($M492*Z$2+IF($T492=2,0, $M492*Z$1+$X492/$W492*(1-$W492)))*IF(COUNTIF(Parámetros!$I:$I, $S492)&gt;0,0,1))</f>
        <v/>
      </c>
      <c r="AA492" s="46" t="str">
        <f>IF($B492="","",$R492*IF($T492=2,AA$1,AA$2) *IF(COUNTIF(Parámetros!$K:$K, $S492)&gt;0,0,1)+$Y492/$W492*(1-$W492))</f>
        <v/>
      </c>
      <c r="AB492" s="46" t="str">
        <f>IF($B492="","",$Q492*Parámetros!$B$3+Parámetros!$B$2)</f>
        <v/>
      </c>
      <c r="AC492" s="46" t="str">
        <f>IF($B492="","",Parámetros!$B$1*IF(OR($S492=27,$S492=102),0,1))</f>
        <v/>
      </c>
      <c r="AE492" s="43" t="str">
        <f>IF($B492="","",IF($C492="","No declarado",IFERROR(VLOOKUP($C492,F.931!$B:$BZ,$AE$1,0),"No declarado")))</f>
        <v/>
      </c>
      <c r="AF492" s="47" t="str">
        <f t="shared" si="64"/>
        <v/>
      </c>
      <c r="AG492" s="47" t="str">
        <f>IF($B492="","",IFERROR(O492-VLOOKUP(C492,F.931!B:BZ,SUMIFS(F.931!$1:$1,F.931!$3:$3,"Remuneración 4"),0),""))</f>
        <v/>
      </c>
      <c r="AH492" s="48" t="str">
        <f t="shared" si="65"/>
        <v/>
      </c>
      <c r="AI492" s="41" t="str">
        <f t="shared" si="66"/>
        <v/>
      </c>
    </row>
    <row r="493" spans="1:35" x14ac:dyDescent="0.2">
      <c r="A493" s="65"/>
      <c r="B493" s="64"/>
      <c r="C493" s="65"/>
      <c r="D493" s="88"/>
      <c r="E493" s="62"/>
      <c r="F493" s="62"/>
      <c r="G493" s="62"/>
      <c r="H493" s="62"/>
      <c r="I493" s="62"/>
      <c r="J493" s="62"/>
      <c r="K493" s="62"/>
      <c r="L493" s="43" t="str">
        <f>IF($B493="","",MAX(0,$E493-MAX($E493-$I493,Parámetros!$B$5)))</f>
        <v/>
      </c>
      <c r="M493" s="43" t="str">
        <f>IF($B493="","",MIN($E493,Parámetros!$B$4))</f>
        <v/>
      </c>
      <c r="N493" s="43" t="str">
        <f t="shared" si="67"/>
        <v/>
      </c>
      <c r="O493" s="43" t="str">
        <f>IF($B493="","",MIN(($E493+$F493)/IF($D493="",1,$D493),Parámetros!$B$4))</f>
        <v/>
      </c>
      <c r="P493" s="43" t="str">
        <f t="shared" si="68"/>
        <v/>
      </c>
      <c r="Q493" s="43" t="str">
        <f t="shared" si="69"/>
        <v/>
      </c>
      <c r="R493" s="43" t="str">
        <f t="shared" si="70"/>
        <v/>
      </c>
      <c r="S493" s="44" t="str">
        <f>IF($B493="","",IFERROR(VLOOKUP($C493,F.931!$B:$R,9,0),8))</f>
        <v/>
      </c>
      <c r="T493" s="44" t="str">
        <f>IF($B493="","",IFERROR(VLOOKUP($C493,F.931!$B:$R,7,0),1))</f>
        <v/>
      </c>
      <c r="U493" s="44" t="str">
        <f>IF($B493="","",IFERROR(VLOOKUP($C493,F.931!$B:$AR,15,0),0))</f>
        <v/>
      </c>
      <c r="V493" s="44" t="str">
        <f>IF($B493="","",IFERROR(VLOOKUP($C493,F.931!$B:$R,3,0),1))</f>
        <v/>
      </c>
      <c r="W493" s="45" t="str">
        <f t="shared" si="63"/>
        <v/>
      </c>
      <c r="X493" s="46" t="str">
        <f>IF($B493="","",$W493*(X$2+$U493*0.015) *$O493*IF(COUNTIF(Parámetros!$J:$J, $S493)&gt;0,0,1)*IF($T493=2,0,1) +$J493*$W493)</f>
        <v/>
      </c>
      <c r="Y493" s="46" t="str">
        <f>IF($B493="","",$W493*Y$2*P493*IF(COUNTIF(Parámetros!$L:$L,$S493)&gt;0,0,1)*IF($T493=2,0,1) +$K493*$W493)</f>
        <v/>
      </c>
      <c r="Z493" s="46" t="str">
        <f>IF($B493="","",($M493*Z$2+IF($T493=2,0, $M493*Z$1+$X493/$W493*(1-$W493)))*IF(COUNTIF(Parámetros!$I:$I, $S493)&gt;0,0,1))</f>
        <v/>
      </c>
      <c r="AA493" s="46" t="str">
        <f>IF($B493="","",$R493*IF($T493=2,AA$1,AA$2) *IF(COUNTIF(Parámetros!$K:$K, $S493)&gt;0,0,1)+$Y493/$W493*(1-$W493))</f>
        <v/>
      </c>
      <c r="AB493" s="46" t="str">
        <f>IF($B493="","",$Q493*Parámetros!$B$3+Parámetros!$B$2)</f>
        <v/>
      </c>
      <c r="AC493" s="46" t="str">
        <f>IF($B493="","",Parámetros!$B$1*IF(OR($S493=27,$S493=102),0,1))</f>
        <v/>
      </c>
      <c r="AE493" s="43" t="str">
        <f>IF($B493="","",IF($C493="","No declarado",IFERROR(VLOOKUP($C493,F.931!$B:$BZ,$AE$1,0),"No declarado")))</f>
        <v/>
      </c>
      <c r="AF493" s="47" t="str">
        <f t="shared" si="64"/>
        <v/>
      </c>
      <c r="AG493" s="47" t="str">
        <f>IF($B493="","",IFERROR(O493-VLOOKUP(C493,F.931!B:BZ,SUMIFS(F.931!$1:$1,F.931!$3:$3,"Remuneración 4"),0),""))</f>
        <v/>
      </c>
      <c r="AH493" s="48" t="str">
        <f t="shared" si="65"/>
        <v/>
      </c>
      <c r="AI493" s="41" t="str">
        <f t="shared" si="66"/>
        <v/>
      </c>
    </row>
    <row r="494" spans="1:35" x14ac:dyDescent="0.2">
      <c r="A494" s="65"/>
      <c r="B494" s="64"/>
      <c r="C494" s="65"/>
      <c r="D494" s="88"/>
      <c r="E494" s="62"/>
      <c r="F494" s="62"/>
      <c r="G494" s="62"/>
      <c r="H494" s="62"/>
      <c r="I494" s="62"/>
      <c r="J494" s="62"/>
      <c r="K494" s="62"/>
      <c r="L494" s="43" t="str">
        <f>IF($B494="","",MAX(0,$E494-MAX($E494-$I494,Parámetros!$B$5)))</f>
        <v/>
      </c>
      <c r="M494" s="43" t="str">
        <f>IF($B494="","",MIN($E494,Parámetros!$B$4))</f>
        <v/>
      </c>
      <c r="N494" s="43" t="str">
        <f t="shared" si="67"/>
        <v/>
      </c>
      <c r="O494" s="43" t="str">
        <f>IF($B494="","",MIN(($E494+$F494)/IF($D494="",1,$D494),Parámetros!$B$4))</f>
        <v/>
      </c>
      <c r="P494" s="43" t="str">
        <f t="shared" si="68"/>
        <v/>
      </c>
      <c r="Q494" s="43" t="str">
        <f t="shared" si="69"/>
        <v/>
      </c>
      <c r="R494" s="43" t="str">
        <f t="shared" si="70"/>
        <v/>
      </c>
      <c r="S494" s="44" t="str">
        <f>IF($B494="","",IFERROR(VLOOKUP($C494,F.931!$B:$R,9,0),8))</f>
        <v/>
      </c>
      <c r="T494" s="44" t="str">
        <f>IF($B494="","",IFERROR(VLOOKUP($C494,F.931!$B:$R,7,0),1))</f>
        <v/>
      </c>
      <c r="U494" s="44" t="str">
        <f>IF($B494="","",IFERROR(VLOOKUP($C494,F.931!$B:$AR,15,0),0))</f>
        <v/>
      </c>
      <c r="V494" s="44" t="str">
        <f>IF($B494="","",IFERROR(VLOOKUP($C494,F.931!$B:$R,3,0),1))</f>
        <v/>
      </c>
      <c r="W494" s="45" t="str">
        <f t="shared" ref="W494:W557" si="71">IF($B494="","",1-(IF($O494&gt;$X$1,0.15,0.1)+IF(LEFT(TEXT(V494,"000000"),1)="4",0.05,0)))</f>
        <v/>
      </c>
      <c r="X494" s="46" t="str">
        <f>IF($B494="","",$W494*(X$2+$U494*0.015) *$O494*IF(COUNTIF(Parámetros!$J:$J, $S494)&gt;0,0,1)*IF($T494=2,0,1) +$J494*$W494)</f>
        <v/>
      </c>
      <c r="Y494" s="46" t="str">
        <f>IF($B494="","",$W494*Y$2*P494*IF(COUNTIF(Parámetros!$L:$L,$S494)&gt;0,0,1)*IF($T494=2,0,1) +$K494*$W494)</f>
        <v/>
      </c>
      <c r="Z494" s="46" t="str">
        <f>IF($B494="","",($M494*Z$2+IF($T494=2,0, $M494*Z$1+$X494/$W494*(1-$W494)))*IF(COUNTIF(Parámetros!$I:$I, $S494)&gt;0,0,1))</f>
        <v/>
      </c>
      <c r="AA494" s="46" t="str">
        <f>IF($B494="","",$R494*IF($T494=2,AA$1,AA$2) *IF(COUNTIF(Parámetros!$K:$K, $S494)&gt;0,0,1)+$Y494/$W494*(1-$W494))</f>
        <v/>
      </c>
      <c r="AB494" s="46" t="str">
        <f>IF($B494="","",$Q494*Parámetros!$B$3+Parámetros!$B$2)</f>
        <v/>
      </c>
      <c r="AC494" s="46" t="str">
        <f>IF($B494="","",Parámetros!$B$1*IF(OR($S494=27,$S494=102),0,1))</f>
        <v/>
      </c>
      <c r="AE494" s="43" t="str">
        <f>IF($B494="","",IF($C494="","No declarado",IFERROR(VLOOKUP($C494,F.931!$B:$BZ,$AE$1,0),"No declarado")))</f>
        <v/>
      </c>
      <c r="AF494" s="47" t="str">
        <f t="shared" ref="AF494:AF557" si="72">IF($B494="","",IFERROR(AE494-SUM(E494:H494),""))</f>
        <v/>
      </c>
      <c r="AG494" s="47" t="str">
        <f>IF($B494="","",IFERROR(O494-VLOOKUP(C494,F.931!B:BZ,SUMIFS(F.931!$1:$1,F.931!$3:$3,"Remuneración 4"),0),""))</f>
        <v/>
      </c>
      <c r="AH494" s="48" t="str">
        <f t="shared" ref="AH494:AH557" si="73">IF($B494="","",SUM(Y494:Y494,AA494:AC494))</f>
        <v/>
      </c>
      <c r="AI494" s="41" t="str">
        <f t="shared" ref="AI494:AI557" si="74">IF($B494="","",SUM(E494:H494)+AH494)</f>
        <v/>
      </c>
    </row>
    <row r="495" spans="1:35" x14ac:dyDescent="0.2">
      <c r="A495" s="65"/>
      <c r="B495" s="64"/>
      <c r="C495" s="65"/>
      <c r="D495" s="88"/>
      <c r="E495" s="62"/>
      <c r="F495" s="62"/>
      <c r="G495" s="62"/>
      <c r="H495" s="62"/>
      <c r="I495" s="62"/>
      <c r="J495" s="62"/>
      <c r="K495" s="62"/>
      <c r="L495" s="43" t="str">
        <f>IF($B495="","",MAX(0,$E495-MAX($E495-$I495,Parámetros!$B$5)))</f>
        <v/>
      </c>
      <c r="M495" s="43" t="str">
        <f>IF($B495="","",MIN($E495,Parámetros!$B$4))</f>
        <v/>
      </c>
      <c r="N495" s="43" t="str">
        <f t="shared" si="67"/>
        <v/>
      </c>
      <c r="O495" s="43" t="str">
        <f>IF($B495="","",MIN(($E495+$F495)/IF($D495="",1,$D495),Parámetros!$B$4))</f>
        <v/>
      </c>
      <c r="P495" s="43" t="str">
        <f t="shared" si="68"/>
        <v/>
      </c>
      <c r="Q495" s="43" t="str">
        <f t="shared" si="69"/>
        <v/>
      </c>
      <c r="R495" s="43" t="str">
        <f t="shared" si="70"/>
        <v/>
      </c>
      <c r="S495" s="44" t="str">
        <f>IF($B495="","",IFERROR(VLOOKUP($C495,F.931!$B:$R,9,0),8))</f>
        <v/>
      </c>
      <c r="T495" s="44" t="str">
        <f>IF($B495="","",IFERROR(VLOOKUP($C495,F.931!$B:$R,7,0),1))</f>
        <v/>
      </c>
      <c r="U495" s="44" t="str">
        <f>IF($B495="","",IFERROR(VLOOKUP($C495,F.931!$B:$AR,15,0),0))</f>
        <v/>
      </c>
      <c r="V495" s="44" t="str">
        <f>IF($B495="","",IFERROR(VLOOKUP($C495,F.931!$B:$R,3,0),1))</f>
        <v/>
      </c>
      <c r="W495" s="45" t="str">
        <f t="shared" si="71"/>
        <v/>
      </c>
      <c r="X495" s="46" t="str">
        <f>IF($B495="","",$W495*(X$2+$U495*0.015) *$O495*IF(COUNTIF(Parámetros!$J:$J, $S495)&gt;0,0,1)*IF($T495=2,0,1) +$J495*$W495)</f>
        <v/>
      </c>
      <c r="Y495" s="46" t="str">
        <f>IF($B495="","",$W495*Y$2*P495*IF(COUNTIF(Parámetros!$L:$L,$S495)&gt;0,0,1)*IF($T495=2,0,1) +$K495*$W495)</f>
        <v/>
      </c>
      <c r="Z495" s="46" t="str">
        <f>IF($B495="","",($M495*Z$2+IF($T495=2,0, $M495*Z$1+$X495/$W495*(1-$W495)))*IF(COUNTIF(Parámetros!$I:$I, $S495)&gt;0,0,1))</f>
        <v/>
      </c>
      <c r="AA495" s="46" t="str">
        <f>IF($B495="","",$R495*IF($T495=2,AA$1,AA$2) *IF(COUNTIF(Parámetros!$K:$K, $S495)&gt;0,0,1)+$Y495/$W495*(1-$W495))</f>
        <v/>
      </c>
      <c r="AB495" s="46" t="str">
        <f>IF($B495="","",$Q495*Parámetros!$B$3+Parámetros!$B$2)</f>
        <v/>
      </c>
      <c r="AC495" s="46" t="str">
        <f>IF($B495="","",Parámetros!$B$1*IF(OR($S495=27,$S495=102),0,1))</f>
        <v/>
      </c>
      <c r="AE495" s="43" t="str">
        <f>IF($B495="","",IF($C495="","No declarado",IFERROR(VLOOKUP($C495,F.931!$B:$BZ,$AE$1,0),"No declarado")))</f>
        <v/>
      </c>
      <c r="AF495" s="47" t="str">
        <f t="shared" si="72"/>
        <v/>
      </c>
      <c r="AG495" s="47" t="str">
        <f>IF($B495="","",IFERROR(O495-VLOOKUP(C495,F.931!B:BZ,SUMIFS(F.931!$1:$1,F.931!$3:$3,"Remuneración 4"),0),""))</f>
        <v/>
      </c>
      <c r="AH495" s="48" t="str">
        <f t="shared" si="73"/>
        <v/>
      </c>
      <c r="AI495" s="41" t="str">
        <f t="shared" si="74"/>
        <v/>
      </c>
    </row>
    <row r="496" spans="1:35" x14ac:dyDescent="0.2">
      <c r="A496" s="65"/>
      <c r="B496" s="64"/>
      <c r="C496" s="65"/>
      <c r="D496" s="88"/>
      <c r="E496" s="62"/>
      <c r="F496" s="62"/>
      <c r="G496" s="62"/>
      <c r="H496" s="62"/>
      <c r="I496" s="62"/>
      <c r="J496" s="62"/>
      <c r="K496" s="62"/>
      <c r="L496" s="43" t="str">
        <f>IF($B496="","",MAX(0,$E496-MAX($E496-$I496,Parámetros!$B$5)))</f>
        <v/>
      </c>
      <c r="M496" s="43" t="str">
        <f>IF($B496="","",MIN($E496,Parámetros!$B$4))</f>
        <v/>
      </c>
      <c r="N496" s="43" t="str">
        <f t="shared" si="67"/>
        <v/>
      </c>
      <c r="O496" s="43" t="str">
        <f>IF($B496="","",MIN(($E496+$F496)/IF($D496="",1,$D496),Parámetros!$B$4))</f>
        <v/>
      </c>
      <c r="P496" s="43" t="str">
        <f t="shared" si="68"/>
        <v/>
      </c>
      <c r="Q496" s="43" t="str">
        <f t="shared" si="69"/>
        <v/>
      </c>
      <c r="R496" s="43" t="str">
        <f t="shared" si="70"/>
        <v/>
      </c>
      <c r="S496" s="44" t="str">
        <f>IF($B496="","",IFERROR(VLOOKUP($C496,F.931!$B:$R,9,0),8))</f>
        <v/>
      </c>
      <c r="T496" s="44" t="str">
        <f>IF($B496="","",IFERROR(VLOOKUP($C496,F.931!$B:$R,7,0),1))</f>
        <v/>
      </c>
      <c r="U496" s="44" t="str">
        <f>IF($B496="","",IFERROR(VLOOKUP($C496,F.931!$B:$AR,15,0),0))</f>
        <v/>
      </c>
      <c r="V496" s="44" t="str">
        <f>IF($B496="","",IFERROR(VLOOKUP($C496,F.931!$B:$R,3,0),1))</f>
        <v/>
      </c>
      <c r="W496" s="45" t="str">
        <f t="shared" si="71"/>
        <v/>
      </c>
      <c r="X496" s="46" t="str">
        <f>IF($B496="","",$W496*(X$2+$U496*0.015) *$O496*IF(COUNTIF(Parámetros!$J:$J, $S496)&gt;0,0,1)*IF($T496=2,0,1) +$J496*$W496)</f>
        <v/>
      </c>
      <c r="Y496" s="46" t="str">
        <f>IF($B496="","",$W496*Y$2*P496*IF(COUNTIF(Parámetros!$L:$L,$S496)&gt;0,0,1)*IF($T496=2,0,1) +$K496*$W496)</f>
        <v/>
      </c>
      <c r="Z496" s="46" t="str">
        <f>IF($B496="","",($M496*Z$2+IF($T496=2,0, $M496*Z$1+$X496/$W496*(1-$W496)))*IF(COUNTIF(Parámetros!$I:$I, $S496)&gt;0,0,1))</f>
        <v/>
      </c>
      <c r="AA496" s="46" t="str">
        <f>IF($B496="","",$R496*IF($T496=2,AA$1,AA$2) *IF(COUNTIF(Parámetros!$K:$K, $S496)&gt;0,0,1)+$Y496/$W496*(1-$W496))</f>
        <v/>
      </c>
      <c r="AB496" s="46" t="str">
        <f>IF($B496="","",$Q496*Parámetros!$B$3+Parámetros!$B$2)</f>
        <v/>
      </c>
      <c r="AC496" s="46" t="str">
        <f>IF($B496="","",Parámetros!$B$1*IF(OR($S496=27,$S496=102),0,1))</f>
        <v/>
      </c>
      <c r="AE496" s="43" t="str">
        <f>IF($B496="","",IF($C496="","No declarado",IFERROR(VLOOKUP($C496,F.931!$B:$BZ,$AE$1,0),"No declarado")))</f>
        <v/>
      </c>
      <c r="AF496" s="47" t="str">
        <f t="shared" si="72"/>
        <v/>
      </c>
      <c r="AG496" s="47" t="str">
        <f>IF($B496="","",IFERROR(O496-VLOOKUP(C496,F.931!B:BZ,SUMIFS(F.931!$1:$1,F.931!$3:$3,"Remuneración 4"),0),""))</f>
        <v/>
      </c>
      <c r="AH496" s="48" t="str">
        <f t="shared" si="73"/>
        <v/>
      </c>
      <c r="AI496" s="41" t="str">
        <f t="shared" si="74"/>
        <v/>
      </c>
    </row>
    <row r="497" spans="1:35" x14ac:dyDescent="0.2">
      <c r="A497" s="65"/>
      <c r="B497" s="64"/>
      <c r="C497" s="65"/>
      <c r="D497" s="88"/>
      <c r="E497" s="62"/>
      <c r="F497" s="62"/>
      <c r="G497" s="62"/>
      <c r="H497" s="62"/>
      <c r="I497" s="62"/>
      <c r="J497" s="62"/>
      <c r="K497" s="62"/>
      <c r="L497" s="43" t="str">
        <f>IF($B497="","",MAX(0,$E497-MAX($E497-$I497,Parámetros!$B$5)))</f>
        <v/>
      </c>
      <c r="M497" s="43" t="str">
        <f>IF($B497="","",MIN($E497,Parámetros!$B$4))</f>
        <v/>
      </c>
      <c r="N497" s="43" t="str">
        <f t="shared" si="67"/>
        <v/>
      </c>
      <c r="O497" s="43" t="str">
        <f>IF($B497="","",MIN(($E497+$F497)/IF($D497="",1,$D497),Parámetros!$B$4))</f>
        <v/>
      </c>
      <c r="P497" s="43" t="str">
        <f t="shared" si="68"/>
        <v/>
      </c>
      <c r="Q497" s="43" t="str">
        <f t="shared" si="69"/>
        <v/>
      </c>
      <c r="R497" s="43" t="str">
        <f t="shared" si="70"/>
        <v/>
      </c>
      <c r="S497" s="44" t="str">
        <f>IF($B497="","",IFERROR(VLOOKUP($C497,F.931!$B:$R,9,0),8))</f>
        <v/>
      </c>
      <c r="T497" s="44" t="str">
        <f>IF($B497="","",IFERROR(VLOOKUP($C497,F.931!$B:$R,7,0),1))</f>
        <v/>
      </c>
      <c r="U497" s="44" t="str">
        <f>IF($B497="","",IFERROR(VLOOKUP($C497,F.931!$B:$AR,15,0),0))</f>
        <v/>
      </c>
      <c r="V497" s="44" t="str">
        <f>IF($B497="","",IFERROR(VLOOKUP($C497,F.931!$B:$R,3,0),1))</f>
        <v/>
      </c>
      <c r="W497" s="45" t="str">
        <f t="shared" si="71"/>
        <v/>
      </c>
      <c r="X497" s="46" t="str">
        <f>IF($B497="","",$W497*(X$2+$U497*0.015) *$O497*IF(COUNTIF(Parámetros!$J:$J, $S497)&gt;0,0,1)*IF($T497=2,0,1) +$J497*$W497)</f>
        <v/>
      </c>
      <c r="Y497" s="46" t="str">
        <f>IF($B497="","",$W497*Y$2*P497*IF(COUNTIF(Parámetros!$L:$L,$S497)&gt;0,0,1)*IF($T497=2,0,1) +$K497*$W497)</f>
        <v/>
      </c>
      <c r="Z497" s="46" t="str">
        <f>IF($B497="","",($M497*Z$2+IF($T497=2,0, $M497*Z$1+$X497/$W497*(1-$W497)))*IF(COUNTIF(Parámetros!$I:$I, $S497)&gt;0,0,1))</f>
        <v/>
      </c>
      <c r="AA497" s="46" t="str">
        <f>IF($B497="","",$R497*IF($T497=2,AA$1,AA$2) *IF(COUNTIF(Parámetros!$K:$K, $S497)&gt;0,0,1)+$Y497/$W497*(1-$W497))</f>
        <v/>
      </c>
      <c r="AB497" s="46" t="str">
        <f>IF($B497="","",$Q497*Parámetros!$B$3+Parámetros!$B$2)</f>
        <v/>
      </c>
      <c r="AC497" s="46" t="str">
        <f>IF($B497="","",Parámetros!$B$1*IF(OR($S497=27,$S497=102),0,1))</f>
        <v/>
      </c>
      <c r="AE497" s="43" t="str">
        <f>IF($B497="","",IF($C497="","No declarado",IFERROR(VLOOKUP($C497,F.931!$B:$BZ,$AE$1,0),"No declarado")))</f>
        <v/>
      </c>
      <c r="AF497" s="47" t="str">
        <f t="shared" si="72"/>
        <v/>
      </c>
      <c r="AG497" s="47" t="str">
        <f>IF($B497="","",IFERROR(O497-VLOOKUP(C497,F.931!B:BZ,SUMIFS(F.931!$1:$1,F.931!$3:$3,"Remuneración 4"),0),""))</f>
        <v/>
      </c>
      <c r="AH497" s="48" t="str">
        <f t="shared" si="73"/>
        <v/>
      </c>
      <c r="AI497" s="41" t="str">
        <f t="shared" si="74"/>
        <v/>
      </c>
    </row>
    <row r="498" spans="1:35" x14ac:dyDescent="0.2">
      <c r="A498" s="65"/>
      <c r="B498" s="64"/>
      <c r="C498" s="65"/>
      <c r="D498" s="88"/>
      <c r="E498" s="62"/>
      <c r="F498" s="62"/>
      <c r="G498" s="62"/>
      <c r="H498" s="62"/>
      <c r="I498" s="62"/>
      <c r="J498" s="62"/>
      <c r="K498" s="62"/>
      <c r="L498" s="43" t="str">
        <f>IF($B498="","",MAX(0,$E498-MAX($E498-$I498,Parámetros!$B$5)))</f>
        <v/>
      </c>
      <c r="M498" s="43" t="str">
        <f>IF($B498="","",MIN($E498,Parámetros!$B$4))</f>
        <v/>
      </c>
      <c r="N498" s="43" t="str">
        <f t="shared" si="67"/>
        <v/>
      </c>
      <c r="O498" s="43" t="str">
        <f>IF($B498="","",MIN(($E498+$F498)/IF($D498="",1,$D498),Parámetros!$B$4))</f>
        <v/>
      </c>
      <c r="P498" s="43" t="str">
        <f t="shared" si="68"/>
        <v/>
      </c>
      <c r="Q498" s="43" t="str">
        <f t="shared" si="69"/>
        <v/>
      </c>
      <c r="R498" s="43" t="str">
        <f t="shared" si="70"/>
        <v/>
      </c>
      <c r="S498" s="44" t="str">
        <f>IF($B498="","",IFERROR(VLOOKUP($C498,F.931!$B:$R,9,0),8))</f>
        <v/>
      </c>
      <c r="T498" s="44" t="str">
        <f>IF($B498="","",IFERROR(VLOOKUP($C498,F.931!$B:$R,7,0),1))</f>
        <v/>
      </c>
      <c r="U498" s="44" t="str">
        <f>IF($B498="","",IFERROR(VLOOKUP($C498,F.931!$B:$AR,15,0),0))</f>
        <v/>
      </c>
      <c r="V498" s="44" t="str">
        <f>IF($B498="","",IFERROR(VLOOKUP($C498,F.931!$B:$R,3,0),1))</f>
        <v/>
      </c>
      <c r="W498" s="45" t="str">
        <f t="shared" si="71"/>
        <v/>
      </c>
      <c r="X498" s="46" t="str">
        <f>IF($B498="","",$W498*(X$2+$U498*0.015) *$O498*IF(COUNTIF(Parámetros!$J:$J, $S498)&gt;0,0,1)*IF($T498=2,0,1) +$J498*$W498)</f>
        <v/>
      </c>
      <c r="Y498" s="46" t="str">
        <f>IF($B498="","",$W498*Y$2*P498*IF(COUNTIF(Parámetros!$L:$L,$S498)&gt;0,0,1)*IF($T498=2,0,1) +$K498*$W498)</f>
        <v/>
      </c>
      <c r="Z498" s="46" t="str">
        <f>IF($B498="","",($M498*Z$2+IF($T498=2,0, $M498*Z$1+$X498/$W498*(1-$W498)))*IF(COUNTIF(Parámetros!$I:$I, $S498)&gt;0,0,1))</f>
        <v/>
      </c>
      <c r="AA498" s="46" t="str">
        <f>IF($B498="","",$R498*IF($T498=2,AA$1,AA$2) *IF(COUNTIF(Parámetros!$K:$K, $S498)&gt;0,0,1)+$Y498/$W498*(1-$W498))</f>
        <v/>
      </c>
      <c r="AB498" s="46" t="str">
        <f>IF($B498="","",$Q498*Parámetros!$B$3+Parámetros!$B$2)</f>
        <v/>
      </c>
      <c r="AC498" s="46" t="str">
        <f>IF($B498="","",Parámetros!$B$1*IF(OR($S498=27,$S498=102),0,1))</f>
        <v/>
      </c>
      <c r="AE498" s="43" t="str">
        <f>IF($B498="","",IF($C498="","No declarado",IFERROR(VLOOKUP($C498,F.931!$B:$BZ,$AE$1,0),"No declarado")))</f>
        <v/>
      </c>
      <c r="AF498" s="47" t="str">
        <f t="shared" si="72"/>
        <v/>
      </c>
      <c r="AG498" s="47" t="str">
        <f>IF($B498="","",IFERROR(O498-VLOOKUP(C498,F.931!B:BZ,SUMIFS(F.931!$1:$1,F.931!$3:$3,"Remuneración 4"),0),""))</f>
        <v/>
      </c>
      <c r="AH498" s="48" t="str">
        <f t="shared" si="73"/>
        <v/>
      </c>
      <c r="AI498" s="41" t="str">
        <f t="shared" si="74"/>
        <v/>
      </c>
    </row>
    <row r="499" spans="1:35" x14ac:dyDescent="0.2">
      <c r="A499" s="65"/>
      <c r="B499" s="64"/>
      <c r="C499" s="65"/>
      <c r="D499" s="88"/>
      <c r="E499" s="62"/>
      <c r="F499" s="62"/>
      <c r="G499" s="62"/>
      <c r="H499" s="62"/>
      <c r="I499" s="62"/>
      <c r="J499" s="62"/>
      <c r="K499" s="62"/>
      <c r="L499" s="43" t="str">
        <f>IF($B499="","",MAX(0,$E499-MAX($E499-$I499,Parámetros!$B$5)))</f>
        <v/>
      </c>
      <c r="M499" s="43" t="str">
        <f>IF($B499="","",MIN($E499,Parámetros!$B$4))</f>
        <v/>
      </c>
      <c r="N499" s="43" t="str">
        <f t="shared" si="67"/>
        <v/>
      </c>
      <c r="O499" s="43" t="str">
        <f>IF($B499="","",MIN(($E499+$F499)/IF($D499="",1,$D499),Parámetros!$B$4))</f>
        <v/>
      </c>
      <c r="P499" s="43" t="str">
        <f t="shared" si="68"/>
        <v/>
      </c>
      <c r="Q499" s="43" t="str">
        <f t="shared" si="69"/>
        <v/>
      </c>
      <c r="R499" s="43" t="str">
        <f t="shared" si="70"/>
        <v/>
      </c>
      <c r="S499" s="44" t="str">
        <f>IF($B499="","",IFERROR(VLOOKUP($C499,F.931!$B:$R,9,0),8))</f>
        <v/>
      </c>
      <c r="T499" s="44" t="str">
        <f>IF($B499="","",IFERROR(VLOOKUP($C499,F.931!$B:$R,7,0),1))</f>
        <v/>
      </c>
      <c r="U499" s="44" t="str">
        <f>IF($B499="","",IFERROR(VLOOKUP($C499,F.931!$B:$AR,15,0),0))</f>
        <v/>
      </c>
      <c r="V499" s="44" t="str">
        <f>IF($B499="","",IFERROR(VLOOKUP($C499,F.931!$B:$R,3,0),1))</f>
        <v/>
      </c>
      <c r="W499" s="45" t="str">
        <f t="shared" si="71"/>
        <v/>
      </c>
      <c r="X499" s="46" t="str">
        <f>IF($B499="","",$W499*(X$2+$U499*0.015) *$O499*IF(COUNTIF(Parámetros!$J:$J, $S499)&gt;0,0,1)*IF($T499=2,0,1) +$J499*$W499)</f>
        <v/>
      </c>
      <c r="Y499" s="46" t="str">
        <f>IF($B499="","",$W499*Y$2*P499*IF(COUNTIF(Parámetros!$L:$L,$S499)&gt;0,0,1)*IF($T499=2,0,1) +$K499*$W499)</f>
        <v/>
      </c>
      <c r="Z499" s="46" t="str">
        <f>IF($B499="","",($M499*Z$2+IF($T499=2,0, $M499*Z$1+$X499/$W499*(1-$W499)))*IF(COUNTIF(Parámetros!$I:$I, $S499)&gt;0,0,1))</f>
        <v/>
      </c>
      <c r="AA499" s="46" t="str">
        <f>IF($B499="","",$R499*IF($T499=2,AA$1,AA$2) *IF(COUNTIF(Parámetros!$K:$K, $S499)&gt;0,0,1)+$Y499/$W499*(1-$W499))</f>
        <v/>
      </c>
      <c r="AB499" s="46" t="str">
        <f>IF($B499="","",$Q499*Parámetros!$B$3+Parámetros!$B$2)</f>
        <v/>
      </c>
      <c r="AC499" s="46" t="str">
        <f>IF($B499="","",Parámetros!$B$1*IF(OR($S499=27,$S499=102),0,1))</f>
        <v/>
      </c>
      <c r="AE499" s="43" t="str">
        <f>IF($B499="","",IF($C499="","No declarado",IFERROR(VLOOKUP($C499,F.931!$B:$BZ,$AE$1,0),"No declarado")))</f>
        <v/>
      </c>
      <c r="AF499" s="47" t="str">
        <f t="shared" si="72"/>
        <v/>
      </c>
      <c r="AG499" s="47" t="str">
        <f>IF($B499="","",IFERROR(O499-VLOOKUP(C499,F.931!B:BZ,SUMIFS(F.931!$1:$1,F.931!$3:$3,"Remuneración 4"),0),""))</f>
        <v/>
      </c>
      <c r="AH499" s="48" t="str">
        <f t="shared" si="73"/>
        <v/>
      </c>
      <c r="AI499" s="41" t="str">
        <f t="shared" si="74"/>
        <v/>
      </c>
    </row>
    <row r="500" spans="1:35" x14ac:dyDescent="0.2">
      <c r="A500" s="65"/>
      <c r="B500" s="64"/>
      <c r="C500" s="65"/>
      <c r="D500" s="88"/>
      <c r="E500" s="62"/>
      <c r="F500" s="62"/>
      <c r="G500" s="62"/>
      <c r="H500" s="62"/>
      <c r="I500" s="62"/>
      <c r="J500" s="62"/>
      <c r="K500" s="62"/>
      <c r="L500" s="43" t="str">
        <f>IF($B500="","",MAX(0,$E500-MAX($E500-$I500,Parámetros!$B$5)))</f>
        <v/>
      </c>
      <c r="M500" s="43" t="str">
        <f>IF($B500="","",MIN($E500,Parámetros!$B$4))</f>
        <v/>
      </c>
      <c r="N500" s="43" t="str">
        <f t="shared" si="67"/>
        <v/>
      </c>
      <c r="O500" s="43" t="str">
        <f>IF($B500="","",MIN(($E500+$F500)/IF($D500="",1,$D500),Parámetros!$B$4))</f>
        <v/>
      </c>
      <c r="P500" s="43" t="str">
        <f t="shared" si="68"/>
        <v/>
      </c>
      <c r="Q500" s="43" t="str">
        <f t="shared" si="69"/>
        <v/>
      </c>
      <c r="R500" s="43" t="str">
        <f t="shared" si="70"/>
        <v/>
      </c>
      <c r="S500" s="44" t="str">
        <f>IF($B500="","",IFERROR(VLOOKUP($C500,F.931!$B:$R,9,0),8))</f>
        <v/>
      </c>
      <c r="T500" s="44" t="str">
        <f>IF($B500="","",IFERROR(VLOOKUP($C500,F.931!$B:$R,7,0),1))</f>
        <v/>
      </c>
      <c r="U500" s="44" t="str">
        <f>IF($B500="","",IFERROR(VLOOKUP($C500,F.931!$B:$AR,15,0),0))</f>
        <v/>
      </c>
      <c r="V500" s="44" t="str">
        <f>IF($B500="","",IFERROR(VLOOKUP($C500,F.931!$B:$R,3,0),1))</f>
        <v/>
      </c>
      <c r="W500" s="45" t="str">
        <f t="shared" si="71"/>
        <v/>
      </c>
      <c r="X500" s="46" t="str">
        <f>IF($B500="","",$W500*(X$2+$U500*0.015) *$O500*IF(COUNTIF(Parámetros!$J:$J, $S500)&gt;0,0,1)*IF($T500=2,0,1) +$J500*$W500)</f>
        <v/>
      </c>
      <c r="Y500" s="46" t="str">
        <f>IF($B500="","",$W500*Y$2*P500*IF(COUNTIF(Parámetros!$L:$L,$S500)&gt;0,0,1)*IF($T500=2,0,1) +$K500*$W500)</f>
        <v/>
      </c>
      <c r="Z500" s="46" t="str">
        <f>IF($B500="","",($M500*Z$2+IF($T500=2,0, $M500*Z$1+$X500/$W500*(1-$W500)))*IF(COUNTIF(Parámetros!$I:$I, $S500)&gt;0,0,1))</f>
        <v/>
      </c>
      <c r="AA500" s="46" t="str">
        <f>IF($B500="","",$R500*IF($T500=2,AA$1,AA$2) *IF(COUNTIF(Parámetros!$K:$K, $S500)&gt;0,0,1)+$Y500/$W500*(1-$W500))</f>
        <v/>
      </c>
      <c r="AB500" s="46" t="str">
        <f>IF($B500="","",$Q500*Parámetros!$B$3+Parámetros!$B$2)</f>
        <v/>
      </c>
      <c r="AC500" s="46" t="str">
        <f>IF($B500="","",Parámetros!$B$1*IF(OR($S500=27,$S500=102),0,1))</f>
        <v/>
      </c>
      <c r="AE500" s="43" t="str">
        <f>IF($B500="","",IF($C500="","No declarado",IFERROR(VLOOKUP($C500,F.931!$B:$BZ,$AE$1,0),"No declarado")))</f>
        <v/>
      </c>
      <c r="AF500" s="47" t="str">
        <f t="shared" si="72"/>
        <v/>
      </c>
      <c r="AG500" s="47" t="str">
        <f>IF($B500="","",IFERROR(O500-VLOOKUP(C500,F.931!B:BZ,SUMIFS(F.931!$1:$1,F.931!$3:$3,"Remuneración 4"),0),""))</f>
        <v/>
      </c>
      <c r="AH500" s="48" t="str">
        <f t="shared" si="73"/>
        <v/>
      </c>
      <c r="AI500" s="41" t="str">
        <f t="shared" si="74"/>
        <v/>
      </c>
    </row>
    <row r="501" spans="1:35" x14ac:dyDescent="0.2">
      <c r="A501" s="65"/>
      <c r="B501" s="64"/>
      <c r="C501" s="65"/>
      <c r="D501" s="88"/>
      <c r="E501" s="62"/>
      <c r="F501" s="62"/>
      <c r="G501" s="62"/>
      <c r="H501" s="62"/>
      <c r="I501" s="62"/>
      <c r="J501" s="62"/>
      <c r="K501" s="62"/>
      <c r="L501" s="43" t="str">
        <f>IF($B501="","",MAX(0,$E501-MAX($E501-$I501,Parámetros!$B$5)))</f>
        <v/>
      </c>
      <c r="M501" s="43" t="str">
        <f>IF($B501="","",MIN($E501,Parámetros!$B$4))</f>
        <v/>
      </c>
      <c r="N501" s="43" t="str">
        <f t="shared" si="67"/>
        <v/>
      </c>
      <c r="O501" s="43" t="str">
        <f>IF($B501="","",MIN(($E501+$F501)/IF($D501="",1,$D501),Parámetros!$B$4))</f>
        <v/>
      </c>
      <c r="P501" s="43" t="str">
        <f t="shared" si="68"/>
        <v/>
      </c>
      <c r="Q501" s="43" t="str">
        <f t="shared" si="69"/>
        <v/>
      </c>
      <c r="R501" s="43" t="str">
        <f t="shared" si="70"/>
        <v/>
      </c>
      <c r="S501" s="44" t="str">
        <f>IF($B501="","",IFERROR(VLOOKUP($C501,F.931!$B:$R,9,0),8))</f>
        <v/>
      </c>
      <c r="T501" s="44" t="str">
        <f>IF($B501="","",IFERROR(VLOOKUP($C501,F.931!$B:$R,7,0),1))</f>
        <v/>
      </c>
      <c r="U501" s="44" t="str">
        <f>IF($B501="","",IFERROR(VLOOKUP($C501,F.931!$B:$AR,15,0),0))</f>
        <v/>
      </c>
      <c r="V501" s="44" t="str">
        <f>IF($B501="","",IFERROR(VLOOKUP($C501,F.931!$B:$R,3,0),1))</f>
        <v/>
      </c>
      <c r="W501" s="45" t="str">
        <f t="shared" si="71"/>
        <v/>
      </c>
      <c r="X501" s="46" t="str">
        <f>IF($B501="","",$W501*(X$2+$U501*0.015) *$O501*IF(COUNTIF(Parámetros!$J:$J, $S501)&gt;0,0,1)*IF($T501=2,0,1) +$J501*$W501)</f>
        <v/>
      </c>
      <c r="Y501" s="46" t="str">
        <f>IF($B501="","",$W501*Y$2*P501*IF(COUNTIF(Parámetros!$L:$L,$S501)&gt;0,0,1)*IF($T501=2,0,1) +$K501*$W501)</f>
        <v/>
      </c>
      <c r="Z501" s="46" t="str">
        <f>IF($B501="","",($M501*Z$2+IF($T501=2,0, $M501*Z$1+$X501/$W501*(1-$W501)))*IF(COUNTIF(Parámetros!$I:$I, $S501)&gt;0,0,1))</f>
        <v/>
      </c>
      <c r="AA501" s="46" t="str">
        <f>IF($B501="","",$R501*IF($T501=2,AA$1,AA$2) *IF(COUNTIF(Parámetros!$K:$K, $S501)&gt;0,0,1)+$Y501/$W501*(1-$W501))</f>
        <v/>
      </c>
      <c r="AB501" s="46" t="str">
        <f>IF($B501="","",$Q501*Parámetros!$B$3+Parámetros!$B$2)</f>
        <v/>
      </c>
      <c r="AC501" s="46" t="str">
        <f>IF($B501="","",Parámetros!$B$1*IF(OR($S501=27,$S501=102),0,1))</f>
        <v/>
      </c>
      <c r="AE501" s="43" t="str">
        <f>IF($B501="","",IF($C501="","No declarado",IFERROR(VLOOKUP($C501,F.931!$B:$BZ,$AE$1,0),"No declarado")))</f>
        <v/>
      </c>
      <c r="AF501" s="47" t="str">
        <f t="shared" si="72"/>
        <v/>
      </c>
      <c r="AG501" s="47" t="str">
        <f>IF($B501="","",IFERROR(O501-VLOOKUP(C501,F.931!B:BZ,SUMIFS(F.931!$1:$1,F.931!$3:$3,"Remuneración 4"),0),""))</f>
        <v/>
      </c>
      <c r="AH501" s="48" t="str">
        <f t="shared" si="73"/>
        <v/>
      </c>
      <c r="AI501" s="41" t="str">
        <f t="shared" si="74"/>
        <v/>
      </c>
    </row>
    <row r="502" spans="1:35" x14ac:dyDescent="0.2">
      <c r="A502" s="65"/>
      <c r="B502" s="64"/>
      <c r="C502" s="65"/>
      <c r="D502" s="88"/>
      <c r="E502" s="62"/>
      <c r="F502" s="62"/>
      <c r="G502" s="62"/>
      <c r="H502" s="62"/>
      <c r="I502" s="62"/>
      <c r="J502" s="62"/>
      <c r="K502" s="62"/>
      <c r="L502" s="43" t="str">
        <f>IF($B502="","",MAX(0,$E502-MAX($E502-$I502,Parámetros!$B$5)))</f>
        <v/>
      </c>
      <c r="M502" s="43" t="str">
        <f>IF($B502="","",MIN($E502,Parámetros!$B$4))</f>
        <v/>
      </c>
      <c r="N502" s="43" t="str">
        <f t="shared" si="67"/>
        <v/>
      </c>
      <c r="O502" s="43" t="str">
        <f>IF($B502="","",MIN(($E502+$F502)/IF($D502="",1,$D502),Parámetros!$B$4))</f>
        <v/>
      </c>
      <c r="P502" s="43" t="str">
        <f t="shared" si="68"/>
        <v/>
      </c>
      <c r="Q502" s="43" t="str">
        <f t="shared" si="69"/>
        <v/>
      </c>
      <c r="R502" s="43" t="str">
        <f t="shared" si="70"/>
        <v/>
      </c>
      <c r="S502" s="44" t="str">
        <f>IF($B502="","",IFERROR(VLOOKUP($C502,F.931!$B:$R,9,0),8))</f>
        <v/>
      </c>
      <c r="T502" s="44" t="str">
        <f>IF($B502="","",IFERROR(VLOOKUP($C502,F.931!$B:$R,7,0),1))</f>
        <v/>
      </c>
      <c r="U502" s="44" t="str">
        <f>IF($B502="","",IFERROR(VLOOKUP($C502,F.931!$B:$AR,15,0),0))</f>
        <v/>
      </c>
      <c r="V502" s="44" t="str">
        <f>IF($B502="","",IFERROR(VLOOKUP($C502,F.931!$B:$R,3,0),1))</f>
        <v/>
      </c>
      <c r="W502" s="45" t="str">
        <f t="shared" si="71"/>
        <v/>
      </c>
      <c r="X502" s="46" t="str">
        <f>IF($B502="","",$W502*(X$2+$U502*0.015) *$O502*IF(COUNTIF(Parámetros!$J:$J, $S502)&gt;0,0,1)*IF($T502=2,0,1) +$J502*$W502)</f>
        <v/>
      </c>
      <c r="Y502" s="46" t="str">
        <f>IF($B502="","",$W502*Y$2*P502*IF(COUNTIF(Parámetros!$L:$L,$S502)&gt;0,0,1)*IF($T502=2,0,1) +$K502*$W502)</f>
        <v/>
      </c>
      <c r="Z502" s="46" t="str">
        <f>IF($B502="","",($M502*Z$2+IF($T502=2,0, $M502*Z$1+$X502/$W502*(1-$W502)))*IF(COUNTIF(Parámetros!$I:$I, $S502)&gt;0,0,1))</f>
        <v/>
      </c>
      <c r="AA502" s="46" t="str">
        <f>IF($B502="","",$R502*IF($T502=2,AA$1,AA$2) *IF(COUNTIF(Parámetros!$K:$K, $S502)&gt;0,0,1)+$Y502/$W502*(1-$W502))</f>
        <v/>
      </c>
      <c r="AB502" s="46" t="str">
        <f>IF($B502="","",$Q502*Parámetros!$B$3+Parámetros!$B$2)</f>
        <v/>
      </c>
      <c r="AC502" s="46" t="str">
        <f>IF($B502="","",Parámetros!$B$1*IF(OR($S502=27,$S502=102),0,1))</f>
        <v/>
      </c>
      <c r="AE502" s="43" t="str">
        <f>IF($B502="","",IF($C502="","No declarado",IFERROR(VLOOKUP($C502,F.931!$B:$BZ,$AE$1,0),"No declarado")))</f>
        <v/>
      </c>
      <c r="AF502" s="47" t="str">
        <f t="shared" si="72"/>
        <v/>
      </c>
      <c r="AG502" s="47" t="str">
        <f>IF($B502="","",IFERROR(O502-VLOOKUP(C502,F.931!B:BZ,SUMIFS(F.931!$1:$1,F.931!$3:$3,"Remuneración 4"),0),""))</f>
        <v/>
      </c>
      <c r="AH502" s="48" t="str">
        <f t="shared" si="73"/>
        <v/>
      </c>
      <c r="AI502" s="41" t="str">
        <f t="shared" si="74"/>
        <v/>
      </c>
    </row>
    <row r="503" spans="1:35" x14ac:dyDescent="0.2">
      <c r="A503" s="65"/>
      <c r="B503" s="64"/>
      <c r="C503" s="65"/>
      <c r="D503" s="88"/>
      <c r="E503" s="62"/>
      <c r="F503" s="62"/>
      <c r="G503" s="62"/>
      <c r="H503" s="62"/>
      <c r="I503" s="62"/>
      <c r="J503" s="62"/>
      <c r="K503" s="62"/>
      <c r="L503" s="43" t="str">
        <f>IF($B503="","",MAX(0,$E503-MAX($E503-$I503,Parámetros!$B$5)))</f>
        <v/>
      </c>
      <c r="M503" s="43" t="str">
        <f>IF($B503="","",MIN($E503,Parámetros!$B$4))</f>
        <v/>
      </c>
      <c r="N503" s="43" t="str">
        <f t="shared" si="67"/>
        <v/>
      </c>
      <c r="O503" s="43" t="str">
        <f>IF($B503="","",MIN(($E503+$F503)/IF($D503="",1,$D503),Parámetros!$B$4))</f>
        <v/>
      </c>
      <c r="P503" s="43" t="str">
        <f t="shared" si="68"/>
        <v/>
      </c>
      <c r="Q503" s="43" t="str">
        <f t="shared" si="69"/>
        <v/>
      </c>
      <c r="R503" s="43" t="str">
        <f t="shared" si="70"/>
        <v/>
      </c>
      <c r="S503" s="44" t="str">
        <f>IF($B503="","",IFERROR(VLOOKUP($C503,F.931!$B:$R,9,0),8))</f>
        <v/>
      </c>
      <c r="T503" s="44" t="str">
        <f>IF($B503="","",IFERROR(VLOOKUP($C503,F.931!$B:$R,7,0),1))</f>
        <v/>
      </c>
      <c r="U503" s="44" t="str">
        <f>IF($B503="","",IFERROR(VLOOKUP($C503,F.931!$B:$AR,15,0),0))</f>
        <v/>
      </c>
      <c r="V503" s="44" t="str">
        <f>IF($B503="","",IFERROR(VLOOKUP($C503,F.931!$B:$R,3,0),1))</f>
        <v/>
      </c>
      <c r="W503" s="45" t="str">
        <f t="shared" si="71"/>
        <v/>
      </c>
      <c r="X503" s="46" t="str">
        <f>IF($B503="","",$W503*(X$2+$U503*0.015) *$O503*IF(COUNTIF(Parámetros!$J:$J, $S503)&gt;0,0,1)*IF($T503=2,0,1) +$J503*$W503)</f>
        <v/>
      </c>
      <c r="Y503" s="46" t="str">
        <f>IF($B503="","",$W503*Y$2*P503*IF(COUNTIF(Parámetros!$L:$L,$S503)&gt;0,0,1)*IF($T503=2,0,1) +$K503*$W503)</f>
        <v/>
      </c>
      <c r="Z503" s="46" t="str">
        <f>IF($B503="","",($M503*Z$2+IF($T503=2,0, $M503*Z$1+$X503/$W503*(1-$W503)))*IF(COUNTIF(Parámetros!$I:$I, $S503)&gt;0,0,1))</f>
        <v/>
      </c>
      <c r="AA503" s="46" t="str">
        <f>IF($B503="","",$R503*IF($T503=2,AA$1,AA$2) *IF(COUNTIF(Parámetros!$K:$K, $S503)&gt;0,0,1)+$Y503/$W503*(1-$W503))</f>
        <v/>
      </c>
      <c r="AB503" s="46" t="str">
        <f>IF($B503="","",$Q503*Parámetros!$B$3+Parámetros!$B$2)</f>
        <v/>
      </c>
      <c r="AC503" s="46" t="str">
        <f>IF($B503="","",Parámetros!$B$1*IF(OR($S503=27,$S503=102),0,1))</f>
        <v/>
      </c>
      <c r="AE503" s="43" t="str">
        <f>IF($B503="","",IF($C503="","No declarado",IFERROR(VLOOKUP($C503,F.931!$B:$BZ,$AE$1,0),"No declarado")))</f>
        <v/>
      </c>
      <c r="AF503" s="47" t="str">
        <f t="shared" si="72"/>
        <v/>
      </c>
      <c r="AG503" s="47" t="str">
        <f>IF($B503="","",IFERROR(O503-VLOOKUP(C503,F.931!B:BZ,SUMIFS(F.931!$1:$1,F.931!$3:$3,"Remuneración 4"),0),""))</f>
        <v/>
      </c>
      <c r="AH503" s="48" t="str">
        <f t="shared" si="73"/>
        <v/>
      </c>
      <c r="AI503" s="41" t="str">
        <f t="shared" si="74"/>
        <v/>
      </c>
    </row>
    <row r="504" spans="1:35" x14ac:dyDescent="0.2">
      <c r="A504" s="65"/>
      <c r="B504" s="64"/>
      <c r="C504" s="65"/>
      <c r="D504" s="88"/>
      <c r="E504" s="62"/>
      <c r="F504" s="62"/>
      <c r="G504" s="62"/>
      <c r="H504" s="62"/>
      <c r="I504" s="62"/>
      <c r="J504" s="62"/>
      <c r="K504" s="62"/>
      <c r="L504" s="43" t="str">
        <f>IF($B504="","",MAX(0,$E504-MAX($E504-$I504,Parámetros!$B$5)))</f>
        <v/>
      </c>
      <c r="M504" s="43" t="str">
        <f>IF($B504="","",MIN($E504,Parámetros!$B$4))</f>
        <v/>
      </c>
      <c r="N504" s="43" t="str">
        <f t="shared" si="67"/>
        <v/>
      </c>
      <c r="O504" s="43" t="str">
        <f>IF($B504="","",MIN(($E504+$F504)/IF($D504="",1,$D504),Parámetros!$B$4))</f>
        <v/>
      </c>
      <c r="P504" s="43" t="str">
        <f t="shared" si="68"/>
        <v/>
      </c>
      <c r="Q504" s="43" t="str">
        <f t="shared" si="69"/>
        <v/>
      </c>
      <c r="R504" s="43" t="str">
        <f t="shared" si="70"/>
        <v/>
      </c>
      <c r="S504" s="44" t="str">
        <f>IF($B504="","",IFERROR(VLOOKUP($C504,F.931!$B:$R,9,0),8))</f>
        <v/>
      </c>
      <c r="T504" s="44" t="str">
        <f>IF($B504="","",IFERROR(VLOOKUP($C504,F.931!$B:$R,7,0),1))</f>
        <v/>
      </c>
      <c r="U504" s="44" t="str">
        <f>IF($B504="","",IFERROR(VLOOKUP($C504,F.931!$B:$AR,15,0),0))</f>
        <v/>
      </c>
      <c r="V504" s="44" t="str">
        <f>IF($B504="","",IFERROR(VLOOKUP($C504,F.931!$B:$R,3,0),1))</f>
        <v/>
      </c>
      <c r="W504" s="45" t="str">
        <f t="shared" si="71"/>
        <v/>
      </c>
      <c r="X504" s="46" t="str">
        <f>IF($B504="","",$W504*(X$2+$U504*0.015) *$O504*IF(COUNTIF(Parámetros!$J:$J, $S504)&gt;0,0,1)*IF($T504=2,0,1) +$J504*$W504)</f>
        <v/>
      </c>
      <c r="Y504" s="46" t="str">
        <f>IF($B504="","",$W504*Y$2*P504*IF(COUNTIF(Parámetros!$L:$L,$S504)&gt;0,0,1)*IF($T504=2,0,1) +$K504*$W504)</f>
        <v/>
      </c>
      <c r="Z504" s="46" t="str">
        <f>IF($B504="","",($M504*Z$2+IF($T504=2,0, $M504*Z$1+$X504/$W504*(1-$W504)))*IF(COUNTIF(Parámetros!$I:$I, $S504)&gt;0,0,1))</f>
        <v/>
      </c>
      <c r="AA504" s="46" t="str">
        <f>IF($B504="","",$R504*IF($T504=2,AA$1,AA$2) *IF(COUNTIF(Parámetros!$K:$K, $S504)&gt;0,0,1)+$Y504/$W504*(1-$W504))</f>
        <v/>
      </c>
      <c r="AB504" s="46" t="str">
        <f>IF($B504="","",$Q504*Parámetros!$B$3+Parámetros!$B$2)</f>
        <v/>
      </c>
      <c r="AC504" s="46" t="str">
        <f>IF($B504="","",Parámetros!$B$1*IF(OR($S504=27,$S504=102),0,1))</f>
        <v/>
      </c>
      <c r="AE504" s="43" t="str">
        <f>IF($B504="","",IF($C504="","No declarado",IFERROR(VLOOKUP($C504,F.931!$B:$BZ,$AE$1,0),"No declarado")))</f>
        <v/>
      </c>
      <c r="AF504" s="47" t="str">
        <f t="shared" si="72"/>
        <v/>
      </c>
      <c r="AG504" s="47" t="str">
        <f>IF($B504="","",IFERROR(O504-VLOOKUP(C504,F.931!B:BZ,SUMIFS(F.931!$1:$1,F.931!$3:$3,"Remuneración 4"),0),""))</f>
        <v/>
      </c>
      <c r="AH504" s="48" t="str">
        <f t="shared" si="73"/>
        <v/>
      </c>
      <c r="AI504" s="41" t="str">
        <f t="shared" si="74"/>
        <v/>
      </c>
    </row>
    <row r="505" spans="1:35" x14ac:dyDescent="0.2">
      <c r="A505" s="65"/>
      <c r="B505" s="64"/>
      <c r="C505" s="65"/>
      <c r="D505" s="88"/>
      <c r="E505" s="62"/>
      <c r="F505" s="62"/>
      <c r="G505" s="62"/>
      <c r="H505" s="62"/>
      <c r="I505" s="62"/>
      <c r="J505" s="62"/>
      <c r="K505" s="62"/>
      <c r="L505" s="43" t="str">
        <f>IF($B505="","",MAX(0,$E505-MAX($E505-$I505,Parámetros!$B$5)))</f>
        <v/>
      </c>
      <c r="M505" s="43" t="str">
        <f>IF($B505="","",MIN($E505,Parámetros!$B$4))</f>
        <v/>
      </c>
      <c r="N505" s="43" t="str">
        <f t="shared" si="67"/>
        <v/>
      </c>
      <c r="O505" s="43" t="str">
        <f>IF($B505="","",MIN(($E505+$F505)/IF($D505="",1,$D505),Parámetros!$B$4))</f>
        <v/>
      </c>
      <c r="P505" s="43" t="str">
        <f t="shared" si="68"/>
        <v/>
      </c>
      <c r="Q505" s="43" t="str">
        <f t="shared" si="69"/>
        <v/>
      </c>
      <c r="R505" s="43" t="str">
        <f t="shared" si="70"/>
        <v/>
      </c>
      <c r="S505" s="44" t="str">
        <f>IF($B505="","",IFERROR(VLOOKUP($C505,F.931!$B:$R,9,0),8))</f>
        <v/>
      </c>
      <c r="T505" s="44" t="str">
        <f>IF($B505="","",IFERROR(VLOOKUP($C505,F.931!$B:$R,7,0),1))</f>
        <v/>
      </c>
      <c r="U505" s="44" t="str">
        <f>IF($B505="","",IFERROR(VLOOKUP($C505,F.931!$B:$AR,15,0),0))</f>
        <v/>
      </c>
      <c r="V505" s="44" t="str">
        <f>IF($B505="","",IFERROR(VLOOKUP($C505,F.931!$B:$R,3,0),1))</f>
        <v/>
      </c>
      <c r="W505" s="45" t="str">
        <f t="shared" si="71"/>
        <v/>
      </c>
      <c r="X505" s="46" t="str">
        <f>IF($B505="","",$W505*(X$2+$U505*0.015) *$O505*IF(COUNTIF(Parámetros!$J:$J, $S505)&gt;0,0,1)*IF($T505=2,0,1) +$J505*$W505)</f>
        <v/>
      </c>
      <c r="Y505" s="46" t="str">
        <f>IF($B505="","",$W505*Y$2*P505*IF(COUNTIF(Parámetros!$L:$L,$S505)&gt;0,0,1)*IF($T505=2,0,1) +$K505*$W505)</f>
        <v/>
      </c>
      <c r="Z505" s="46" t="str">
        <f>IF($B505="","",($M505*Z$2+IF($T505=2,0, $M505*Z$1+$X505/$W505*(1-$W505)))*IF(COUNTIF(Parámetros!$I:$I, $S505)&gt;0,0,1))</f>
        <v/>
      </c>
      <c r="AA505" s="46" t="str">
        <f>IF($B505="","",$R505*IF($T505=2,AA$1,AA$2) *IF(COUNTIF(Parámetros!$K:$K, $S505)&gt;0,0,1)+$Y505/$W505*(1-$W505))</f>
        <v/>
      </c>
      <c r="AB505" s="46" t="str">
        <f>IF($B505="","",$Q505*Parámetros!$B$3+Parámetros!$B$2)</f>
        <v/>
      </c>
      <c r="AC505" s="46" t="str">
        <f>IF($B505="","",Parámetros!$B$1*IF(OR($S505=27,$S505=102),0,1))</f>
        <v/>
      </c>
      <c r="AE505" s="43" t="str">
        <f>IF($B505="","",IF($C505="","No declarado",IFERROR(VLOOKUP($C505,F.931!$B:$BZ,$AE$1,0),"No declarado")))</f>
        <v/>
      </c>
      <c r="AF505" s="47" t="str">
        <f t="shared" si="72"/>
        <v/>
      </c>
      <c r="AG505" s="47" t="str">
        <f>IF($B505="","",IFERROR(O505-VLOOKUP(C505,F.931!B:BZ,SUMIFS(F.931!$1:$1,F.931!$3:$3,"Remuneración 4"),0),""))</f>
        <v/>
      </c>
      <c r="AH505" s="48" t="str">
        <f t="shared" si="73"/>
        <v/>
      </c>
      <c r="AI505" s="41" t="str">
        <f t="shared" si="74"/>
        <v/>
      </c>
    </row>
    <row r="506" spans="1:35" x14ac:dyDescent="0.2">
      <c r="A506" s="65"/>
      <c r="B506" s="64"/>
      <c r="C506" s="65"/>
      <c r="D506" s="88"/>
      <c r="E506" s="62"/>
      <c r="F506" s="62"/>
      <c r="G506" s="62"/>
      <c r="H506" s="62"/>
      <c r="I506" s="62"/>
      <c r="J506" s="62"/>
      <c r="K506" s="62"/>
      <c r="L506" s="43" t="str">
        <f>IF($B506="","",MAX(0,$E506-MAX($E506-$I506,Parámetros!$B$5)))</f>
        <v/>
      </c>
      <c r="M506" s="43" t="str">
        <f>IF($B506="","",MIN($E506,Parámetros!$B$4))</f>
        <v/>
      </c>
      <c r="N506" s="43" t="str">
        <f t="shared" si="67"/>
        <v/>
      </c>
      <c r="O506" s="43" t="str">
        <f>IF($B506="","",MIN(($E506+$F506)/IF($D506="",1,$D506),Parámetros!$B$4))</f>
        <v/>
      </c>
      <c r="P506" s="43" t="str">
        <f t="shared" si="68"/>
        <v/>
      </c>
      <c r="Q506" s="43" t="str">
        <f t="shared" si="69"/>
        <v/>
      </c>
      <c r="R506" s="43" t="str">
        <f t="shared" si="70"/>
        <v/>
      </c>
      <c r="S506" s="44" t="str">
        <f>IF($B506="","",IFERROR(VLOOKUP($C506,F.931!$B:$R,9,0),8))</f>
        <v/>
      </c>
      <c r="T506" s="44" t="str">
        <f>IF($B506="","",IFERROR(VLOOKUP($C506,F.931!$B:$R,7,0),1))</f>
        <v/>
      </c>
      <c r="U506" s="44" t="str">
        <f>IF($B506="","",IFERROR(VLOOKUP($C506,F.931!$B:$AR,15,0),0))</f>
        <v/>
      </c>
      <c r="V506" s="44" t="str">
        <f>IF($B506="","",IFERROR(VLOOKUP($C506,F.931!$B:$R,3,0),1))</f>
        <v/>
      </c>
      <c r="W506" s="45" t="str">
        <f t="shared" si="71"/>
        <v/>
      </c>
      <c r="X506" s="46" t="str">
        <f>IF($B506="","",$W506*(X$2+$U506*0.015) *$O506*IF(COUNTIF(Parámetros!$J:$J, $S506)&gt;0,0,1)*IF($T506=2,0,1) +$J506*$W506)</f>
        <v/>
      </c>
      <c r="Y506" s="46" t="str">
        <f>IF($B506="","",$W506*Y$2*P506*IF(COUNTIF(Parámetros!$L:$L,$S506)&gt;0,0,1)*IF($T506=2,0,1) +$K506*$W506)</f>
        <v/>
      </c>
      <c r="Z506" s="46" t="str">
        <f>IF($B506="","",($M506*Z$2+IF($T506=2,0, $M506*Z$1+$X506/$W506*(1-$W506)))*IF(COUNTIF(Parámetros!$I:$I, $S506)&gt;0,0,1))</f>
        <v/>
      </c>
      <c r="AA506" s="46" t="str">
        <f>IF($B506="","",$R506*IF($T506=2,AA$1,AA$2) *IF(COUNTIF(Parámetros!$K:$K, $S506)&gt;0,0,1)+$Y506/$W506*(1-$W506))</f>
        <v/>
      </c>
      <c r="AB506" s="46" t="str">
        <f>IF($B506="","",$Q506*Parámetros!$B$3+Parámetros!$B$2)</f>
        <v/>
      </c>
      <c r="AC506" s="46" t="str">
        <f>IF($B506="","",Parámetros!$B$1*IF(OR($S506=27,$S506=102),0,1))</f>
        <v/>
      </c>
      <c r="AE506" s="43" t="str">
        <f>IF($B506="","",IF($C506="","No declarado",IFERROR(VLOOKUP($C506,F.931!$B:$BZ,$AE$1,0),"No declarado")))</f>
        <v/>
      </c>
      <c r="AF506" s="47" t="str">
        <f t="shared" si="72"/>
        <v/>
      </c>
      <c r="AG506" s="47" t="str">
        <f>IF($B506="","",IFERROR(O506-VLOOKUP(C506,F.931!B:BZ,SUMIFS(F.931!$1:$1,F.931!$3:$3,"Remuneración 4"),0),""))</f>
        <v/>
      </c>
      <c r="AH506" s="48" t="str">
        <f t="shared" si="73"/>
        <v/>
      </c>
      <c r="AI506" s="41" t="str">
        <f t="shared" si="74"/>
        <v/>
      </c>
    </row>
    <row r="507" spans="1:35" x14ac:dyDescent="0.2">
      <c r="A507" s="65"/>
      <c r="B507" s="64"/>
      <c r="C507" s="65"/>
      <c r="D507" s="88"/>
      <c r="E507" s="62"/>
      <c r="F507" s="62"/>
      <c r="G507" s="62"/>
      <c r="H507" s="62"/>
      <c r="I507" s="62"/>
      <c r="J507" s="62"/>
      <c r="K507" s="62"/>
      <c r="L507" s="43" t="str">
        <f>IF($B507="","",MAX(0,$E507-MAX($E507-$I507,Parámetros!$B$5)))</f>
        <v/>
      </c>
      <c r="M507" s="43" t="str">
        <f>IF($B507="","",MIN($E507,Parámetros!$B$4))</f>
        <v/>
      </c>
      <c r="N507" s="43" t="str">
        <f t="shared" si="67"/>
        <v/>
      </c>
      <c r="O507" s="43" t="str">
        <f>IF($B507="","",MIN(($E507+$F507)/IF($D507="",1,$D507),Parámetros!$B$4))</f>
        <v/>
      </c>
      <c r="P507" s="43" t="str">
        <f t="shared" si="68"/>
        <v/>
      </c>
      <c r="Q507" s="43" t="str">
        <f t="shared" si="69"/>
        <v/>
      </c>
      <c r="R507" s="43" t="str">
        <f t="shared" si="70"/>
        <v/>
      </c>
      <c r="S507" s="44" t="str">
        <f>IF($B507="","",IFERROR(VLOOKUP($C507,F.931!$B:$R,9,0),8))</f>
        <v/>
      </c>
      <c r="T507" s="44" t="str">
        <f>IF($B507="","",IFERROR(VLOOKUP($C507,F.931!$B:$R,7,0),1))</f>
        <v/>
      </c>
      <c r="U507" s="44" t="str">
        <f>IF($B507="","",IFERROR(VLOOKUP($C507,F.931!$B:$AR,15,0),0))</f>
        <v/>
      </c>
      <c r="V507" s="44" t="str">
        <f>IF($B507="","",IFERROR(VLOOKUP($C507,F.931!$B:$R,3,0),1))</f>
        <v/>
      </c>
      <c r="W507" s="45" t="str">
        <f t="shared" si="71"/>
        <v/>
      </c>
      <c r="X507" s="46" t="str">
        <f>IF($B507="","",$W507*(X$2+$U507*0.015) *$O507*IF(COUNTIF(Parámetros!$J:$J, $S507)&gt;0,0,1)*IF($T507=2,0,1) +$J507*$W507)</f>
        <v/>
      </c>
      <c r="Y507" s="46" t="str">
        <f>IF($B507="","",$W507*Y$2*P507*IF(COUNTIF(Parámetros!$L:$L,$S507)&gt;0,0,1)*IF($T507=2,0,1) +$K507*$W507)</f>
        <v/>
      </c>
      <c r="Z507" s="46" t="str">
        <f>IF($B507="","",($M507*Z$2+IF($T507=2,0, $M507*Z$1+$X507/$W507*(1-$W507)))*IF(COUNTIF(Parámetros!$I:$I, $S507)&gt;0,0,1))</f>
        <v/>
      </c>
      <c r="AA507" s="46" t="str">
        <f>IF($B507="","",$R507*IF($T507=2,AA$1,AA$2) *IF(COUNTIF(Parámetros!$K:$K, $S507)&gt;0,0,1)+$Y507/$W507*(1-$W507))</f>
        <v/>
      </c>
      <c r="AB507" s="46" t="str">
        <f>IF($B507="","",$Q507*Parámetros!$B$3+Parámetros!$B$2)</f>
        <v/>
      </c>
      <c r="AC507" s="46" t="str">
        <f>IF($B507="","",Parámetros!$B$1*IF(OR($S507=27,$S507=102),0,1))</f>
        <v/>
      </c>
      <c r="AE507" s="43" t="str">
        <f>IF($B507="","",IF($C507="","No declarado",IFERROR(VLOOKUP($C507,F.931!$B:$BZ,$AE$1,0),"No declarado")))</f>
        <v/>
      </c>
      <c r="AF507" s="47" t="str">
        <f t="shared" si="72"/>
        <v/>
      </c>
      <c r="AG507" s="47" t="str">
        <f>IF($B507="","",IFERROR(O507-VLOOKUP(C507,F.931!B:BZ,SUMIFS(F.931!$1:$1,F.931!$3:$3,"Remuneración 4"),0),""))</f>
        <v/>
      </c>
      <c r="AH507" s="48" t="str">
        <f t="shared" si="73"/>
        <v/>
      </c>
      <c r="AI507" s="41" t="str">
        <f t="shared" si="74"/>
        <v/>
      </c>
    </row>
    <row r="508" spans="1:35" x14ac:dyDescent="0.2">
      <c r="A508" s="65"/>
      <c r="B508" s="64"/>
      <c r="C508" s="65"/>
      <c r="D508" s="88"/>
      <c r="E508" s="62"/>
      <c r="F508" s="62"/>
      <c r="G508" s="62"/>
      <c r="H508" s="62"/>
      <c r="I508" s="62"/>
      <c r="J508" s="62"/>
      <c r="K508" s="62"/>
      <c r="L508" s="43" t="str">
        <f>IF($B508="","",MAX(0,$E508-MAX($E508-$I508,Parámetros!$B$5)))</f>
        <v/>
      </c>
      <c r="M508" s="43" t="str">
        <f>IF($B508="","",MIN($E508,Parámetros!$B$4))</f>
        <v/>
      </c>
      <c r="N508" s="43" t="str">
        <f t="shared" si="67"/>
        <v/>
      </c>
      <c r="O508" s="43" t="str">
        <f>IF($B508="","",MIN(($E508+$F508)/IF($D508="",1,$D508),Parámetros!$B$4))</f>
        <v/>
      </c>
      <c r="P508" s="43" t="str">
        <f t="shared" si="68"/>
        <v/>
      </c>
      <c r="Q508" s="43" t="str">
        <f t="shared" si="69"/>
        <v/>
      </c>
      <c r="R508" s="43" t="str">
        <f t="shared" si="70"/>
        <v/>
      </c>
      <c r="S508" s="44" t="str">
        <f>IF($B508="","",IFERROR(VLOOKUP($C508,F.931!$B:$R,9,0),8))</f>
        <v/>
      </c>
      <c r="T508" s="44" t="str">
        <f>IF($B508="","",IFERROR(VLOOKUP($C508,F.931!$B:$R,7,0),1))</f>
        <v/>
      </c>
      <c r="U508" s="44" t="str">
        <f>IF($B508="","",IFERROR(VLOOKUP($C508,F.931!$B:$AR,15,0),0))</f>
        <v/>
      </c>
      <c r="V508" s="44" t="str">
        <f>IF($B508="","",IFERROR(VLOOKUP($C508,F.931!$B:$R,3,0),1))</f>
        <v/>
      </c>
      <c r="W508" s="45" t="str">
        <f t="shared" si="71"/>
        <v/>
      </c>
      <c r="X508" s="46" t="str">
        <f>IF($B508="","",$W508*(X$2+$U508*0.015) *$O508*IF(COUNTIF(Parámetros!$J:$J, $S508)&gt;0,0,1)*IF($T508=2,0,1) +$J508*$W508)</f>
        <v/>
      </c>
      <c r="Y508" s="46" t="str">
        <f>IF($B508="","",$W508*Y$2*P508*IF(COUNTIF(Parámetros!$L:$L,$S508)&gt;0,0,1)*IF($T508=2,0,1) +$K508*$W508)</f>
        <v/>
      </c>
      <c r="Z508" s="46" t="str">
        <f>IF($B508="","",($M508*Z$2+IF($T508=2,0, $M508*Z$1+$X508/$W508*(1-$W508)))*IF(COUNTIF(Parámetros!$I:$I, $S508)&gt;0,0,1))</f>
        <v/>
      </c>
      <c r="AA508" s="46" t="str">
        <f>IF($B508="","",$R508*IF($T508=2,AA$1,AA$2) *IF(COUNTIF(Parámetros!$K:$K, $S508)&gt;0,0,1)+$Y508/$W508*(1-$W508))</f>
        <v/>
      </c>
      <c r="AB508" s="46" t="str">
        <f>IF($B508="","",$Q508*Parámetros!$B$3+Parámetros!$B$2)</f>
        <v/>
      </c>
      <c r="AC508" s="46" t="str">
        <f>IF($B508="","",Parámetros!$B$1*IF(OR($S508=27,$S508=102),0,1))</f>
        <v/>
      </c>
      <c r="AE508" s="43" t="str">
        <f>IF($B508="","",IF($C508="","No declarado",IFERROR(VLOOKUP($C508,F.931!$B:$BZ,$AE$1,0),"No declarado")))</f>
        <v/>
      </c>
      <c r="AF508" s="47" t="str">
        <f t="shared" si="72"/>
        <v/>
      </c>
      <c r="AG508" s="47" t="str">
        <f>IF($B508="","",IFERROR(O508-VLOOKUP(C508,F.931!B:BZ,SUMIFS(F.931!$1:$1,F.931!$3:$3,"Remuneración 4"),0),""))</f>
        <v/>
      </c>
      <c r="AH508" s="48" t="str">
        <f t="shared" si="73"/>
        <v/>
      </c>
      <c r="AI508" s="41" t="str">
        <f t="shared" si="74"/>
        <v/>
      </c>
    </row>
    <row r="509" spans="1:35" x14ac:dyDescent="0.2">
      <c r="A509" s="65"/>
      <c r="B509" s="64"/>
      <c r="C509" s="65"/>
      <c r="D509" s="88"/>
      <c r="E509" s="62"/>
      <c r="F509" s="62"/>
      <c r="G509" s="62"/>
      <c r="H509" s="62"/>
      <c r="I509" s="62"/>
      <c r="J509" s="62"/>
      <c r="K509" s="62"/>
      <c r="L509" s="43" t="str">
        <f>IF($B509="","",MAX(0,$E509-MAX($E509-$I509,Parámetros!$B$5)))</f>
        <v/>
      </c>
      <c r="M509" s="43" t="str">
        <f>IF($B509="","",MIN($E509,Parámetros!$B$4))</f>
        <v/>
      </c>
      <c r="N509" s="43" t="str">
        <f t="shared" si="67"/>
        <v/>
      </c>
      <c r="O509" s="43" t="str">
        <f>IF($B509="","",MIN(($E509+$F509)/IF($D509="",1,$D509),Parámetros!$B$4))</f>
        <v/>
      </c>
      <c r="P509" s="43" t="str">
        <f t="shared" si="68"/>
        <v/>
      </c>
      <c r="Q509" s="43" t="str">
        <f t="shared" si="69"/>
        <v/>
      </c>
      <c r="R509" s="43" t="str">
        <f t="shared" si="70"/>
        <v/>
      </c>
      <c r="S509" s="44" t="str">
        <f>IF($B509="","",IFERROR(VLOOKUP($C509,F.931!$B:$R,9,0),8))</f>
        <v/>
      </c>
      <c r="T509" s="44" t="str">
        <f>IF($B509="","",IFERROR(VLOOKUP($C509,F.931!$B:$R,7,0),1))</f>
        <v/>
      </c>
      <c r="U509" s="44" t="str">
        <f>IF($B509="","",IFERROR(VLOOKUP($C509,F.931!$B:$AR,15,0),0))</f>
        <v/>
      </c>
      <c r="V509" s="44" t="str">
        <f>IF($B509="","",IFERROR(VLOOKUP($C509,F.931!$B:$R,3,0),1))</f>
        <v/>
      </c>
      <c r="W509" s="45" t="str">
        <f t="shared" si="71"/>
        <v/>
      </c>
      <c r="X509" s="46" t="str">
        <f>IF($B509="","",$W509*(X$2+$U509*0.015) *$O509*IF(COUNTIF(Parámetros!$J:$J, $S509)&gt;0,0,1)*IF($T509=2,0,1) +$J509*$W509)</f>
        <v/>
      </c>
      <c r="Y509" s="46" t="str">
        <f>IF($B509="","",$W509*Y$2*P509*IF(COUNTIF(Parámetros!$L:$L,$S509)&gt;0,0,1)*IF($T509=2,0,1) +$K509*$W509)</f>
        <v/>
      </c>
      <c r="Z509" s="46" t="str">
        <f>IF($B509="","",($M509*Z$2+IF($T509=2,0, $M509*Z$1+$X509/$W509*(1-$W509)))*IF(COUNTIF(Parámetros!$I:$I, $S509)&gt;0,0,1))</f>
        <v/>
      </c>
      <c r="AA509" s="46" t="str">
        <f>IF($B509="","",$R509*IF($T509=2,AA$1,AA$2) *IF(COUNTIF(Parámetros!$K:$K, $S509)&gt;0,0,1)+$Y509/$W509*(1-$W509))</f>
        <v/>
      </c>
      <c r="AB509" s="46" t="str">
        <f>IF($B509="","",$Q509*Parámetros!$B$3+Parámetros!$B$2)</f>
        <v/>
      </c>
      <c r="AC509" s="46" t="str">
        <f>IF($B509="","",Parámetros!$B$1*IF(OR($S509=27,$S509=102),0,1))</f>
        <v/>
      </c>
      <c r="AE509" s="43" t="str">
        <f>IF($B509="","",IF($C509="","No declarado",IFERROR(VLOOKUP($C509,F.931!$B:$BZ,$AE$1,0),"No declarado")))</f>
        <v/>
      </c>
      <c r="AF509" s="47" t="str">
        <f t="shared" si="72"/>
        <v/>
      </c>
      <c r="AG509" s="47" t="str">
        <f>IF($B509="","",IFERROR(O509-VLOOKUP(C509,F.931!B:BZ,SUMIFS(F.931!$1:$1,F.931!$3:$3,"Remuneración 4"),0),""))</f>
        <v/>
      </c>
      <c r="AH509" s="48" t="str">
        <f t="shared" si="73"/>
        <v/>
      </c>
      <c r="AI509" s="41" t="str">
        <f t="shared" si="74"/>
        <v/>
      </c>
    </row>
    <row r="510" spans="1:35" x14ac:dyDescent="0.2">
      <c r="A510" s="65"/>
      <c r="B510" s="64"/>
      <c r="C510" s="65"/>
      <c r="D510" s="88"/>
      <c r="E510" s="62"/>
      <c r="F510" s="62"/>
      <c r="G510" s="62"/>
      <c r="H510" s="62"/>
      <c r="I510" s="62"/>
      <c r="J510" s="62"/>
      <c r="K510" s="62"/>
      <c r="L510" s="43" t="str">
        <f>IF($B510="","",MAX(0,$E510-MAX($E510-$I510,Parámetros!$B$5)))</f>
        <v/>
      </c>
      <c r="M510" s="43" t="str">
        <f>IF($B510="","",MIN($E510,Parámetros!$B$4))</f>
        <v/>
      </c>
      <c r="N510" s="43" t="str">
        <f t="shared" si="67"/>
        <v/>
      </c>
      <c r="O510" s="43" t="str">
        <f>IF($B510="","",MIN(($E510+$F510)/IF($D510="",1,$D510),Parámetros!$B$4))</f>
        <v/>
      </c>
      <c r="P510" s="43" t="str">
        <f t="shared" si="68"/>
        <v/>
      </c>
      <c r="Q510" s="43" t="str">
        <f t="shared" si="69"/>
        <v/>
      </c>
      <c r="R510" s="43" t="str">
        <f t="shared" si="70"/>
        <v/>
      </c>
      <c r="S510" s="44" t="str">
        <f>IF($B510="","",IFERROR(VLOOKUP($C510,F.931!$B:$R,9,0),8))</f>
        <v/>
      </c>
      <c r="T510" s="44" t="str">
        <f>IF($B510="","",IFERROR(VLOOKUP($C510,F.931!$B:$R,7,0),1))</f>
        <v/>
      </c>
      <c r="U510" s="44" t="str">
        <f>IF($B510="","",IFERROR(VLOOKUP($C510,F.931!$B:$AR,15,0),0))</f>
        <v/>
      </c>
      <c r="V510" s="44" t="str">
        <f>IF($B510="","",IFERROR(VLOOKUP($C510,F.931!$B:$R,3,0),1))</f>
        <v/>
      </c>
      <c r="W510" s="45" t="str">
        <f t="shared" si="71"/>
        <v/>
      </c>
      <c r="X510" s="46" t="str">
        <f>IF($B510="","",$W510*(X$2+$U510*0.015) *$O510*IF(COUNTIF(Parámetros!$J:$J, $S510)&gt;0,0,1)*IF($T510=2,0,1) +$J510*$W510)</f>
        <v/>
      </c>
      <c r="Y510" s="46" t="str">
        <f>IF($B510="","",$W510*Y$2*P510*IF(COUNTIF(Parámetros!$L:$L,$S510)&gt;0,0,1)*IF($T510=2,0,1) +$K510*$W510)</f>
        <v/>
      </c>
      <c r="Z510" s="46" t="str">
        <f>IF($B510="","",($M510*Z$2+IF($T510=2,0, $M510*Z$1+$X510/$W510*(1-$W510)))*IF(COUNTIF(Parámetros!$I:$I, $S510)&gt;0,0,1))</f>
        <v/>
      </c>
      <c r="AA510" s="46" t="str">
        <f>IF($B510="","",$R510*IF($T510=2,AA$1,AA$2) *IF(COUNTIF(Parámetros!$K:$K, $S510)&gt;0,0,1)+$Y510/$W510*(1-$W510))</f>
        <v/>
      </c>
      <c r="AB510" s="46" t="str">
        <f>IF($B510="","",$Q510*Parámetros!$B$3+Parámetros!$B$2)</f>
        <v/>
      </c>
      <c r="AC510" s="46" t="str">
        <f>IF($B510="","",Parámetros!$B$1*IF(OR($S510=27,$S510=102),0,1))</f>
        <v/>
      </c>
      <c r="AE510" s="43" t="str">
        <f>IF($B510="","",IF($C510="","No declarado",IFERROR(VLOOKUP($C510,F.931!$B:$BZ,$AE$1,0),"No declarado")))</f>
        <v/>
      </c>
      <c r="AF510" s="47" t="str">
        <f t="shared" si="72"/>
        <v/>
      </c>
      <c r="AG510" s="47" t="str">
        <f>IF($B510="","",IFERROR(O510-VLOOKUP(C510,F.931!B:BZ,SUMIFS(F.931!$1:$1,F.931!$3:$3,"Remuneración 4"),0),""))</f>
        <v/>
      </c>
      <c r="AH510" s="48" t="str">
        <f t="shared" si="73"/>
        <v/>
      </c>
      <c r="AI510" s="41" t="str">
        <f t="shared" si="74"/>
        <v/>
      </c>
    </row>
    <row r="511" spans="1:35" x14ac:dyDescent="0.2">
      <c r="A511" s="65"/>
      <c r="B511" s="64"/>
      <c r="C511" s="65"/>
      <c r="D511" s="88"/>
      <c r="E511" s="62"/>
      <c r="F511" s="62"/>
      <c r="G511" s="62"/>
      <c r="H511" s="62"/>
      <c r="I511" s="62"/>
      <c r="J511" s="62"/>
      <c r="K511" s="62"/>
      <c r="L511" s="43" t="str">
        <f>IF($B511="","",MAX(0,$E511-MAX($E511-$I511,Parámetros!$B$5)))</f>
        <v/>
      </c>
      <c r="M511" s="43" t="str">
        <f>IF($B511="","",MIN($E511,Parámetros!$B$4))</f>
        <v/>
      </c>
      <c r="N511" s="43" t="str">
        <f t="shared" si="67"/>
        <v/>
      </c>
      <c r="O511" s="43" t="str">
        <f>IF($B511="","",MIN(($E511+$F511)/IF($D511="",1,$D511),Parámetros!$B$4))</f>
        <v/>
      </c>
      <c r="P511" s="43" t="str">
        <f t="shared" si="68"/>
        <v/>
      </c>
      <c r="Q511" s="43" t="str">
        <f t="shared" si="69"/>
        <v/>
      </c>
      <c r="R511" s="43" t="str">
        <f t="shared" si="70"/>
        <v/>
      </c>
      <c r="S511" s="44" t="str">
        <f>IF($B511="","",IFERROR(VLOOKUP($C511,F.931!$B:$R,9,0),8))</f>
        <v/>
      </c>
      <c r="T511" s="44" t="str">
        <f>IF($B511="","",IFERROR(VLOOKUP($C511,F.931!$B:$R,7,0),1))</f>
        <v/>
      </c>
      <c r="U511" s="44" t="str">
        <f>IF($B511="","",IFERROR(VLOOKUP($C511,F.931!$B:$AR,15,0),0))</f>
        <v/>
      </c>
      <c r="V511" s="44" t="str">
        <f>IF($B511="","",IFERROR(VLOOKUP($C511,F.931!$B:$R,3,0),1))</f>
        <v/>
      </c>
      <c r="W511" s="45" t="str">
        <f t="shared" si="71"/>
        <v/>
      </c>
      <c r="X511" s="46" t="str">
        <f>IF($B511="","",$W511*(X$2+$U511*0.015) *$O511*IF(COUNTIF(Parámetros!$J:$J, $S511)&gt;0,0,1)*IF($T511=2,0,1) +$J511*$W511)</f>
        <v/>
      </c>
      <c r="Y511" s="46" t="str">
        <f>IF($B511="","",$W511*Y$2*P511*IF(COUNTIF(Parámetros!$L:$L,$S511)&gt;0,0,1)*IF($T511=2,0,1) +$K511*$W511)</f>
        <v/>
      </c>
      <c r="Z511" s="46" t="str">
        <f>IF($B511="","",($M511*Z$2+IF($T511=2,0, $M511*Z$1+$X511/$W511*(1-$W511)))*IF(COUNTIF(Parámetros!$I:$I, $S511)&gt;0,0,1))</f>
        <v/>
      </c>
      <c r="AA511" s="46" t="str">
        <f>IF($B511="","",$R511*IF($T511=2,AA$1,AA$2) *IF(COUNTIF(Parámetros!$K:$K, $S511)&gt;0,0,1)+$Y511/$W511*(1-$W511))</f>
        <v/>
      </c>
      <c r="AB511" s="46" t="str">
        <f>IF($B511="","",$Q511*Parámetros!$B$3+Parámetros!$B$2)</f>
        <v/>
      </c>
      <c r="AC511" s="46" t="str">
        <f>IF($B511="","",Parámetros!$B$1*IF(OR($S511=27,$S511=102),0,1))</f>
        <v/>
      </c>
      <c r="AE511" s="43" t="str">
        <f>IF($B511="","",IF($C511="","No declarado",IFERROR(VLOOKUP($C511,F.931!$B:$BZ,$AE$1,0),"No declarado")))</f>
        <v/>
      </c>
      <c r="AF511" s="47" t="str">
        <f t="shared" si="72"/>
        <v/>
      </c>
      <c r="AG511" s="47" t="str">
        <f>IF($B511="","",IFERROR(O511-VLOOKUP(C511,F.931!B:BZ,SUMIFS(F.931!$1:$1,F.931!$3:$3,"Remuneración 4"),0),""))</f>
        <v/>
      </c>
      <c r="AH511" s="48" t="str">
        <f t="shared" si="73"/>
        <v/>
      </c>
      <c r="AI511" s="41" t="str">
        <f t="shared" si="74"/>
        <v/>
      </c>
    </row>
    <row r="512" spans="1:35" x14ac:dyDescent="0.2">
      <c r="A512" s="65"/>
      <c r="B512" s="64"/>
      <c r="C512" s="65"/>
      <c r="D512" s="88"/>
      <c r="E512" s="62"/>
      <c r="F512" s="62"/>
      <c r="G512" s="62"/>
      <c r="H512" s="62"/>
      <c r="I512" s="62"/>
      <c r="J512" s="62"/>
      <c r="K512" s="62"/>
      <c r="L512" s="43" t="str">
        <f>IF($B512="","",MAX(0,$E512-MAX($E512-$I512,Parámetros!$B$5)))</f>
        <v/>
      </c>
      <c r="M512" s="43" t="str">
        <f>IF($B512="","",MIN($E512,Parámetros!$B$4))</f>
        <v/>
      </c>
      <c r="N512" s="43" t="str">
        <f t="shared" si="67"/>
        <v/>
      </c>
      <c r="O512" s="43" t="str">
        <f>IF($B512="","",MIN(($E512+$F512)/IF($D512="",1,$D512),Parámetros!$B$4))</f>
        <v/>
      </c>
      <c r="P512" s="43" t="str">
        <f t="shared" si="68"/>
        <v/>
      </c>
      <c r="Q512" s="43" t="str">
        <f t="shared" si="69"/>
        <v/>
      </c>
      <c r="R512" s="43" t="str">
        <f t="shared" si="70"/>
        <v/>
      </c>
      <c r="S512" s="44" t="str">
        <f>IF($B512="","",IFERROR(VLOOKUP($C512,F.931!$B:$R,9,0),8))</f>
        <v/>
      </c>
      <c r="T512" s="44" t="str">
        <f>IF($B512="","",IFERROR(VLOOKUP($C512,F.931!$B:$R,7,0),1))</f>
        <v/>
      </c>
      <c r="U512" s="44" t="str">
        <f>IF($B512="","",IFERROR(VLOOKUP($C512,F.931!$B:$AR,15,0),0))</f>
        <v/>
      </c>
      <c r="V512" s="44" t="str">
        <f>IF($B512="","",IFERROR(VLOOKUP($C512,F.931!$B:$R,3,0),1))</f>
        <v/>
      </c>
      <c r="W512" s="45" t="str">
        <f t="shared" si="71"/>
        <v/>
      </c>
      <c r="X512" s="46" t="str">
        <f>IF($B512="","",$W512*(X$2+$U512*0.015) *$O512*IF(COUNTIF(Parámetros!$J:$J, $S512)&gt;0,0,1)*IF($T512=2,0,1) +$J512*$W512)</f>
        <v/>
      </c>
      <c r="Y512" s="46" t="str">
        <f>IF($B512="","",$W512*Y$2*P512*IF(COUNTIF(Parámetros!$L:$L,$S512)&gt;0,0,1)*IF($T512=2,0,1) +$K512*$W512)</f>
        <v/>
      </c>
      <c r="Z512" s="46" t="str">
        <f>IF($B512="","",($M512*Z$2+IF($T512=2,0, $M512*Z$1+$X512/$W512*(1-$W512)))*IF(COUNTIF(Parámetros!$I:$I, $S512)&gt;0,0,1))</f>
        <v/>
      </c>
      <c r="AA512" s="46" t="str">
        <f>IF($B512="","",$R512*IF($T512=2,AA$1,AA$2) *IF(COUNTIF(Parámetros!$K:$K, $S512)&gt;0,0,1)+$Y512/$W512*(1-$W512))</f>
        <v/>
      </c>
      <c r="AB512" s="46" t="str">
        <f>IF($B512="","",$Q512*Parámetros!$B$3+Parámetros!$B$2)</f>
        <v/>
      </c>
      <c r="AC512" s="46" t="str">
        <f>IF($B512="","",Parámetros!$B$1*IF(OR($S512=27,$S512=102),0,1))</f>
        <v/>
      </c>
      <c r="AE512" s="43" t="str">
        <f>IF($B512="","",IF($C512="","No declarado",IFERROR(VLOOKUP($C512,F.931!$B:$BZ,$AE$1,0),"No declarado")))</f>
        <v/>
      </c>
      <c r="AF512" s="47" t="str">
        <f t="shared" si="72"/>
        <v/>
      </c>
      <c r="AG512" s="47" t="str">
        <f>IF($B512="","",IFERROR(O512-VLOOKUP(C512,F.931!B:BZ,SUMIFS(F.931!$1:$1,F.931!$3:$3,"Remuneración 4"),0),""))</f>
        <v/>
      </c>
      <c r="AH512" s="48" t="str">
        <f t="shared" si="73"/>
        <v/>
      </c>
      <c r="AI512" s="41" t="str">
        <f t="shared" si="74"/>
        <v/>
      </c>
    </row>
    <row r="513" spans="1:35" x14ac:dyDescent="0.2">
      <c r="A513" s="65"/>
      <c r="B513" s="64"/>
      <c r="C513" s="65"/>
      <c r="D513" s="88"/>
      <c r="E513" s="62"/>
      <c r="F513" s="62"/>
      <c r="G513" s="62"/>
      <c r="H513" s="62"/>
      <c r="I513" s="62"/>
      <c r="J513" s="62"/>
      <c r="K513" s="62"/>
      <c r="L513" s="43" t="str">
        <f>IF($B513="","",MAX(0,$E513-MAX($E513-$I513,Parámetros!$B$5)))</f>
        <v/>
      </c>
      <c r="M513" s="43" t="str">
        <f>IF($B513="","",MIN($E513,Parámetros!$B$4))</f>
        <v/>
      </c>
      <c r="N513" s="43" t="str">
        <f t="shared" si="67"/>
        <v/>
      </c>
      <c r="O513" s="43" t="str">
        <f>IF($B513="","",MIN(($E513+$F513)/IF($D513="",1,$D513),Parámetros!$B$4))</f>
        <v/>
      </c>
      <c r="P513" s="43" t="str">
        <f t="shared" si="68"/>
        <v/>
      </c>
      <c r="Q513" s="43" t="str">
        <f t="shared" si="69"/>
        <v/>
      </c>
      <c r="R513" s="43" t="str">
        <f t="shared" si="70"/>
        <v/>
      </c>
      <c r="S513" s="44" t="str">
        <f>IF($B513="","",IFERROR(VLOOKUP($C513,F.931!$B:$R,9,0),8))</f>
        <v/>
      </c>
      <c r="T513" s="44" t="str">
        <f>IF($B513="","",IFERROR(VLOOKUP($C513,F.931!$B:$R,7,0),1))</f>
        <v/>
      </c>
      <c r="U513" s="44" t="str">
        <f>IF($B513="","",IFERROR(VLOOKUP($C513,F.931!$B:$AR,15,0),0))</f>
        <v/>
      </c>
      <c r="V513" s="44" t="str">
        <f>IF($B513="","",IFERROR(VLOOKUP($C513,F.931!$B:$R,3,0),1))</f>
        <v/>
      </c>
      <c r="W513" s="45" t="str">
        <f t="shared" si="71"/>
        <v/>
      </c>
      <c r="X513" s="46" t="str">
        <f>IF($B513="","",$W513*(X$2+$U513*0.015) *$O513*IF(COUNTIF(Parámetros!$J:$J, $S513)&gt;0,0,1)*IF($T513=2,0,1) +$J513*$W513)</f>
        <v/>
      </c>
      <c r="Y513" s="46" t="str">
        <f>IF($B513="","",$W513*Y$2*P513*IF(COUNTIF(Parámetros!$L:$L,$S513)&gt;0,0,1)*IF($T513=2,0,1) +$K513*$W513)</f>
        <v/>
      </c>
      <c r="Z513" s="46" t="str">
        <f>IF($B513="","",($M513*Z$2+IF($T513=2,0, $M513*Z$1+$X513/$W513*(1-$W513)))*IF(COUNTIF(Parámetros!$I:$I, $S513)&gt;0,0,1))</f>
        <v/>
      </c>
      <c r="AA513" s="46" t="str">
        <f>IF($B513="","",$R513*IF($T513=2,AA$1,AA$2) *IF(COUNTIF(Parámetros!$K:$K, $S513)&gt;0,0,1)+$Y513/$W513*(1-$W513))</f>
        <v/>
      </c>
      <c r="AB513" s="46" t="str">
        <f>IF($B513="","",$Q513*Parámetros!$B$3+Parámetros!$B$2)</f>
        <v/>
      </c>
      <c r="AC513" s="46" t="str">
        <f>IF($B513="","",Parámetros!$B$1*IF(OR($S513=27,$S513=102),0,1))</f>
        <v/>
      </c>
      <c r="AE513" s="43" t="str">
        <f>IF($B513="","",IF($C513="","No declarado",IFERROR(VLOOKUP($C513,F.931!$B:$BZ,$AE$1,0),"No declarado")))</f>
        <v/>
      </c>
      <c r="AF513" s="47" t="str">
        <f t="shared" si="72"/>
        <v/>
      </c>
      <c r="AG513" s="47" t="str">
        <f>IF($B513="","",IFERROR(O513-VLOOKUP(C513,F.931!B:BZ,SUMIFS(F.931!$1:$1,F.931!$3:$3,"Remuneración 4"),0),""))</f>
        <v/>
      </c>
      <c r="AH513" s="48" t="str">
        <f t="shared" si="73"/>
        <v/>
      </c>
      <c r="AI513" s="41" t="str">
        <f t="shared" si="74"/>
        <v/>
      </c>
    </row>
    <row r="514" spans="1:35" x14ac:dyDescent="0.2">
      <c r="A514" s="65"/>
      <c r="B514" s="64"/>
      <c r="C514" s="65"/>
      <c r="D514" s="88"/>
      <c r="E514" s="62"/>
      <c r="F514" s="62"/>
      <c r="G514" s="62"/>
      <c r="H514" s="62"/>
      <c r="I514" s="62"/>
      <c r="J514" s="62"/>
      <c r="K514" s="62"/>
      <c r="L514" s="43" t="str">
        <f>IF($B514="","",MAX(0,$E514-MAX($E514-$I514,Parámetros!$B$5)))</f>
        <v/>
      </c>
      <c r="M514" s="43" t="str">
        <f>IF($B514="","",MIN($E514,Parámetros!$B$4))</f>
        <v/>
      </c>
      <c r="N514" s="43" t="str">
        <f t="shared" si="67"/>
        <v/>
      </c>
      <c r="O514" s="43" t="str">
        <f>IF($B514="","",MIN(($E514+$F514)/IF($D514="",1,$D514),Parámetros!$B$4))</f>
        <v/>
      </c>
      <c r="P514" s="43" t="str">
        <f t="shared" si="68"/>
        <v/>
      </c>
      <c r="Q514" s="43" t="str">
        <f t="shared" si="69"/>
        <v/>
      </c>
      <c r="R514" s="43" t="str">
        <f t="shared" si="70"/>
        <v/>
      </c>
      <c r="S514" s="44" t="str">
        <f>IF($B514="","",IFERROR(VLOOKUP($C514,F.931!$B:$R,9,0),8))</f>
        <v/>
      </c>
      <c r="T514" s="44" t="str">
        <f>IF($B514="","",IFERROR(VLOOKUP($C514,F.931!$B:$R,7,0),1))</f>
        <v/>
      </c>
      <c r="U514" s="44" t="str">
        <f>IF($B514="","",IFERROR(VLOOKUP($C514,F.931!$B:$AR,15,0),0))</f>
        <v/>
      </c>
      <c r="V514" s="44" t="str">
        <f>IF($B514="","",IFERROR(VLOOKUP($C514,F.931!$B:$R,3,0),1))</f>
        <v/>
      </c>
      <c r="W514" s="45" t="str">
        <f t="shared" si="71"/>
        <v/>
      </c>
      <c r="X514" s="46" t="str">
        <f>IF($B514="","",$W514*(X$2+$U514*0.015) *$O514*IF(COUNTIF(Parámetros!$J:$J, $S514)&gt;0,0,1)*IF($T514=2,0,1) +$J514*$W514)</f>
        <v/>
      </c>
      <c r="Y514" s="46" t="str">
        <f>IF($B514="","",$W514*Y$2*P514*IF(COUNTIF(Parámetros!$L:$L,$S514)&gt;0,0,1)*IF($T514=2,0,1) +$K514*$W514)</f>
        <v/>
      </c>
      <c r="Z514" s="46" t="str">
        <f>IF($B514="","",($M514*Z$2+IF($T514=2,0, $M514*Z$1+$X514/$W514*(1-$W514)))*IF(COUNTIF(Parámetros!$I:$I, $S514)&gt;0,0,1))</f>
        <v/>
      </c>
      <c r="AA514" s="46" t="str">
        <f>IF($B514="","",$R514*IF($T514=2,AA$1,AA$2) *IF(COUNTIF(Parámetros!$K:$K, $S514)&gt;0,0,1)+$Y514/$W514*(1-$W514))</f>
        <v/>
      </c>
      <c r="AB514" s="46" t="str">
        <f>IF($B514="","",$Q514*Parámetros!$B$3+Parámetros!$B$2)</f>
        <v/>
      </c>
      <c r="AC514" s="46" t="str">
        <f>IF($B514="","",Parámetros!$B$1*IF(OR($S514=27,$S514=102),0,1))</f>
        <v/>
      </c>
      <c r="AE514" s="43" t="str">
        <f>IF($B514="","",IF($C514="","No declarado",IFERROR(VLOOKUP($C514,F.931!$B:$BZ,$AE$1,0),"No declarado")))</f>
        <v/>
      </c>
      <c r="AF514" s="47" t="str">
        <f t="shared" si="72"/>
        <v/>
      </c>
      <c r="AG514" s="47" t="str">
        <f>IF($B514="","",IFERROR(O514-VLOOKUP(C514,F.931!B:BZ,SUMIFS(F.931!$1:$1,F.931!$3:$3,"Remuneración 4"),0),""))</f>
        <v/>
      </c>
      <c r="AH514" s="48" t="str">
        <f t="shared" si="73"/>
        <v/>
      </c>
      <c r="AI514" s="41" t="str">
        <f t="shared" si="74"/>
        <v/>
      </c>
    </row>
    <row r="515" spans="1:35" x14ac:dyDescent="0.2">
      <c r="A515" s="65"/>
      <c r="B515" s="64"/>
      <c r="C515" s="65"/>
      <c r="D515" s="88"/>
      <c r="E515" s="62"/>
      <c r="F515" s="62"/>
      <c r="G515" s="62"/>
      <c r="H515" s="62"/>
      <c r="I515" s="62"/>
      <c r="J515" s="62"/>
      <c r="K515" s="62"/>
      <c r="L515" s="43" t="str">
        <f>IF($B515="","",MAX(0,$E515-MAX($E515-$I515,Parámetros!$B$5)))</f>
        <v/>
      </c>
      <c r="M515" s="43" t="str">
        <f>IF($B515="","",MIN($E515,Parámetros!$B$4))</f>
        <v/>
      </c>
      <c r="N515" s="43" t="str">
        <f t="shared" si="67"/>
        <v/>
      </c>
      <c r="O515" s="43" t="str">
        <f>IF($B515="","",MIN(($E515+$F515)/IF($D515="",1,$D515),Parámetros!$B$4))</f>
        <v/>
      </c>
      <c r="P515" s="43" t="str">
        <f t="shared" si="68"/>
        <v/>
      </c>
      <c r="Q515" s="43" t="str">
        <f t="shared" si="69"/>
        <v/>
      </c>
      <c r="R515" s="43" t="str">
        <f t="shared" si="70"/>
        <v/>
      </c>
      <c r="S515" s="44" t="str">
        <f>IF($B515="","",IFERROR(VLOOKUP($C515,F.931!$B:$R,9,0),8))</f>
        <v/>
      </c>
      <c r="T515" s="44" t="str">
        <f>IF($B515="","",IFERROR(VLOOKUP($C515,F.931!$B:$R,7,0),1))</f>
        <v/>
      </c>
      <c r="U515" s="44" t="str">
        <f>IF($B515="","",IFERROR(VLOOKUP($C515,F.931!$B:$AR,15,0),0))</f>
        <v/>
      </c>
      <c r="V515" s="44" t="str">
        <f>IF($B515="","",IFERROR(VLOOKUP($C515,F.931!$B:$R,3,0),1))</f>
        <v/>
      </c>
      <c r="W515" s="45" t="str">
        <f t="shared" si="71"/>
        <v/>
      </c>
      <c r="X515" s="46" t="str">
        <f>IF($B515="","",$W515*(X$2+$U515*0.015) *$O515*IF(COUNTIF(Parámetros!$J:$J, $S515)&gt;0,0,1)*IF($T515=2,0,1) +$J515*$W515)</f>
        <v/>
      </c>
      <c r="Y515" s="46" t="str">
        <f>IF($B515="","",$W515*Y$2*P515*IF(COUNTIF(Parámetros!$L:$L,$S515)&gt;0,0,1)*IF($T515=2,0,1) +$K515*$W515)</f>
        <v/>
      </c>
      <c r="Z515" s="46" t="str">
        <f>IF($B515="","",($M515*Z$2+IF($T515=2,0, $M515*Z$1+$X515/$W515*(1-$W515)))*IF(COUNTIF(Parámetros!$I:$I, $S515)&gt;0,0,1))</f>
        <v/>
      </c>
      <c r="AA515" s="46" t="str">
        <f>IF($B515="","",$R515*IF($T515=2,AA$1,AA$2) *IF(COUNTIF(Parámetros!$K:$K, $S515)&gt;0,0,1)+$Y515/$W515*(1-$W515))</f>
        <v/>
      </c>
      <c r="AB515" s="46" t="str">
        <f>IF($B515="","",$Q515*Parámetros!$B$3+Parámetros!$B$2)</f>
        <v/>
      </c>
      <c r="AC515" s="46" t="str">
        <f>IF($B515="","",Parámetros!$B$1*IF(OR($S515=27,$S515=102),0,1))</f>
        <v/>
      </c>
      <c r="AE515" s="43" t="str">
        <f>IF($B515="","",IF($C515="","No declarado",IFERROR(VLOOKUP($C515,F.931!$B:$BZ,$AE$1,0),"No declarado")))</f>
        <v/>
      </c>
      <c r="AF515" s="47" t="str">
        <f t="shared" si="72"/>
        <v/>
      </c>
      <c r="AG515" s="47" t="str">
        <f>IF($B515="","",IFERROR(O515-VLOOKUP(C515,F.931!B:BZ,SUMIFS(F.931!$1:$1,F.931!$3:$3,"Remuneración 4"),0),""))</f>
        <v/>
      </c>
      <c r="AH515" s="48" t="str">
        <f t="shared" si="73"/>
        <v/>
      </c>
      <c r="AI515" s="41" t="str">
        <f t="shared" si="74"/>
        <v/>
      </c>
    </row>
    <row r="516" spans="1:35" x14ac:dyDescent="0.2">
      <c r="A516" s="65"/>
      <c r="B516" s="64"/>
      <c r="C516" s="65"/>
      <c r="D516" s="88"/>
      <c r="E516" s="62"/>
      <c r="F516" s="62"/>
      <c r="G516" s="62"/>
      <c r="H516" s="62"/>
      <c r="I516" s="62"/>
      <c r="J516" s="62"/>
      <c r="K516" s="62"/>
      <c r="L516" s="43" t="str">
        <f>IF($B516="","",MAX(0,$E516-MAX($E516-$I516,Parámetros!$B$5)))</f>
        <v/>
      </c>
      <c r="M516" s="43" t="str">
        <f>IF($B516="","",MIN($E516,Parámetros!$B$4))</f>
        <v/>
      </c>
      <c r="N516" s="43" t="str">
        <f t="shared" si="67"/>
        <v/>
      </c>
      <c r="O516" s="43" t="str">
        <f>IF($B516="","",MIN(($E516+$F516)/IF($D516="",1,$D516),Parámetros!$B$4))</f>
        <v/>
      </c>
      <c r="P516" s="43" t="str">
        <f t="shared" si="68"/>
        <v/>
      </c>
      <c r="Q516" s="43" t="str">
        <f t="shared" si="69"/>
        <v/>
      </c>
      <c r="R516" s="43" t="str">
        <f t="shared" si="70"/>
        <v/>
      </c>
      <c r="S516" s="44" t="str">
        <f>IF($B516="","",IFERROR(VLOOKUP($C516,F.931!$B:$R,9,0),8))</f>
        <v/>
      </c>
      <c r="T516" s="44" t="str">
        <f>IF($B516="","",IFERROR(VLOOKUP($C516,F.931!$B:$R,7,0),1))</f>
        <v/>
      </c>
      <c r="U516" s="44" t="str">
        <f>IF($B516="","",IFERROR(VLOOKUP($C516,F.931!$B:$AR,15,0),0))</f>
        <v/>
      </c>
      <c r="V516" s="44" t="str">
        <f>IF($B516="","",IFERROR(VLOOKUP($C516,F.931!$B:$R,3,0),1))</f>
        <v/>
      </c>
      <c r="W516" s="45" t="str">
        <f t="shared" si="71"/>
        <v/>
      </c>
      <c r="X516" s="46" t="str">
        <f>IF($B516="","",$W516*(X$2+$U516*0.015) *$O516*IF(COUNTIF(Parámetros!$J:$J, $S516)&gt;0,0,1)*IF($T516=2,0,1) +$J516*$W516)</f>
        <v/>
      </c>
      <c r="Y516" s="46" t="str">
        <f>IF($B516="","",$W516*Y$2*P516*IF(COUNTIF(Parámetros!$L:$L,$S516)&gt;0,0,1)*IF($T516=2,0,1) +$K516*$W516)</f>
        <v/>
      </c>
      <c r="Z516" s="46" t="str">
        <f>IF($B516="","",($M516*Z$2+IF($T516=2,0, $M516*Z$1+$X516/$W516*(1-$W516)))*IF(COUNTIF(Parámetros!$I:$I, $S516)&gt;0,0,1))</f>
        <v/>
      </c>
      <c r="AA516" s="46" t="str">
        <f>IF($B516="","",$R516*IF($T516=2,AA$1,AA$2) *IF(COUNTIF(Parámetros!$K:$K, $S516)&gt;0,0,1)+$Y516/$W516*(1-$W516))</f>
        <v/>
      </c>
      <c r="AB516" s="46" t="str">
        <f>IF($B516="","",$Q516*Parámetros!$B$3+Parámetros!$B$2)</f>
        <v/>
      </c>
      <c r="AC516" s="46" t="str">
        <f>IF($B516="","",Parámetros!$B$1*IF(OR($S516=27,$S516=102),0,1))</f>
        <v/>
      </c>
      <c r="AE516" s="43" t="str">
        <f>IF($B516="","",IF($C516="","No declarado",IFERROR(VLOOKUP($C516,F.931!$B:$BZ,$AE$1,0),"No declarado")))</f>
        <v/>
      </c>
      <c r="AF516" s="47" t="str">
        <f t="shared" si="72"/>
        <v/>
      </c>
      <c r="AG516" s="47" t="str">
        <f>IF($B516="","",IFERROR(O516-VLOOKUP(C516,F.931!B:BZ,SUMIFS(F.931!$1:$1,F.931!$3:$3,"Remuneración 4"),0),""))</f>
        <v/>
      </c>
      <c r="AH516" s="48" t="str">
        <f t="shared" si="73"/>
        <v/>
      </c>
      <c r="AI516" s="41" t="str">
        <f t="shared" si="74"/>
        <v/>
      </c>
    </row>
    <row r="517" spans="1:35" x14ac:dyDescent="0.2">
      <c r="A517" s="65"/>
      <c r="B517" s="64"/>
      <c r="C517" s="65"/>
      <c r="D517" s="88"/>
      <c r="E517" s="62"/>
      <c r="F517" s="62"/>
      <c r="G517" s="62"/>
      <c r="H517" s="62"/>
      <c r="I517" s="62"/>
      <c r="J517" s="62"/>
      <c r="K517" s="62"/>
      <c r="L517" s="43" t="str">
        <f>IF($B517="","",MAX(0,$E517-MAX($E517-$I517,Parámetros!$B$5)))</f>
        <v/>
      </c>
      <c r="M517" s="43" t="str">
        <f>IF($B517="","",MIN($E517,Parámetros!$B$4))</f>
        <v/>
      </c>
      <c r="N517" s="43" t="str">
        <f t="shared" si="67"/>
        <v/>
      </c>
      <c r="O517" s="43" t="str">
        <f>IF($B517="","",MIN(($E517+$F517)/IF($D517="",1,$D517),Parámetros!$B$4))</f>
        <v/>
      </c>
      <c r="P517" s="43" t="str">
        <f t="shared" si="68"/>
        <v/>
      </c>
      <c r="Q517" s="43" t="str">
        <f t="shared" si="69"/>
        <v/>
      </c>
      <c r="R517" s="43" t="str">
        <f t="shared" si="70"/>
        <v/>
      </c>
      <c r="S517" s="44" t="str">
        <f>IF($B517="","",IFERROR(VLOOKUP($C517,F.931!$B:$R,9,0),8))</f>
        <v/>
      </c>
      <c r="T517" s="44" t="str">
        <f>IF($B517="","",IFERROR(VLOOKUP($C517,F.931!$B:$R,7,0),1))</f>
        <v/>
      </c>
      <c r="U517" s="44" t="str">
        <f>IF($B517="","",IFERROR(VLOOKUP($C517,F.931!$B:$AR,15,0),0))</f>
        <v/>
      </c>
      <c r="V517" s="44" t="str">
        <f>IF($B517="","",IFERROR(VLOOKUP($C517,F.931!$B:$R,3,0),1))</f>
        <v/>
      </c>
      <c r="W517" s="45" t="str">
        <f t="shared" si="71"/>
        <v/>
      </c>
      <c r="X517" s="46" t="str">
        <f>IF($B517="","",$W517*(X$2+$U517*0.015) *$O517*IF(COUNTIF(Parámetros!$J:$J, $S517)&gt;0,0,1)*IF($T517=2,0,1) +$J517*$W517)</f>
        <v/>
      </c>
      <c r="Y517" s="46" t="str">
        <f>IF($B517="","",$W517*Y$2*P517*IF(COUNTIF(Parámetros!$L:$L,$S517)&gt;0,0,1)*IF($T517=2,0,1) +$K517*$W517)</f>
        <v/>
      </c>
      <c r="Z517" s="46" t="str">
        <f>IF($B517="","",($M517*Z$2+IF($T517=2,0, $M517*Z$1+$X517/$W517*(1-$W517)))*IF(COUNTIF(Parámetros!$I:$I, $S517)&gt;0,0,1))</f>
        <v/>
      </c>
      <c r="AA517" s="46" t="str">
        <f>IF($B517="","",$R517*IF($T517=2,AA$1,AA$2) *IF(COUNTIF(Parámetros!$K:$K, $S517)&gt;0,0,1)+$Y517/$W517*(1-$W517))</f>
        <v/>
      </c>
      <c r="AB517" s="46" t="str">
        <f>IF($B517="","",$Q517*Parámetros!$B$3+Parámetros!$B$2)</f>
        <v/>
      </c>
      <c r="AC517" s="46" t="str">
        <f>IF($B517="","",Parámetros!$B$1*IF(OR($S517=27,$S517=102),0,1))</f>
        <v/>
      </c>
      <c r="AE517" s="43" t="str">
        <f>IF($B517="","",IF($C517="","No declarado",IFERROR(VLOOKUP($C517,F.931!$B:$BZ,$AE$1,0),"No declarado")))</f>
        <v/>
      </c>
      <c r="AF517" s="47" t="str">
        <f t="shared" si="72"/>
        <v/>
      </c>
      <c r="AG517" s="47" t="str">
        <f>IF($B517="","",IFERROR(O517-VLOOKUP(C517,F.931!B:BZ,SUMIFS(F.931!$1:$1,F.931!$3:$3,"Remuneración 4"),0),""))</f>
        <v/>
      </c>
      <c r="AH517" s="48" t="str">
        <f t="shared" si="73"/>
        <v/>
      </c>
      <c r="AI517" s="41" t="str">
        <f t="shared" si="74"/>
        <v/>
      </c>
    </row>
    <row r="518" spans="1:35" x14ac:dyDescent="0.2">
      <c r="A518" s="65"/>
      <c r="B518" s="64"/>
      <c r="C518" s="65"/>
      <c r="D518" s="88"/>
      <c r="E518" s="62"/>
      <c r="F518" s="62"/>
      <c r="G518" s="62"/>
      <c r="H518" s="62"/>
      <c r="I518" s="62"/>
      <c r="J518" s="62"/>
      <c r="K518" s="62"/>
      <c r="L518" s="43" t="str">
        <f>IF($B518="","",MAX(0,$E518-MAX($E518-$I518,Parámetros!$B$5)))</f>
        <v/>
      </c>
      <c r="M518" s="43" t="str">
        <f>IF($B518="","",MIN($E518,Parámetros!$B$4))</f>
        <v/>
      </c>
      <c r="N518" s="43" t="str">
        <f t="shared" ref="N518:N581" si="75">IF($B518="","",$E518)</f>
        <v/>
      </c>
      <c r="O518" s="43" t="str">
        <f>IF($B518="","",MIN(($E518+$F518)/IF($D518="",1,$D518),Parámetros!$B$4))</f>
        <v/>
      </c>
      <c r="P518" s="43" t="str">
        <f t="shared" ref="P518:P581" si="76">IF($B518="","",SUM($E518:$F518)/IF($D518="",1,$D518))</f>
        <v/>
      </c>
      <c r="Q518" s="43" t="str">
        <f t="shared" ref="Q518:Q581" si="77">IF($B518="","",SUM($E518:$G518))</f>
        <v/>
      </c>
      <c r="R518" s="43" t="str">
        <f t="shared" si="70"/>
        <v/>
      </c>
      <c r="S518" s="44" t="str">
        <f>IF($B518="","",IFERROR(VLOOKUP($C518,F.931!$B:$R,9,0),8))</f>
        <v/>
      </c>
      <c r="T518" s="44" t="str">
        <f>IF($B518="","",IFERROR(VLOOKUP($C518,F.931!$B:$R,7,0),1))</f>
        <v/>
      </c>
      <c r="U518" s="44" t="str">
        <f>IF($B518="","",IFERROR(VLOOKUP($C518,F.931!$B:$AR,15,0),0))</f>
        <v/>
      </c>
      <c r="V518" s="44" t="str">
        <f>IF($B518="","",IFERROR(VLOOKUP($C518,F.931!$B:$R,3,0),1))</f>
        <v/>
      </c>
      <c r="W518" s="45" t="str">
        <f t="shared" si="71"/>
        <v/>
      </c>
      <c r="X518" s="46" t="str">
        <f>IF($B518="","",$W518*(X$2+$U518*0.015) *$O518*IF(COUNTIF(Parámetros!$J:$J, $S518)&gt;0,0,1)*IF($T518=2,0,1) +$J518*$W518)</f>
        <v/>
      </c>
      <c r="Y518" s="46" t="str">
        <f>IF($B518="","",$W518*Y$2*P518*IF(COUNTIF(Parámetros!$L:$L,$S518)&gt;0,0,1)*IF($T518=2,0,1) +$K518*$W518)</f>
        <v/>
      </c>
      <c r="Z518" s="46" t="str">
        <f>IF($B518="","",($M518*Z$2+IF($T518=2,0, $M518*Z$1+$X518/$W518*(1-$W518)))*IF(COUNTIF(Parámetros!$I:$I, $S518)&gt;0,0,1))</f>
        <v/>
      </c>
      <c r="AA518" s="46" t="str">
        <f>IF($B518="","",$R518*IF($T518=2,AA$1,AA$2) *IF(COUNTIF(Parámetros!$K:$K, $S518)&gt;0,0,1)+$Y518/$W518*(1-$W518))</f>
        <v/>
      </c>
      <c r="AB518" s="46" t="str">
        <f>IF($B518="","",$Q518*Parámetros!$B$3+Parámetros!$B$2)</f>
        <v/>
      </c>
      <c r="AC518" s="46" t="str">
        <f>IF($B518="","",Parámetros!$B$1*IF(OR($S518=27,$S518=102),0,1))</f>
        <v/>
      </c>
      <c r="AE518" s="43" t="str">
        <f>IF($B518="","",IF($C518="","No declarado",IFERROR(VLOOKUP($C518,F.931!$B:$BZ,$AE$1,0),"No declarado")))</f>
        <v/>
      </c>
      <c r="AF518" s="47" t="str">
        <f t="shared" si="72"/>
        <v/>
      </c>
      <c r="AG518" s="47" t="str">
        <f>IF($B518="","",IFERROR(O518-VLOOKUP(C518,F.931!B:BZ,SUMIFS(F.931!$1:$1,F.931!$3:$3,"Remuneración 4"),0),""))</f>
        <v/>
      </c>
      <c r="AH518" s="48" t="str">
        <f t="shared" si="73"/>
        <v/>
      </c>
      <c r="AI518" s="41" t="str">
        <f t="shared" si="74"/>
        <v/>
      </c>
    </row>
    <row r="519" spans="1:35" x14ac:dyDescent="0.2">
      <c r="A519" s="65"/>
      <c r="B519" s="64"/>
      <c r="C519" s="65"/>
      <c r="D519" s="88"/>
      <c r="E519" s="62"/>
      <c r="F519" s="62"/>
      <c r="G519" s="62"/>
      <c r="H519" s="62"/>
      <c r="I519" s="62"/>
      <c r="J519" s="62"/>
      <c r="K519" s="62"/>
      <c r="L519" s="43" t="str">
        <f>IF($B519="","",MAX(0,$E519-MAX($E519-$I519,Parámetros!$B$5)))</f>
        <v/>
      </c>
      <c r="M519" s="43" t="str">
        <f>IF($B519="","",MIN($E519,Parámetros!$B$4))</f>
        <v/>
      </c>
      <c r="N519" s="43" t="str">
        <f t="shared" si="75"/>
        <v/>
      </c>
      <c r="O519" s="43" t="str">
        <f>IF($B519="","",MIN(($E519+$F519)/IF($D519="",1,$D519),Parámetros!$B$4))</f>
        <v/>
      </c>
      <c r="P519" s="43" t="str">
        <f t="shared" si="76"/>
        <v/>
      </c>
      <c r="Q519" s="43" t="str">
        <f t="shared" si="77"/>
        <v/>
      </c>
      <c r="R519" s="43" t="str">
        <f t="shared" si="70"/>
        <v/>
      </c>
      <c r="S519" s="44" t="str">
        <f>IF($B519="","",IFERROR(VLOOKUP($C519,F.931!$B:$R,9,0),8))</f>
        <v/>
      </c>
      <c r="T519" s="44" t="str">
        <f>IF($B519="","",IFERROR(VLOOKUP($C519,F.931!$B:$R,7,0),1))</f>
        <v/>
      </c>
      <c r="U519" s="44" t="str">
        <f>IF($B519="","",IFERROR(VLOOKUP($C519,F.931!$B:$AR,15,0),0))</f>
        <v/>
      </c>
      <c r="V519" s="44" t="str">
        <f>IF($B519="","",IFERROR(VLOOKUP($C519,F.931!$B:$R,3,0),1))</f>
        <v/>
      </c>
      <c r="W519" s="45" t="str">
        <f t="shared" si="71"/>
        <v/>
      </c>
      <c r="X519" s="46" t="str">
        <f>IF($B519="","",$W519*(X$2+$U519*0.015) *$O519*IF(COUNTIF(Parámetros!$J:$J, $S519)&gt;0,0,1)*IF($T519=2,0,1) +$J519*$W519)</f>
        <v/>
      </c>
      <c r="Y519" s="46" t="str">
        <f>IF($B519="","",$W519*Y$2*P519*IF(COUNTIF(Parámetros!$L:$L,$S519)&gt;0,0,1)*IF($T519=2,0,1) +$K519*$W519)</f>
        <v/>
      </c>
      <c r="Z519" s="46" t="str">
        <f>IF($B519="","",($M519*Z$2+IF($T519=2,0, $M519*Z$1+$X519/$W519*(1-$W519)))*IF(COUNTIF(Parámetros!$I:$I, $S519)&gt;0,0,1))</f>
        <v/>
      </c>
      <c r="AA519" s="46" t="str">
        <f>IF($B519="","",$R519*IF($T519=2,AA$1,AA$2) *IF(COUNTIF(Parámetros!$K:$K, $S519)&gt;0,0,1)+$Y519/$W519*(1-$W519))</f>
        <v/>
      </c>
      <c r="AB519" s="46" t="str">
        <f>IF($B519="","",$Q519*Parámetros!$B$3+Parámetros!$B$2)</f>
        <v/>
      </c>
      <c r="AC519" s="46" t="str">
        <f>IF($B519="","",Parámetros!$B$1*IF(OR($S519=27,$S519=102),0,1))</f>
        <v/>
      </c>
      <c r="AE519" s="43" t="str">
        <f>IF($B519="","",IF($C519="","No declarado",IFERROR(VLOOKUP($C519,F.931!$B:$BZ,$AE$1,0),"No declarado")))</f>
        <v/>
      </c>
      <c r="AF519" s="47" t="str">
        <f t="shared" si="72"/>
        <v/>
      </c>
      <c r="AG519" s="47" t="str">
        <f>IF($B519="","",IFERROR(O519-VLOOKUP(C519,F.931!B:BZ,SUMIFS(F.931!$1:$1,F.931!$3:$3,"Remuneración 4"),0),""))</f>
        <v/>
      </c>
      <c r="AH519" s="48" t="str">
        <f t="shared" si="73"/>
        <v/>
      </c>
      <c r="AI519" s="41" t="str">
        <f t="shared" si="74"/>
        <v/>
      </c>
    </row>
    <row r="520" spans="1:35" x14ac:dyDescent="0.2">
      <c r="A520" s="65"/>
      <c r="B520" s="64"/>
      <c r="C520" s="65"/>
      <c r="D520" s="88"/>
      <c r="E520" s="62"/>
      <c r="F520" s="62"/>
      <c r="G520" s="62"/>
      <c r="H520" s="62"/>
      <c r="I520" s="62"/>
      <c r="J520" s="62"/>
      <c r="K520" s="62"/>
      <c r="L520" s="43" t="str">
        <f>IF($B520="","",MAX(0,$E520-MAX($E520-$I520,Parámetros!$B$5)))</f>
        <v/>
      </c>
      <c r="M520" s="43" t="str">
        <f>IF($B520="","",MIN($E520,Parámetros!$B$4))</f>
        <v/>
      </c>
      <c r="N520" s="43" t="str">
        <f t="shared" si="75"/>
        <v/>
      </c>
      <c r="O520" s="43" t="str">
        <f>IF($B520="","",MIN(($E520+$F520)/IF($D520="",1,$D520),Parámetros!$B$4))</f>
        <v/>
      </c>
      <c r="P520" s="43" t="str">
        <f t="shared" si="76"/>
        <v/>
      </c>
      <c r="Q520" s="43" t="str">
        <f t="shared" si="77"/>
        <v/>
      </c>
      <c r="R520" s="43" t="str">
        <f t="shared" si="70"/>
        <v/>
      </c>
      <c r="S520" s="44" t="str">
        <f>IF($B520="","",IFERROR(VLOOKUP($C520,F.931!$B:$R,9,0),8))</f>
        <v/>
      </c>
      <c r="T520" s="44" t="str">
        <f>IF($B520="","",IFERROR(VLOOKUP($C520,F.931!$B:$R,7,0),1))</f>
        <v/>
      </c>
      <c r="U520" s="44" t="str">
        <f>IF($B520="","",IFERROR(VLOOKUP($C520,F.931!$B:$AR,15,0),0))</f>
        <v/>
      </c>
      <c r="V520" s="44" t="str">
        <f>IF($B520="","",IFERROR(VLOOKUP($C520,F.931!$B:$R,3,0),1))</f>
        <v/>
      </c>
      <c r="W520" s="45" t="str">
        <f t="shared" si="71"/>
        <v/>
      </c>
      <c r="X520" s="46" t="str">
        <f>IF($B520="","",$W520*(X$2+$U520*0.015) *$O520*IF(COUNTIF(Parámetros!$J:$J, $S520)&gt;0,0,1)*IF($T520=2,0,1) +$J520*$W520)</f>
        <v/>
      </c>
      <c r="Y520" s="46" t="str">
        <f>IF($B520="","",$W520*Y$2*P520*IF(COUNTIF(Parámetros!$L:$L,$S520)&gt;0,0,1)*IF($T520=2,0,1) +$K520*$W520)</f>
        <v/>
      </c>
      <c r="Z520" s="46" t="str">
        <f>IF($B520="","",($M520*Z$2+IF($T520=2,0, $M520*Z$1+$X520/$W520*(1-$W520)))*IF(COUNTIF(Parámetros!$I:$I, $S520)&gt;0,0,1))</f>
        <v/>
      </c>
      <c r="AA520" s="46" t="str">
        <f>IF($B520="","",$R520*IF($T520=2,AA$1,AA$2) *IF(COUNTIF(Parámetros!$K:$K, $S520)&gt;0,0,1)+$Y520/$W520*(1-$W520))</f>
        <v/>
      </c>
      <c r="AB520" s="46" t="str">
        <f>IF($B520="","",$Q520*Parámetros!$B$3+Parámetros!$B$2)</f>
        <v/>
      </c>
      <c r="AC520" s="46" t="str">
        <f>IF($B520="","",Parámetros!$B$1*IF(OR($S520=27,$S520=102),0,1))</f>
        <v/>
      </c>
      <c r="AE520" s="43" t="str">
        <f>IF($B520="","",IF($C520="","No declarado",IFERROR(VLOOKUP($C520,F.931!$B:$BZ,$AE$1,0),"No declarado")))</f>
        <v/>
      </c>
      <c r="AF520" s="47" t="str">
        <f t="shared" si="72"/>
        <v/>
      </c>
      <c r="AG520" s="47" t="str">
        <f>IF($B520="","",IFERROR(O520-VLOOKUP(C520,F.931!B:BZ,SUMIFS(F.931!$1:$1,F.931!$3:$3,"Remuneración 4"),0),""))</f>
        <v/>
      </c>
      <c r="AH520" s="48" t="str">
        <f t="shared" si="73"/>
        <v/>
      </c>
      <c r="AI520" s="41" t="str">
        <f t="shared" si="74"/>
        <v/>
      </c>
    </row>
    <row r="521" spans="1:35" x14ac:dyDescent="0.2">
      <c r="A521" s="65"/>
      <c r="B521" s="64"/>
      <c r="C521" s="65"/>
      <c r="D521" s="88"/>
      <c r="E521" s="62"/>
      <c r="F521" s="62"/>
      <c r="G521" s="62"/>
      <c r="H521" s="62"/>
      <c r="I521" s="62"/>
      <c r="J521" s="62"/>
      <c r="K521" s="62"/>
      <c r="L521" s="43" t="str">
        <f>IF($B521="","",MAX(0,$E521-MAX($E521-$I521,Parámetros!$B$5)))</f>
        <v/>
      </c>
      <c r="M521" s="43" t="str">
        <f>IF($B521="","",MIN($E521,Parámetros!$B$4))</f>
        <v/>
      </c>
      <c r="N521" s="43" t="str">
        <f t="shared" si="75"/>
        <v/>
      </c>
      <c r="O521" s="43" t="str">
        <f>IF($B521="","",MIN(($E521+$F521)/IF($D521="",1,$D521),Parámetros!$B$4))</f>
        <v/>
      </c>
      <c r="P521" s="43" t="str">
        <f t="shared" si="76"/>
        <v/>
      </c>
      <c r="Q521" s="43" t="str">
        <f t="shared" si="77"/>
        <v/>
      </c>
      <c r="R521" s="43" t="str">
        <f t="shared" si="70"/>
        <v/>
      </c>
      <c r="S521" s="44" t="str">
        <f>IF($B521="","",IFERROR(VLOOKUP($C521,F.931!$B:$R,9,0),8))</f>
        <v/>
      </c>
      <c r="T521" s="44" t="str">
        <f>IF($B521="","",IFERROR(VLOOKUP($C521,F.931!$B:$R,7,0),1))</f>
        <v/>
      </c>
      <c r="U521" s="44" t="str">
        <f>IF($B521="","",IFERROR(VLOOKUP($C521,F.931!$B:$AR,15,0),0))</f>
        <v/>
      </c>
      <c r="V521" s="44" t="str">
        <f>IF($B521="","",IFERROR(VLOOKUP($C521,F.931!$B:$R,3,0),1))</f>
        <v/>
      </c>
      <c r="W521" s="45" t="str">
        <f t="shared" si="71"/>
        <v/>
      </c>
      <c r="X521" s="46" t="str">
        <f>IF($B521="","",$W521*(X$2+$U521*0.015) *$O521*IF(COUNTIF(Parámetros!$J:$J, $S521)&gt;0,0,1)*IF($T521=2,0,1) +$J521*$W521)</f>
        <v/>
      </c>
      <c r="Y521" s="46" t="str">
        <f>IF($B521="","",$W521*Y$2*P521*IF(COUNTIF(Parámetros!$L:$L,$S521)&gt;0,0,1)*IF($T521=2,0,1) +$K521*$W521)</f>
        <v/>
      </c>
      <c r="Z521" s="46" t="str">
        <f>IF($B521="","",($M521*Z$2+IF($T521=2,0, $M521*Z$1+$X521/$W521*(1-$W521)))*IF(COUNTIF(Parámetros!$I:$I, $S521)&gt;0,0,1))</f>
        <v/>
      </c>
      <c r="AA521" s="46" t="str">
        <f>IF($B521="","",$R521*IF($T521=2,AA$1,AA$2) *IF(COUNTIF(Parámetros!$K:$K, $S521)&gt;0,0,1)+$Y521/$W521*(1-$W521))</f>
        <v/>
      </c>
      <c r="AB521" s="46" t="str">
        <f>IF($B521="","",$Q521*Parámetros!$B$3+Parámetros!$B$2)</f>
        <v/>
      </c>
      <c r="AC521" s="46" t="str">
        <f>IF($B521="","",Parámetros!$B$1*IF(OR($S521=27,$S521=102),0,1))</f>
        <v/>
      </c>
      <c r="AE521" s="43" t="str">
        <f>IF($B521="","",IF($C521="","No declarado",IFERROR(VLOOKUP($C521,F.931!$B:$BZ,$AE$1,0),"No declarado")))</f>
        <v/>
      </c>
      <c r="AF521" s="47" t="str">
        <f t="shared" si="72"/>
        <v/>
      </c>
      <c r="AG521" s="47" t="str">
        <f>IF($B521="","",IFERROR(O521-VLOOKUP(C521,F.931!B:BZ,SUMIFS(F.931!$1:$1,F.931!$3:$3,"Remuneración 4"),0),""))</f>
        <v/>
      </c>
      <c r="AH521" s="48" t="str">
        <f t="shared" si="73"/>
        <v/>
      </c>
      <c r="AI521" s="41" t="str">
        <f t="shared" si="74"/>
        <v/>
      </c>
    </row>
    <row r="522" spans="1:35" x14ac:dyDescent="0.2">
      <c r="A522" s="65"/>
      <c r="B522" s="64"/>
      <c r="C522" s="65"/>
      <c r="D522" s="88"/>
      <c r="E522" s="62"/>
      <c r="F522" s="62"/>
      <c r="G522" s="62"/>
      <c r="H522" s="62"/>
      <c r="I522" s="62"/>
      <c r="J522" s="62"/>
      <c r="K522" s="62"/>
      <c r="L522" s="43" t="str">
        <f>IF($B522="","",MAX(0,$E522-MAX($E522-$I522,Parámetros!$B$5)))</f>
        <v/>
      </c>
      <c r="M522" s="43" t="str">
        <f>IF($B522="","",MIN($E522,Parámetros!$B$4))</f>
        <v/>
      </c>
      <c r="N522" s="43" t="str">
        <f t="shared" si="75"/>
        <v/>
      </c>
      <c r="O522" s="43" t="str">
        <f>IF($B522="","",MIN(($E522+$F522)/IF($D522="",1,$D522),Parámetros!$B$4))</f>
        <v/>
      </c>
      <c r="P522" s="43" t="str">
        <f t="shared" si="76"/>
        <v/>
      </c>
      <c r="Q522" s="43" t="str">
        <f t="shared" si="77"/>
        <v/>
      </c>
      <c r="R522" s="43" t="str">
        <f t="shared" si="70"/>
        <v/>
      </c>
      <c r="S522" s="44" t="str">
        <f>IF($B522="","",IFERROR(VLOOKUP($C522,F.931!$B:$R,9,0),8))</f>
        <v/>
      </c>
      <c r="T522" s="44" t="str">
        <f>IF($B522="","",IFERROR(VLOOKUP($C522,F.931!$B:$R,7,0),1))</f>
        <v/>
      </c>
      <c r="U522" s="44" t="str">
        <f>IF($B522="","",IFERROR(VLOOKUP($C522,F.931!$B:$AR,15,0),0))</f>
        <v/>
      </c>
      <c r="V522" s="44" t="str">
        <f>IF($B522="","",IFERROR(VLOOKUP($C522,F.931!$B:$R,3,0),1))</f>
        <v/>
      </c>
      <c r="W522" s="45" t="str">
        <f t="shared" si="71"/>
        <v/>
      </c>
      <c r="X522" s="46" t="str">
        <f>IF($B522="","",$W522*(X$2+$U522*0.015) *$O522*IF(COUNTIF(Parámetros!$J:$J, $S522)&gt;0,0,1)*IF($T522=2,0,1) +$J522*$W522)</f>
        <v/>
      </c>
      <c r="Y522" s="46" t="str">
        <f>IF($B522="","",$W522*Y$2*P522*IF(COUNTIF(Parámetros!$L:$L,$S522)&gt;0,0,1)*IF($T522=2,0,1) +$K522*$W522)</f>
        <v/>
      </c>
      <c r="Z522" s="46" t="str">
        <f>IF($B522="","",($M522*Z$2+IF($T522=2,0, $M522*Z$1+$X522/$W522*(1-$W522)))*IF(COUNTIF(Parámetros!$I:$I, $S522)&gt;0,0,1))</f>
        <v/>
      </c>
      <c r="AA522" s="46" t="str">
        <f>IF($B522="","",$R522*IF($T522=2,AA$1,AA$2) *IF(COUNTIF(Parámetros!$K:$K, $S522)&gt;0,0,1)+$Y522/$W522*(1-$W522))</f>
        <v/>
      </c>
      <c r="AB522" s="46" t="str">
        <f>IF($B522="","",$Q522*Parámetros!$B$3+Parámetros!$B$2)</f>
        <v/>
      </c>
      <c r="AC522" s="46" t="str">
        <f>IF($B522="","",Parámetros!$B$1*IF(OR($S522=27,$S522=102),0,1))</f>
        <v/>
      </c>
      <c r="AE522" s="43" t="str">
        <f>IF($B522="","",IF($C522="","No declarado",IFERROR(VLOOKUP($C522,F.931!$B:$BZ,$AE$1,0),"No declarado")))</f>
        <v/>
      </c>
      <c r="AF522" s="47" t="str">
        <f t="shared" si="72"/>
        <v/>
      </c>
      <c r="AG522" s="47" t="str">
        <f>IF($B522="","",IFERROR(O522-VLOOKUP(C522,F.931!B:BZ,SUMIFS(F.931!$1:$1,F.931!$3:$3,"Remuneración 4"),0),""))</f>
        <v/>
      </c>
      <c r="AH522" s="48" t="str">
        <f t="shared" si="73"/>
        <v/>
      </c>
      <c r="AI522" s="41" t="str">
        <f t="shared" si="74"/>
        <v/>
      </c>
    </row>
    <row r="523" spans="1:35" x14ac:dyDescent="0.2">
      <c r="A523" s="65"/>
      <c r="B523" s="64"/>
      <c r="C523" s="65"/>
      <c r="D523" s="88"/>
      <c r="E523" s="62"/>
      <c r="F523" s="62"/>
      <c r="G523" s="62"/>
      <c r="H523" s="62"/>
      <c r="I523" s="62"/>
      <c r="J523" s="62"/>
      <c r="K523" s="62"/>
      <c r="L523" s="43" t="str">
        <f>IF($B523="","",MAX(0,$E523-MAX($E523-$I523,Parámetros!$B$5)))</f>
        <v/>
      </c>
      <c r="M523" s="43" t="str">
        <f>IF($B523="","",MIN($E523,Parámetros!$B$4))</f>
        <v/>
      </c>
      <c r="N523" s="43" t="str">
        <f t="shared" si="75"/>
        <v/>
      </c>
      <c r="O523" s="43" t="str">
        <f>IF($B523="","",MIN(($E523+$F523)/IF($D523="",1,$D523),Parámetros!$B$4))</f>
        <v/>
      </c>
      <c r="P523" s="43" t="str">
        <f t="shared" si="76"/>
        <v/>
      </c>
      <c r="Q523" s="43" t="str">
        <f t="shared" si="77"/>
        <v/>
      </c>
      <c r="R523" s="43" t="str">
        <f t="shared" si="70"/>
        <v/>
      </c>
      <c r="S523" s="44" t="str">
        <f>IF($B523="","",IFERROR(VLOOKUP($C523,F.931!$B:$R,9,0),8))</f>
        <v/>
      </c>
      <c r="T523" s="44" t="str">
        <f>IF($B523="","",IFERROR(VLOOKUP($C523,F.931!$B:$R,7,0),1))</f>
        <v/>
      </c>
      <c r="U523" s="44" t="str">
        <f>IF($B523="","",IFERROR(VLOOKUP($C523,F.931!$B:$AR,15,0),0))</f>
        <v/>
      </c>
      <c r="V523" s="44" t="str">
        <f>IF($B523="","",IFERROR(VLOOKUP($C523,F.931!$B:$R,3,0),1))</f>
        <v/>
      </c>
      <c r="W523" s="45" t="str">
        <f t="shared" si="71"/>
        <v/>
      </c>
      <c r="X523" s="46" t="str">
        <f>IF($B523="","",$W523*(X$2+$U523*0.015) *$O523*IF(COUNTIF(Parámetros!$J:$J, $S523)&gt;0,0,1)*IF($T523=2,0,1) +$J523*$W523)</f>
        <v/>
      </c>
      <c r="Y523" s="46" t="str">
        <f>IF($B523="","",$W523*Y$2*P523*IF(COUNTIF(Parámetros!$L:$L,$S523)&gt;0,0,1)*IF($T523=2,0,1) +$K523*$W523)</f>
        <v/>
      </c>
      <c r="Z523" s="46" t="str">
        <f>IF($B523="","",($M523*Z$2+IF($T523=2,0, $M523*Z$1+$X523/$W523*(1-$W523)))*IF(COUNTIF(Parámetros!$I:$I, $S523)&gt;0,0,1))</f>
        <v/>
      </c>
      <c r="AA523" s="46" t="str">
        <f>IF($B523="","",$R523*IF($T523=2,AA$1,AA$2) *IF(COUNTIF(Parámetros!$K:$K, $S523)&gt;0,0,1)+$Y523/$W523*(1-$W523))</f>
        <v/>
      </c>
      <c r="AB523" s="46" t="str">
        <f>IF($B523="","",$Q523*Parámetros!$B$3+Parámetros!$B$2)</f>
        <v/>
      </c>
      <c r="AC523" s="46" t="str">
        <f>IF($B523="","",Parámetros!$B$1*IF(OR($S523=27,$S523=102),0,1))</f>
        <v/>
      </c>
      <c r="AE523" s="43" t="str">
        <f>IF($B523="","",IF($C523="","No declarado",IFERROR(VLOOKUP($C523,F.931!$B:$BZ,$AE$1,0),"No declarado")))</f>
        <v/>
      </c>
      <c r="AF523" s="47" t="str">
        <f t="shared" si="72"/>
        <v/>
      </c>
      <c r="AG523" s="47" t="str">
        <f>IF($B523="","",IFERROR(O523-VLOOKUP(C523,F.931!B:BZ,SUMIFS(F.931!$1:$1,F.931!$3:$3,"Remuneración 4"),0),""))</f>
        <v/>
      </c>
      <c r="AH523" s="48" t="str">
        <f t="shared" si="73"/>
        <v/>
      </c>
      <c r="AI523" s="41" t="str">
        <f t="shared" si="74"/>
        <v/>
      </c>
    </row>
    <row r="524" spans="1:35" x14ac:dyDescent="0.2">
      <c r="A524" s="65"/>
      <c r="B524" s="64"/>
      <c r="C524" s="65"/>
      <c r="D524" s="88"/>
      <c r="E524" s="62"/>
      <c r="F524" s="62"/>
      <c r="G524" s="62"/>
      <c r="H524" s="62"/>
      <c r="I524" s="62"/>
      <c r="J524" s="62"/>
      <c r="K524" s="62"/>
      <c r="L524" s="43" t="str">
        <f>IF($B524="","",MAX(0,$E524-MAX($E524-$I524,Parámetros!$B$5)))</f>
        <v/>
      </c>
      <c r="M524" s="43" t="str">
        <f>IF($B524="","",MIN($E524,Parámetros!$B$4))</f>
        <v/>
      </c>
      <c r="N524" s="43" t="str">
        <f t="shared" si="75"/>
        <v/>
      </c>
      <c r="O524" s="43" t="str">
        <f>IF($B524="","",MIN(($E524+$F524)/IF($D524="",1,$D524),Parámetros!$B$4))</f>
        <v/>
      </c>
      <c r="P524" s="43" t="str">
        <f t="shared" si="76"/>
        <v/>
      </c>
      <c r="Q524" s="43" t="str">
        <f t="shared" si="77"/>
        <v/>
      </c>
      <c r="R524" s="43" t="str">
        <f t="shared" si="70"/>
        <v/>
      </c>
      <c r="S524" s="44" t="str">
        <f>IF($B524="","",IFERROR(VLOOKUP($C524,F.931!$B:$R,9,0),8))</f>
        <v/>
      </c>
      <c r="T524" s="44" t="str">
        <f>IF($B524="","",IFERROR(VLOOKUP($C524,F.931!$B:$R,7,0),1))</f>
        <v/>
      </c>
      <c r="U524" s="44" t="str">
        <f>IF($B524="","",IFERROR(VLOOKUP($C524,F.931!$B:$AR,15,0),0))</f>
        <v/>
      </c>
      <c r="V524" s="44" t="str">
        <f>IF($B524="","",IFERROR(VLOOKUP($C524,F.931!$B:$R,3,0),1))</f>
        <v/>
      </c>
      <c r="W524" s="45" t="str">
        <f t="shared" si="71"/>
        <v/>
      </c>
      <c r="X524" s="46" t="str">
        <f>IF($B524="","",$W524*(X$2+$U524*0.015) *$O524*IF(COUNTIF(Parámetros!$J:$J, $S524)&gt;0,0,1)*IF($T524=2,0,1) +$J524*$W524)</f>
        <v/>
      </c>
      <c r="Y524" s="46" t="str">
        <f>IF($B524="","",$W524*Y$2*P524*IF(COUNTIF(Parámetros!$L:$L,$S524)&gt;0,0,1)*IF($T524=2,0,1) +$K524*$W524)</f>
        <v/>
      </c>
      <c r="Z524" s="46" t="str">
        <f>IF($B524="","",($M524*Z$2+IF($T524=2,0, $M524*Z$1+$X524/$W524*(1-$W524)))*IF(COUNTIF(Parámetros!$I:$I, $S524)&gt;0,0,1))</f>
        <v/>
      </c>
      <c r="AA524" s="46" t="str">
        <f>IF($B524="","",$R524*IF($T524=2,AA$1,AA$2) *IF(COUNTIF(Parámetros!$K:$K, $S524)&gt;0,0,1)+$Y524/$W524*(1-$W524))</f>
        <v/>
      </c>
      <c r="AB524" s="46" t="str">
        <f>IF($B524="","",$Q524*Parámetros!$B$3+Parámetros!$B$2)</f>
        <v/>
      </c>
      <c r="AC524" s="46" t="str">
        <f>IF($B524="","",Parámetros!$B$1*IF(OR($S524=27,$S524=102),0,1))</f>
        <v/>
      </c>
      <c r="AE524" s="43" t="str">
        <f>IF($B524="","",IF($C524="","No declarado",IFERROR(VLOOKUP($C524,F.931!$B:$BZ,$AE$1,0),"No declarado")))</f>
        <v/>
      </c>
      <c r="AF524" s="47" t="str">
        <f t="shared" si="72"/>
        <v/>
      </c>
      <c r="AG524" s="47" t="str">
        <f>IF($B524="","",IFERROR(O524-VLOOKUP(C524,F.931!B:BZ,SUMIFS(F.931!$1:$1,F.931!$3:$3,"Remuneración 4"),0),""))</f>
        <v/>
      </c>
      <c r="AH524" s="48" t="str">
        <f t="shared" si="73"/>
        <v/>
      </c>
      <c r="AI524" s="41" t="str">
        <f t="shared" si="74"/>
        <v/>
      </c>
    </row>
    <row r="525" spans="1:35" x14ac:dyDescent="0.2">
      <c r="A525" s="65"/>
      <c r="B525" s="64"/>
      <c r="C525" s="65"/>
      <c r="D525" s="88"/>
      <c r="E525" s="62"/>
      <c r="F525" s="62"/>
      <c r="G525" s="62"/>
      <c r="H525" s="62"/>
      <c r="I525" s="62"/>
      <c r="J525" s="62"/>
      <c r="K525" s="62"/>
      <c r="L525" s="43" t="str">
        <f>IF($B525="","",MAX(0,$E525-MAX($E525-$I525,Parámetros!$B$5)))</f>
        <v/>
      </c>
      <c r="M525" s="43" t="str">
        <f>IF($B525="","",MIN($E525,Parámetros!$B$4))</f>
        <v/>
      </c>
      <c r="N525" s="43" t="str">
        <f t="shared" si="75"/>
        <v/>
      </c>
      <c r="O525" s="43" t="str">
        <f>IF($B525="","",MIN(($E525+$F525)/IF($D525="",1,$D525),Parámetros!$B$4))</f>
        <v/>
      </c>
      <c r="P525" s="43" t="str">
        <f t="shared" si="76"/>
        <v/>
      </c>
      <c r="Q525" s="43" t="str">
        <f t="shared" si="77"/>
        <v/>
      </c>
      <c r="R525" s="43" t="str">
        <f t="shared" si="70"/>
        <v/>
      </c>
      <c r="S525" s="44" t="str">
        <f>IF($B525="","",IFERROR(VLOOKUP($C525,F.931!$B:$R,9,0),8))</f>
        <v/>
      </c>
      <c r="T525" s="44" t="str">
        <f>IF($B525="","",IFERROR(VLOOKUP($C525,F.931!$B:$R,7,0),1))</f>
        <v/>
      </c>
      <c r="U525" s="44" t="str">
        <f>IF($B525="","",IFERROR(VLOOKUP($C525,F.931!$B:$AR,15,0),0))</f>
        <v/>
      </c>
      <c r="V525" s="44" t="str">
        <f>IF($B525="","",IFERROR(VLOOKUP($C525,F.931!$B:$R,3,0),1))</f>
        <v/>
      </c>
      <c r="W525" s="45" t="str">
        <f t="shared" si="71"/>
        <v/>
      </c>
      <c r="X525" s="46" t="str">
        <f>IF($B525="","",$W525*(X$2+$U525*0.015) *$O525*IF(COUNTIF(Parámetros!$J:$J, $S525)&gt;0,0,1)*IF($T525=2,0,1) +$J525*$W525)</f>
        <v/>
      </c>
      <c r="Y525" s="46" t="str">
        <f>IF($B525="","",$W525*Y$2*P525*IF(COUNTIF(Parámetros!$L:$L,$S525)&gt;0,0,1)*IF($T525=2,0,1) +$K525*$W525)</f>
        <v/>
      </c>
      <c r="Z525" s="46" t="str">
        <f>IF($B525="","",($M525*Z$2+IF($T525=2,0, $M525*Z$1+$X525/$W525*(1-$W525)))*IF(COUNTIF(Parámetros!$I:$I, $S525)&gt;0,0,1))</f>
        <v/>
      </c>
      <c r="AA525" s="46" t="str">
        <f>IF($B525="","",$R525*IF($T525=2,AA$1,AA$2) *IF(COUNTIF(Parámetros!$K:$K, $S525)&gt;0,0,1)+$Y525/$W525*(1-$W525))</f>
        <v/>
      </c>
      <c r="AB525" s="46" t="str">
        <f>IF($B525="","",$Q525*Parámetros!$B$3+Parámetros!$B$2)</f>
        <v/>
      </c>
      <c r="AC525" s="46" t="str">
        <f>IF($B525="","",Parámetros!$B$1*IF(OR($S525=27,$S525=102),0,1))</f>
        <v/>
      </c>
      <c r="AE525" s="43" t="str">
        <f>IF($B525="","",IF($C525="","No declarado",IFERROR(VLOOKUP($C525,F.931!$B:$BZ,$AE$1,0),"No declarado")))</f>
        <v/>
      </c>
      <c r="AF525" s="47" t="str">
        <f t="shared" si="72"/>
        <v/>
      </c>
      <c r="AG525" s="47" t="str">
        <f>IF($B525="","",IFERROR(O525-VLOOKUP(C525,F.931!B:BZ,SUMIFS(F.931!$1:$1,F.931!$3:$3,"Remuneración 4"),0),""))</f>
        <v/>
      </c>
      <c r="AH525" s="48" t="str">
        <f t="shared" si="73"/>
        <v/>
      </c>
      <c r="AI525" s="41" t="str">
        <f t="shared" si="74"/>
        <v/>
      </c>
    </row>
    <row r="526" spans="1:35" x14ac:dyDescent="0.2">
      <c r="A526" s="65"/>
      <c r="B526" s="64"/>
      <c r="C526" s="65"/>
      <c r="D526" s="88"/>
      <c r="E526" s="62"/>
      <c r="F526" s="62"/>
      <c r="G526" s="62"/>
      <c r="H526" s="62"/>
      <c r="I526" s="62"/>
      <c r="J526" s="62"/>
      <c r="K526" s="62"/>
      <c r="L526" s="43" t="str">
        <f>IF($B526="","",MAX(0,$E526-MAX($E526-$I526,Parámetros!$B$5)))</f>
        <v/>
      </c>
      <c r="M526" s="43" t="str">
        <f>IF($B526="","",MIN($E526,Parámetros!$B$4))</f>
        <v/>
      </c>
      <c r="N526" s="43" t="str">
        <f t="shared" si="75"/>
        <v/>
      </c>
      <c r="O526" s="43" t="str">
        <f>IF($B526="","",MIN(($E526+$F526)/IF($D526="",1,$D526),Parámetros!$B$4))</f>
        <v/>
      </c>
      <c r="P526" s="43" t="str">
        <f t="shared" si="76"/>
        <v/>
      </c>
      <c r="Q526" s="43" t="str">
        <f t="shared" si="77"/>
        <v/>
      </c>
      <c r="R526" s="43" t="str">
        <f t="shared" si="70"/>
        <v/>
      </c>
      <c r="S526" s="44" t="str">
        <f>IF($B526="","",IFERROR(VLOOKUP($C526,F.931!$B:$R,9,0),8))</f>
        <v/>
      </c>
      <c r="T526" s="44" t="str">
        <f>IF($B526="","",IFERROR(VLOOKUP($C526,F.931!$B:$R,7,0),1))</f>
        <v/>
      </c>
      <c r="U526" s="44" t="str">
        <f>IF($B526="","",IFERROR(VLOOKUP($C526,F.931!$B:$AR,15,0),0))</f>
        <v/>
      </c>
      <c r="V526" s="44" t="str">
        <f>IF($B526="","",IFERROR(VLOOKUP($C526,F.931!$B:$R,3,0),1))</f>
        <v/>
      </c>
      <c r="W526" s="45" t="str">
        <f t="shared" si="71"/>
        <v/>
      </c>
      <c r="X526" s="46" t="str">
        <f>IF($B526="","",$W526*(X$2+$U526*0.015) *$O526*IF(COUNTIF(Parámetros!$J:$J, $S526)&gt;0,0,1)*IF($T526=2,0,1) +$J526*$W526)</f>
        <v/>
      </c>
      <c r="Y526" s="46" t="str">
        <f>IF($B526="","",$W526*Y$2*P526*IF(COUNTIF(Parámetros!$L:$L,$S526)&gt;0,0,1)*IF($T526=2,0,1) +$K526*$W526)</f>
        <v/>
      </c>
      <c r="Z526" s="46" t="str">
        <f>IF($B526="","",($M526*Z$2+IF($T526=2,0, $M526*Z$1+$X526/$W526*(1-$W526)))*IF(COUNTIF(Parámetros!$I:$I, $S526)&gt;0,0,1))</f>
        <v/>
      </c>
      <c r="AA526" s="46" t="str">
        <f>IF($B526="","",$R526*IF($T526=2,AA$1,AA$2) *IF(COUNTIF(Parámetros!$K:$K, $S526)&gt;0,0,1)+$Y526/$W526*(1-$W526))</f>
        <v/>
      </c>
      <c r="AB526" s="46" t="str">
        <f>IF($B526="","",$Q526*Parámetros!$B$3+Parámetros!$B$2)</f>
        <v/>
      </c>
      <c r="AC526" s="46" t="str">
        <f>IF($B526="","",Parámetros!$B$1*IF(OR($S526=27,$S526=102),0,1))</f>
        <v/>
      </c>
      <c r="AE526" s="43" t="str">
        <f>IF($B526="","",IF($C526="","No declarado",IFERROR(VLOOKUP($C526,F.931!$B:$BZ,$AE$1,0),"No declarado")))</f>
        <v/>
      </c>
      <c r="AF526" s="47" t="str">
        <f t="shared" si="72"/>
        <v/>
      </c>
      <c r="AG526" s="47" t="str">
        <f>IF($B526="","",IFERROR(O526-VLOOKUP(C526,F.931!B:BZ,SUMIFS(F.931!$1:$1,F.931!$3:$3,"Remuneración 4"),0),""))</f>
        <v/>
      </c>
      <c r="AH526" s="48" t="str">
        <f t="shared" si="73"/>
        <v/>
      </c>
      <c r="AI526" s="41" t="str">
        <f t="shared" si="74"/>
        <v/>
      </c>
    </row>
    <row r="527" spans="1:35" x14ac:dyDescent="0.2">
      <c r="A527" s="65"/>
      <c r="B527" s="64"/>
      <c r="C527" s="65"/>
      <c r="D527" s="88"/>
      <c r="E527" s="62"/>
      <c r="F527" s="62"/>
      <c r="G527" s="62"/>
      <c r="H527" s="62"/>
      <c r="I527" s="62"/>
      <c r="J527" s="62"/>
      <c r="K527" s="62"/>
      <c r="L527" s="43" t="str">
        <f>IF($B527="","",MAX(0,$E527-MAX($E527-$I527,Parámetros!$B$5)))</f>
        <v/>
      </c>
      <c r="M527" s="43" t="str">
        <f>IF($B527="","",MIN($E527,Parámetros!$B$4))</f>
        <v/>
      </c>
      <c r="N527" s="43" t="str">
        <f t="shared" si="75"/>
        <v/>
      </c>
      <c r="O527" s="43" t="str">
        <f>IF($B527="","",MIN(($E527+$F527)/IF($D527="",1,$D527),Parámetros!$B$4))</f>
        <v/>
      </c>
      <c r="P527" s="43" t="str">
        <f t="shared" si="76"/>
        <v/>
      </c>
      <c r="Q527" s="43" t="str">
        <f t="shared" si="77"/>
        <v/>
      </c>
      <c r="R527" s="43" t="str">
        <f t="shared" si="70"/>
        <v/>
      </c>
      <c r="S527" s="44" t="str">
        <f>IF($B527="","",IFERROR(VLOOKUP($C527,F.931!$B:$R,9,0),8))</f>
        <v/>
      </c>
      <c r="T527" s="44" t="str">
        <f>IF($B527="","",IFERROR(VLOOKUP($C527,F.931!$B:$R,7,0),1))</f>
        <v/>
      </c>
      <c r="U527" s="44" t="str">
        <f>IF($B527="","",IFERROR(VLOOKUP($C527,F.931!$B:$AR,15,0),0))</f>
        <v/>
      </c>
      <c r="V527" s="44" t="str">
        <f>IF($B527="","",IFERROR(VLOOKUP($C527,F.931!$B:$R,3,0),1))</f>
        <v/>
      </c>
      <c r="W527" s="45" t="str">
        <f t="shared" si="71"/>
        <v/>
      </c>
      <c r="X527" s="46" t="str">
        <f>IF($B527="","",$W527*(X$2+$U527*0.015) *$O527*IF(COUNTIF(Parámetros!$J:$J, $S527)&gt;0,0,1)*IF($T527=2,0,1) +$J527*$W527)</f>
        <v/>
      </c>
      <c r="Y527" s="46" t="str">
        <f>IF($B527="","",$W527*Y$2*P527*IF(COUNTIF(Parámetros!$L:$L,$S527)&gt;0,0,1)*IF($T527=2,0,1) +$K527*$W527)</f>
        <v/>
      </c>
      <c r="Z527" s="46" t="str">
        <f>IF($B527="","",($M527*Z$2+IF($T527=2,0, $M527*Z$1+$X527/$W527*(1-$W527)))*IF(COUNTIF(Parámetros!$I:$I, $S527)&gt;0,0,1))</f>
        <v/>
      </c>
      <c r="AA527" s="46" t="str">
        <f>IF($B527="","",$R527*IF($T527=2,AA$1,AA$2) *IF(COUNTIF(Parámetros!$K:$K, $S527)&gt;0,0,1)+$Y527/$W527*(1-$W527))</f>
        <v/>
      </c>
      <c r="AB527" s="46" t="str">
        <f>IF($B527="","",$Q527*Parámetros!$B$3+Parámetros!$B$2)</f>
        <v/>
      </c>
      <c r="AC527" s="46" t="str">
        <f>IF($B527="","",Parámetros!$B$1*IF(OR($S527=27,$S527=102),0,1))</f>
        <v/>
      </c>
      <c r="AE527" s="43" t="str">
        <f>IF($B527="","",IF($C527="","No declarado",IFERROR(VLOOKUP($C527,F.931!$B:$BZ,$AE$1,0),"No declarado")))</f>
        <v/>
      </c>
      <c r="AF527" s="47" t="str">
        <f t="shared" si="72"/>
        <v/>
      </c>
      <c r="AG527" s="47" t="str">
        <f>IF($B527="","",IFERROR(O527-VLOOKUP(C527,F.931!B:BZ,SUMIFS(F.931!$1:$1,F.931!$3:$3,"Remuneración 4"),0),""))</f>
        <v/>
      </c>
      <c r="AH527" s="48" t="str">
        <f t="shared" si="73"/>
        <v/>
      </c>
      <c r="AI527" s="41" t="str">
        <f t="shared" si="74"/>
        <v/>
      </c>
    </row>
    <row r="528" spans="1:35" x14ac:dyDescent="0.2">
      <c r="A528" s="65"/>
      <c r="B528" s="64"/>
      <c r="C528" s="65"/>
      <c r="D528" s="88"/>
      <c r="E528" s="62"/>
      <c r="F528" s="62"/>
      <c r="G528" s="62"/>
      <c r="H528" s="62"/>
      <c r="I528" s="62"/>
      <c r="J528" s="62"/>
      <c r="K528" s="62"/>
      <c r="L528" s="43" t="str">
        <f>IF($B528="","",MAX(0,$E528-MAX($E528-$I528,Parámetros!$B$5)))</f>
        <v/>
      </c>
      <c r="M528" s="43" t="str">
        <f>IF($B528="","",MIN($E528,Parámetros!$B$4))</f>
        <v/>
      </c>
      <c r="N528" s="43" t="str">
        <f t="shared" si="75"/>
        <v/>
      </c>
      <c r="O528" s="43" t="str">
        <f>IF($B528="","",MIN(($E528+$F528)/IF($D528="",1,$D528),Parámetros!$B$4))</f>
        <v/>
      </c>
      <c r="P528" s="43" t="str">
        <f t="shared" si="76"/>
        <v/>
      </c>
      <c r="Q528" s="43" t="str">
        <f t="shared" si="77"/>
        <v/>
      </c>
      <c r="R528" s="43" t="str">
        <f t="shared" si="70"/>
        <v/>
      </c>
      <c r="S528" s="44" t="str">
        <f>IF($B528="","",IFERROR(VLOOKUP($C528,F.931!$B:$R,9,0),8))</f>
        <v/>
      </c>
      <c r="T528" s="44" t="str">
        <f>IF($B528="","",IFERROR(VLOOKUP($C528,F.931!$B:$R,7,0),1))</f>
        <v/>
      </c>
      <c r="U528" s="44" t="str">
        <f>IF($B528="","",IFERROR(VLOOKUP($C528,F.931!$B:$AR,15,0),0))</f>
        <v/>
      </c>
      <c r="V528" s="44" t="str">
        <f>IF($B528="","",IFERROR(VLOOKUP($C528,F.931!$B:$R,3,0),1))</f>
        <v/>
      </c>
      <c r="W528" s="45" t="str">
        <f t="shared" si="71"/>
        <v/>
      </c>
      <c r="X528" s="46" t="str">
        <f>IF($B528="","",$W528*(X$2+$U528*0.015) *$O528*IF(COUNTIF(Parámetros!$J:$J, $S528)&gt;0,0,1)*IF($T528=2,0,1) +$J528*$W528)</f>
        <v/>
      </c>
      <c r="Y528" s="46" t="str">
        <f>IF($B528="","",$W528*Y$2*P528*IF(COUNTIF(Parámetros!$L:$L,$S528)&gt;0,0,1)*IF($T528=2,0,1) +$K528*$W528)</f>
        <v/>
      </c>
      <c r="Z528" s="46" t="str">
        <f>IF($B528="","",($M528*Z$2+IF($T528=2,0, $M528*Z$1+$X528/$W528*(1-$W528)))*IF(COUNTIF(Parámetros!$I:$I, $S528)&gt;0,0,1))</f>
        <v/>
      </c>
      <c r="AA528" s="46" t="str">
        <f>IF($B528="","",$R528*IF($T528=2,AA$1,AA$2) *IF(COUNTIF(Parámetros!$K:$K, $S528)&gt;0,0,1)+$Y528/$W528*(1-$W528))</f>
        <v/>
      </c>
      <c r="AB528" s="46" t="str">
        <f>IF($B528="","",$Q528*Parámetros!$B$3+Parámetros!$B$2)</f>
        <v/>
      </c>
      <c r="AC528" s="46" t="str">
        <f>IF($B528="","",Parámetros!$B$1*IF(OR($S528=27,$S528=102),0,1))</f>
        <v/>
      </c>
      <c r="AE528" s="43" t="str">
        <f>IF($B528="","",IF($C528="","No declarado",IFERROR(VLOOKUP($C528,F.931!$B:$BZ,$AE$1,0),"No declarado")))</f>
        <v/>
      </c>
      <c r="AF528" s="47" t="str">
        <f t="shared" si="72"/>
        <v/>
      </c>
      <c r="AG528" s="47" t="str">
        <f>IF($B528="","",IFERROR(O528-VLOOKUP(C528,F.931!B:BZ,SUMIFS(F.931!$1:$1,F.931!$3:$3,"Remuneración 4"),0),""))</f>
        <v/>
      </c>
      <c r="AH528" s="48" t="str">
        <f t="shared" si="73"/>
        <v/>
      </c>
      <c r="AI528" s="41" t="str">
        <f t="shared" si="74"/>
        <v/>
      </c>
    </row>
    <row r="529" spans="1:35" x14ac:dyDescent="0.2">
      <c r="A529" s="65"/>
      <c r="B529" s="64"/>
      <c r="C529" s="65"/>
      <c r="D529" s="88"/>
      <c r="E529" s="62"/>
      <c r="F529" s="62"/>
      <c r="G529" s="62"/>
      <c r="H529" s="62"/>
      <c r="I529" s="62"/>
      <c r="J529" s="62"/>
      <c r="K529" s="62"/>
      <c r="L529" s="43" t="str">
        <f>IF($B529="","",MAX(0,$E529-MAX($E529-$I529,Parámetros!$B$5)))</f>
        <v/>
      </c>
      <c r="M529" s="43" t="str">
        <f>IF($B529="","",MIN($E529,Parámetros!$B$4))</f>
        <v/>
      </c>
      <c r="N529" s="43" t="str">
        <f t="shared" si="75"/>
        <v/>
      </c>
      <c r="O529" s="43" t="str">
        <f>IF($B529="","",MIN(($E529+$F529)/IF($D529="",1,$D529),Parámetros!$B$4))</f>
        <v/>
      </c>
      <c r="P529" s="43" t="str">
        <f t="shared" si="76"/>
        <v/>
      </c>
      <c r="Q529" s="43" t="str">
        <f t="shared" si="77"/>
        <v/>
      </c>
      <c r="R529" s="43" t="str">
        <f t="shared" si="70"/>
        <v/>
      </c>
      <c r="S529" s="44" t="str">
        <f>IF($B529="","",IFERROR(VLOOKUP($C529,F.931!$B:$R,9,0),8))</f>
        <v/>
      </c>
      <c r="T529" s="44" t="str">
        <f>IF($B529="","",IFERROR(VLOOKUP($C529,F.931!$B:$R,7,0),1))</f>
        <v/>
      </c>
      <c r="U529" s="44" t="str">
        <f>IF($B529="","",IFERROR(VLOOKUP($C529,F.931!$B:$AR,15,0),0))</f>
        <v/>
      </c>
      <c r="V529" s="44" t="str">
        <f>IF($B529="","",IFERROR(VLOOKUP($C529,F.931!$B:$R,3,0),1))</f>
        <v/>
      </c>
      <c r="W529" s="45" t="str">
        <f t="shared" si="71"/>
        <v/>
      </c>
      <c r="X529" s="46" t="str">
        <f>IF($B529="","",$W529*(X$2+$U529*0.015) *$O529*IF(COUNTIF(Parámetros!$J:$J, $S529)&gt;0,0,1)*IF($T529=2,0,1) +$J529*$W529)</f>
        <v/>
      </c>
      <c r="Y529" s="46" t="str">
        <f>IF($B529="","",$W529*Y$2*P529*IF(COUNTIF(Parámetros!$L:$L,$S529)&gt;0,0,1)*IF($T529=2,0,1) +$K529*$W529)</f>
        <v/>
      </c>
      <c r="Z529" s="46" t="str">
        <f>IF($B529="","",($M529*Z$2+IF($T529=2,0, $M529*Z$1+$X529/$W529*(1-$W529)))*IF(COUNTIF(Parámetros!$I:$I, $S529)&gt;0,0,1))</f>
        <v/>
      </c>
      <c r="AA529" s="46" t="str">
        <f>IF($B529="","",$R529*IF($T529=2,AA$1,AA$2) *IF(COUNTIF(Parámetros!$K:$K, $S529)&gt;0,0,1)+$Y529/$W529*(1-$W529))</f>
        <v/>
      </c>
      <c r="AB529" s="46" t="str">
        <f>IF($B529="","",$Q529*Parámetros!$B$3+Parámetros!$B$2)</f>
        <v/>
      </c>
      <c r="AC529" s="46" t="str">
        <f>IF($B529="","",Parámetros!$B$1*IF(OR($S529=27,$S529=102),0,1))</f>
        <v/>
      </c>
      <c r="AE529" s="43" t="str">
        <f>IF($B529="","",IF($C529="","No declarado",IFERROR(VLOOKUP($C529,F.931!$B:$BZ,$AE$1,0),"No declarado")))</f>
        <v/>
      </c>
      <c r="AF529" s="47" t="str">
        <f t="shared" si="72"/>
        <v/>
      </c>
      <c r="AG529" s="47" t="str">
        <f>IF($B529="","",IFERROR(O529-VLOOKUP(C529,F.931!B:BZ,SUMIFS(F.931!$1:$1,F.931!$3:$3,"Remuneración 4"),0),""))</f>
        <v/>
      </c>
      <c r="AH529" s="48" t="str">
        <f t="shared" si="73"/>
        <v/>
      </c>
      <c r="AI529" s="41" t="str">
        <f t="shared" si="74"/>
        <v/>
      </c>
    </row>
    <row r="530" spans="1:35" x14ac:dyDescent="0.2">
      <c r="A530" s="65"/>
      <c r="B530" s="64"/>
      <c r="C530" s="65"/>
      <c r="D530" s="88"/>
      <c r="E530" s="62"/>
      <c r="F530" s="62"/>
      <c r="G530" s="62"/>
      <c r="H530" s="62"/>
      <c r="I530" s="62"/>
      <c r="J530" s="62"/>
      <c r="K530" s="62"/>
      <c r="L530" s="43" t="str">
        <f>IF($B530="","",MAX(0,$E530-MAX($E530-$I530,Parámetros!$B$5)))</f>
        <v/>
      </c>
      <c r="M530" s="43" t="str">
        <f>IF($B530="","",MIN($E530,Parámetros!$B$4))</f>
        <v/>
      </c>
      <c r="N530" s="43" t="str">
        <f t="shared" si="75"/>
        <v/>
      </c>
      <c r="O530" s="43" t="str">
        <f>IF($B530="","",MIN(($E530+$F530)/IF($D530="",1,$D530),Parámetros!$B$4))</f>
        <v/>
      </c>
      <c r="P530" s="43" t="str">
        <f t="shared" si="76"/>
        <v/>
      </c>
      <c r="Q530" s="43" t="str">
        <f t="shared" si="77"/>
        <v/>
      </c>
      <c r="R530" s="43" t="str">
        <f t="shared" si="70"/>
        <v/>
      </c>
      <c r="S530" s="44" t="str">
        <f>IF($B530="","",IFERROR(VLOOKUP($C530,F.931!$B:$R,9,0),8))</f>
        <v/>
      </c>
      <c r="T530" s="44" t="str">
        <f>IF($B530="","",IFERROR(VLOOKUP($C530,F.931!$B:$R,7,0),1))</f>
        <v/>
      </c>
      <c r="U530" s="44" t="str">
        <f>IF($B530="","",IFERROR(VLOOKUP($C530,F.931!$B:$AR,15,0),0))</f>
        <v/>
      </c>
      <c r="V530" s="44" t="str">
        <f>IF($B530="","",IFERROR(VLOOKUP($C530,F.931!$B:$R,3,0),1))</f>
        <v/>
      </c>
      <c r="W530" s="45" t="str">
        <f t="shared" si="71"/>
        <v/>
      </c>
      <c r="X530" s="46" t="str">
        <f>IF($B530="","",$W530*(X$2+$U530*0.015) *$O530*IF(COUNTIF(Parámetros!$J:$J, $S530)&gt;0,0,1)*IF($T530=2,0,1) +$J530*$W530)</f>
        <v/>
      </c>
      <c r="Y530" s="46" t="str">
        <f>IF($B530="","",$W530*Y$2*P530*IF(COUNTIF(Parámetros!$L:$L,$S530)&gt;0,0,1)*IF($T530=2,0,1) +$K530*$W530)</f>
        <v/>
      </c>
      <c r="Z530" s="46" t="str">
        <f>IF($B530="","",($M530*Z$2+IF($T530=2,0, $M530*Z$1+$X530/$W530*(1-$W530)))*IF(COUNTIF(Parámetros!$I:$I, $S530)&gt;0,0,1))</f>
        <v/>
      </c>
      <c r="AA530" s="46" t="str">
        <f>IF($B530="","",$R530*IF($T530=2,AA$1,AA$2) *IF(COUNTIF(Parámetros!$K:$K, $S530)&gt;0,0,1)+$Y530/$W530*(1-$W530))</f>
        <v/>
      </c>
      <c r="AB530" s="46" t="str">
        <f>IF($B530="","",$Q530*Parámetros!$B$3+Parámetros!$B$2)</f>
        <v/>
      </c>
      <c r="AC530" s="46" t="str">
        <f>IF($B530="","",Parámetros!$B$1*IF(OR($S530=27,$S530=102),0,1))</f>
        <v/>
      </c>
      <c r="AE530" s="43" t="str">
        <f>IF($B530="","",IF($C530="","No declarado",IFERROR(VLOOKUP($C530,F.931!$B:$BZ,$AE$1,0),"No declarado")))</f>
        <v/>
      </c>
      <c r="AF530" s="47" t="str">
        <f t="shared" si="72"/>
        <v/>
      </c>
      <c r="AG530" s="47" t="str">
        <f>IF($B530="","",IFERROR(O530-VLOOKUP(C530,F.931!B:BZ,SUMIFS(F.931!$1:$1,F.931!$3:$3,"Remuneración 4"),0),""))</f>
        <v/>
      </c>
      <c r="AH530" s="48" t="str">
        <f t="shared" si="73"/>
        <v/>
      </c>
      <c r="AI530" s="41" t="str">
        <f t="shared" si="74"/>
        <v/>
      </c>
    </row>
    <row r="531" spans="1:35" x14ac:dyDescent="0.2">
      <c r="A531" s="65"/>
      <c r="B531" s="64"/>
      <c r="C531" s="65"/>
      <c r="D531" s="88"/>
      <c r="E531" s="62"/>
      <c r="F531" s="62"/>
      <c r="G531" s="62"/>
      <c r="H531" s="62"/>
      <c r="I531" s="62"/>
      <c r="J531" s="62"/>
      <c r="K531" s="62"/>
      <c r="L531" s="43" t="str">
        <f>IF($B531="","",MAX(0,$E531-MAX($E531-$I531,Parámetros!$B$5)))</f>
        <v/>
      </c>
      <c r="M531" s="43" t="str">
        <f>IF($B531="","",MIN($E531,Parámetros!$B$4))</f>
        <v/>
      </c>
      <c r="N531" s="43" t="str">
        <f t="shared" si="75"/>
        <v/>
      </c>
      <c r="O531" s="43" t="str">
        <f>IF($B531="","",MIN(($E531+$F531)/IF($D531="",1,$D531),Parámetros!$B$4))</f>
        <v/>
      </c>
      <c r="P531" s="43" t="str">
        <f t="shared" si="76"/>
        <v/>
      </c>
      <c r="Q531" s="43" t="str">
        <f t="shared" si="77"/>
        <v/>
      </c>
      <c r="R531" s="43" t="str">
        <f t="shared" si="70"/>
        <v/>
      </c>
      <c r="S531" s="44" t="str">
        <f>IF($B531="","",IFERROR(VLOOKUP($C531,F.931!$B:$R,9,0),8))</f>
        <v/>
      </c>
      <c r="T531" s="44" t="str">
        <f>IF($B531="","",IFERROR(VLOOKUP($C531,F.931!$B:$R,7,0),1))</f>
        <v/>
      </c>
      <c r="U531" s="44" t="str">
        <f>IF($B531="","",IFERROR(VLOOKUP($C531,F.931!$B:$AR,15,0),0))</f>
        <v/>
      </c>
      <c r="V531" s="44" t="str">
        <f>IF($B531="","",IFERROR(VLOOKUP($C531,F.931!$B:$R,3,0),1))</f>
        <v/>
      </c>
      <c r="W531" s="45" t="str">
        <f t="shared" si="71"/>
        <v/>
      </c>
      <c r="X531" s="46" t="str">
        <f>IF($B531="","",$W531*(X$2+$U531*0.015) *$O531*IF(COUNTIF(Parámetros!$J:$J, $S531)&gt;0,0,1)*IF($T531=2,0,1) +$J531*$W531)</f>
        <v/>
      </c>
      <c r="Y531" s="46" t="str">
        <f>IF($B531="","",$W531*Y$2*P531*IF(COUNTIF(Parámetros!$L:$L,$S531)&gt;0,0,1)*IF($T531=2,0,1) +$K531*$W531)</f>
        <v/>
      </c>
      <c r="Z531" s="46" t="str">
        <f>IF($B531="","",($M531*Z$2+IF($T531=2,0, $M531*Z$1+$X531/$W531*(1-$W531)))*IF(COUNTIF(Parámetros!$I:$I, $S531)&gt;0,0,1))</f>
        <v/>
      </c>
      <c r="AA531" s="46" t="str">
        <f>IF($B531="","",$R531*IF($T531=2,AA$1,AA$2) *IF(COUNTIF(Parámetros!$K:$K, $S531)&gt;0,0,1)+$Y531/$W531*(1-$W531))</f>
        <v/>
      </c>
      <c r="AB531" s="46" t="str">
        <f>IF($B531="","",$Q531*Parámetros!$B$3+Parámetros!$B$2)</f>
        <v/>
      </c>
      <c r="AC531" s="46" t="str">
        <f>IF($B531="","",Parámetros!$B$1*IF(OR($S531=27,$S531=102),0,1))</f>
        <v/>
      </c>
      <c r="AE531" s="43" t="str">
        <f>IF($B531="","",IF($C531="","No declarado",IFERROR(VLOOKUP($C531,F.931!$B:$BZ,$AE$1,0),"No declarado")))</f>
        <v/>
      </c>
      <c r="AF531" s="47" t="str">
        <f t="shared" si="72"/>
        <v/>
      </c>
      <c r="AG531" s="47" t="str">
        <f>IF($B531="","",IFERROR(O531-VLOOKUP(C531,F.931!B:BZ,SUMIFS(F.931!$1:$1,F.931!$3:$3,"Remuneración 4"),0),""))</f>
        <v/>
      </c>
      <c r="AH531" s="48" t="str">
        <f t="shared" si="73"/>
        <v/>
      </c>
      <c r="AI531" s="41" t="str">
        <f t="shared" si="74"/>
        <v/>
      </c>
    </row>
    <row r="532" spans="1:35" x14ac:dyDescent="0.2">
      <c r="A532" s="65"/>
      <c r="B532" s="64"/>
      <c r="C532" s="65"/>
      <c r="D532" s="88"/>
      <c r="E532" s="62"/>
      <c r="F532" s="62"/>
      <c r="G532" s="62"/>
      <c r="H532" s="62"/>
      <c r="I532" s="62"/>
      <c r="J532" s="62"/>
      <c r="K532" s="62"/>
      <c r="L532" s="43" t="str">
        <f>IF($B532="","",MAX(0,$E532-MAX($E532-$I532,Parámetros!$B$5)))</f>
        <v/>
      </c>
      <c r="M532" s="43" t="str">
        <f>IF($B532="","",MIN($E532,Parámetros!$B$4))</f>
        <v/>
      </c>
      <c r="N532" s="43" t="str">
        <f t="shared" si="75"/>
        <v/>
      </c>
      <c r="O532" s="43" t="str">
        <f>IF($B532="","",MIN(($E532+$F532)/IF($D532="",1,$D532),Parámetros!$B$4))</f>
        <v/>
      </c>
      <c r="P532" s="43" t="str">
        <f t="shared" si="76"/>
        <v/>
      </c>
      <c r="Q532" s="43" t="str">
        <f t="shared" si="77"/>
        <v/>
      </c>
      <c r="R532" s="43" t="str">
        <f t="shared" si="70"/>
        <v/>
      </c>
      <c r="S532" s="44" t="str">
        <f>IF($B532="","",IFERROR(VLOOKUP($C532,F.931!$B:$R,9,0),8))</f>
        <v/>
      </c>
      <c r="T532" s="44" t="str">
        <f>IF($B532="","",IFERROR(VLOOKUP($C532,F.931!$B:$R,7,0),1))</f>
        <v/>
      </c>
      <c r="U532" s="44" t="str">
        <f>IF($B532="","",IFERROR(VLOOKUP($C532,F.931!$B:$AR,15,0),0))</f>
        <v/>
      </c>
      <c r="V532" s="44" t="str">
        <f>IF($B532="","",IFERROR(VLOOKUP($C532,F.931!$B:$R,3,0),1))</f>
        <v/>
      </c>
      <c r="W532" s="45" t="str">
        <f t="shared" si="71"/>
        <v/>
      </c>
      <c r="X532" s="46" t="str">
        <f>IF($B532="","",$W532*(X$2+$U532*0.015) *$O532*IF(COUNTIF(Parámetros!$J:$J, $S532)&gt;0,0,1)*IF($T532=2,0,1) +$J532*$W532)</f>
        <v/>
      </c>
      <c r="Y532" s="46" t="str">
        <f>IF($B532="","",$W532*Y$2*P532*IF(COUNTIF(Parámetros!$L:$L,$S532)&gt;0,0,1)*IF($T532=2,0,1) +$K532*$W532)</f>
        <v/>
      </c>
      <c r="Z532" s="46" t="str">
        <f>IF($B532="","",($M532*Z$2+IF($T532=2,0, $M532*Z$1+$X532/$W532*(1-$W532)))*IF(COUNTIF(Parámetros!$I:$I, $S532)&gt;0,0,1))</f>
        <v/>
      </c>
      <c r="AA532" s="46" t="str">
        <f>IF($B532="","",$R532*IF($T532=2,AA$1,AA$2) *IF(COUNTIF(Parámetros!$K:$K, $S532)&gt;0,0,1)+$Y532/$W532*(1-$W532))</f>
        <v/>
      </c>
      <c r="AB532" s="46" t="str">
        <f>IF($B532="","",$Q532*Parámetros!$B$3+Parámetros!$B$2)</f>
        <v/>
      </c>
      <c r="AC532" s="46" t="str">
        <f>IF($B532="","",Parámetros!$B$1*IF(OR($S532=27,$S532=102),0,1))</f>
        <v/>
      </c>
      <c r="AE532" s="43" t="str">
        <f>IF($B532="","",IF($C532="","No declarado",IFERROR(VLOOKUP($C532,F.931!$B:$BZ,$AE$1,0),"No declarado")))</f>
        <v/>
      </c>
      <c r="AF532" s="47" t="str">
        <f t="shared" si="72"/>
        <v/>
      </c>
      <c r="AG532" s="47" t="str">
        <f>IF($B532="","",IFERROR(O532-VLOOKUP(C532,F.931!B:BZ,SUMIFS(F.931!$1:$1,F.931!$3:$3,"Remuneración 4"),0),""))</f>
        <v/>
      </c>
      <c r="AH532" s="48" t="str">
        <f t="shared" si="73"/>
        <v/>
      </c>
      <c r="AI532" s="41" t="str">
        <f t="shared" si="74"/>
        <v/>
      </c>
    </row>
    <row r="533" spans="1:35" x14ac:dyDescent="0.2">
      <c r="A533" s="65"/>
      <c r="B533" s="64"/>
      <c r="C533" s="65"/>
      <c r="D533" s="88"/>
      <c r="E533" s="62"/>
      <c r="F533" s="62"/>
      <c r="G533" s="62"/>
      <c r="H533" s="62"/>
      <c r="I533" s="62"/>
      <c r="J533" s="62"/>
      <c r="K533" s="62"/>
      <c r="L533" s="43" t="str">
        <f>IF($B533="","",MAX(0,$E533-MAX($E533-$I533,Parámetros!$B$5)))</f>
        <v/>
      </c>
      <c r="M533" s="43" t="str">
        <f>IF($B533="","",MIN($E533,Parámetros!$B$4))</f>
        <v/>
      </c>
      <c r="N533" s="43" t="str">
        <f t="shared" si="75"/>
        <v/>
      </c>
      <c r="O533" s="43" t="str">
        <f>IF($B533="","",MIN(($E533+$F533)/IF($D533="",1,$D533),Parámetros!$B$4))</f>
        <v/>
      </c>
      <c r="P533" s="43" t="str">
        <f t="shared" si="76"/>
        <v/>
      </c>
      <c r="Q533" s="43" t="str">
        <f t="shared" si="77"/>
        <v/>
      </c>
      <c r="R533" s="43" t="str">
        <f t="shared" si="70"/>
        <v/>
      </c>
      <c r="S533" s="44" t="str">
        <f>IF($B533="","",IFERROR(VLOOKUP($C533,F.931!$B:$R,9,0),8))</f>
        <v/>
      </c>
      <c r="T533" s="44" t="str">
        <f>IF($B533="","",IFERROR(VLOOKUP($C533,F.931!$B:$R,7,0),1))</f>
        <v/>
      </c>
      <c r="U533" s="44" t="str">
        <f>IF($B533="","",IFERROR(VLOOKUP($C533,F.931!$B:$AR,15,0),0))</f>
        <v/>
      </c>
      <c r="V533" s="44" t="str">
        <f>IF($B533="","",IFERROR(VLOOKUP($C533,F.931!$B:$R,3,0),1))</f>
        <v/>
      </c>
      <c r="W533" s="45" t="str">
        <f t="shared" si="71"/>
        <v/>
      </c>
      <c r="X533" s="46" t="str">
        <f>IF($B533="","",$W533*(X$2+$U533*0.015) *$O533*IF(COUNTIF(Parámetros!$J:$J, $S533)&gt;0,0,1)*IF($T533=2,0,1) +$J533*$W533)</f>
        <v/>
      </c>
      <c r="Y533" s="46" t="str">
        <f>IF($B533="","",$W533*Y$2*P533*IF(COUNTIF(Parámetros!$L:$L,$S533)&gt;0,0,1)*IF($T533=2,0,1) +$K533*$W533)</f>
        <v/>
      </c>
      <c r="Z533" s="46" t="str">
        <f>IF($B533="","",($M533*Z$2+IF($T533=2,0, $M533*Z$1+$X533/$W533*(1-$W533)))*IF(COUNTIF(Parámetros!$I:$I, $S533)&gt;0,0,1))</f>
        <v/>
      </c>
      <c r="AA533" s="46" t="str">
        <f>IF($B533="","",$R533*IF($T533=2,AA$1,AA$2) *IF(COUNTIF(Parámetros!$K:$K, $S533)&gt;0,0,1)+$Y533/$W533*(1-$W533))</f>
        <v/>
      </c>
      <c r="AB533" s="46" t="str">
        <f>IF($B533="","",$Q533*Parámetros!$B$3+Parámetros!$B$2)</f>
        <v/>
      </c>
      <c r="AC533" s="46" t="str">
        <f>IF($B533="","",Parámetros!$B$1*IF(OR($S533=27,$S533=102),0,1))</f>
        <v/>
      </c>
      <c r="AE533" s="43" t="str">
        <f>IF($B533="","",IF($C533="","No declarado",IFERROR(VLOOKUP($C533,F.931!$B:$BZ,$AE$1,0),"No declarado")))</f>
        <v/>
      </c>
      <c r="AF533" s="47" t="str">
        <f t="shared" si="72"/>
        <v/>
      </c>
      <c r="AG533" s="47" t="str">
        <f>IF($B533="","",IFERROR(O533-VLOOKUP(C533,F.931!B:BZ,SUMIFS(F.931!$1:$1,F.931!$3:$3,"Remuneración 4"),0),""))</f>
        <v/>
      </c>
      <c r="AH533" s="48" t="str">
        <f t="shared" si="73"/>
        <v/>
      </c>
      <c r="AI533" s="41" t="str">
        <f t="shared" si="74"/>
        <v/>
      </c>
    </row>
    <row r="534" spans="1:35" x14ac:dyDescent="0.2">
      <c r="A534" s="65"/>
      <c r="B534" s="64"/>
      <c r="C534" s="65"/>
      <c r="D534" s="88"/>
      <c r="E534" s="62"/>
      <c r="F534" s="62"/>
      <c r="G534" s="62"/>
      <c r="H534" s="62"/>
      <c r="I534" s="62"/>
      <c r="J534" s="62"/>
      <c r="K534" s="62"/>
      <c r="L534" s="43" t="str">
        <f>IF($B534="","",MAX(0,$E534-MAX($E534-$I534,Parámetros!$B$5)))</f>
        <v/>
      </c>
      <c r="M534" s="43" t="str">
        <f>IF($B534="","",MIN($E534,Parámetros!$B$4))</f>
        <v/>
      </c>
      <c r="N534" s="43" t="str">
        <f t="shared" si="75"/>
        <v/>
      </c>
      <c r="O534" s="43" t="str">
        <f>IF($B534="","",MIN(($E534+$F534)/IF($D534="",1,$D534),Parámetros!$B$4))</f>
        <v/>
      </c>
      <c r="P534" s="43" t="str">
        <f t="shared" si="76"/>
        <v/>
      </c>
      <c r="Q534" s="43" t="str">
        <f t="shared" si="77"/>
        <v/>
      </c>
      <c r="R534" s="43" t="str">
        <f t="shared" si="70"/>
        <v/>
      </c>
      <c r="S534" s="44" t="str">
        <f>IF($B534="","",IFERROR(VLOOKUP($C534,F.931!$B:$R,9,0),8))</f>
        <v/>
      </c>
      <c r="T534" s="44" t="str">
        <f>IF($B534="","",IFERROR(VLOOKUP($C534,F.931!$B:$R,7,0),1))</f>
        <v/>
      </c>
      <c r="U534" s="44" t="str">
        <f>IF($B534="","",IFERROR(VLOOKUP($C534,F.931!$B:$AR,15,0),0))</f>
        <v/>
      </c>
      <c r="V534" s="44" t="str">
        <f>IF($B534="","",IFERROR(VLOOKUP($C534,F.931!$B:$R,3,0),1))</f>
        <v/>
      </c>
      <c r="W534" s="45" t="str">
        <f t="shared" si="71"/>
        <v/>
      </c>
      <c r="X534" s="46" t="str">
        <f>IF($B534="","",$W534*(X$2+$U534*0.015) *$O534*IF(COUNTIF(Parámetros!$J:$J, $S534)&gt;0,0,1)*IF($T534=2,0,1) +$J534*$W534)</f>
        <v/>
      </c>
      <c r="Y534" s="46" t="str">
        <f>IF($B534="","",$W534*Y$2*P534*IF(COUNTIF(Parámetros!$L:$L,$S534)&gt;0,0,1)*IF($T534=2,0,1) +$K534*$W534)</f>
        <v/>
      </c>
      <c r="Z534" s="46" t="str">
        <f>IF($B534="","",($M534*Z$2+IF($T534=2,0, $M534*Z$1+$X534/$W534*(1-$W534)))*IF(COUNTIF(Parámetros!$I:$I, $S534)&gt;0,0,1))</f>
        <v/>
      </c>
      <c r="AA534" s="46" t="str">
        <f>IF($B534="","",$R534*IF($T534=2,AA$1,AA$2) *IF(COUNTIF(Parámetros!$K:$K, $S534)&gt;0,0,1)+$Y534/$W534*(1-$W534))</f>
        <v/>
      </c>
      <c r="AB534" s="46" t="str">
        <f>IF($B534="","",$Q534*Parámetros!$B$3+Parámetros!$B$2)</f>
        <v/>
      </c>
      <c r="AC534" s="46" t="str">
        <f>IF($B534="","",Parámetros!$B$1*IF(OR($S534=27,$S534=102),0,1))</f>
        <v/>
      </c>
      <c r="AE534" s="43" t="str">
        <f>IF($B534="","",IF($C534="","No declarado",IFERROR(VLOOKUP($C534,F.931!$B:$BZ,$AE$1,0),"No declarado")))</f>
        <v/>
      </c>
      <c r="AF534" s="47" t="str">
        <f t="shared" si="72"/>
        <v/>
      </c>
      <c r="AG534" s="47" t="str">
        <f>IF($B534="","",IFERROR(O534-VLOOKUP(C534,F.931!B:BZ,SUMIFS(F.931!$1:$1,F.931!$3:$3,"Remuneración 4"),0),""))</f>
        <v/>
      </c>
      <c r="AH534" s="48" t="str">
        <f t="shared" si="73"/>
        <v/>
      </c>
      <c r="AI534" s="41" t="str">
        <f t="shared" si="74"/>
        <v/>
      </c>
    </row>
    <row r="535" spans="1:35" x14ac:dyDescent="0.2">
      <c r="A535" s="65"/>
      <c r="B535" s="64"/>
      <c r="C535" s="65"/>
      <c r="D535" s="88"/>
      <c r="E535" s="62"/>
      <c r="F535" s="62"/>
      <c r="G535" s="62"/>
      <c r="H535" s="62"/>
      <c r="I535" s="62"/>
      <c r="J535" s="62"/>
      <c r="K535" s="62"/>
      <c r="L535" s="43" t="str">
        <f>IF($B535="","",MAX(0,$E535-MAX($E535-$I535,Parámetros!$B$5)))</f>
        <v/>
      </c>
      <c r="M535" s="43" t="str">
        <f>IF($B535="","",MIN($E535,Parámetros!$B$4))</f>
        <v/>
      </c>
      <c r="N535" s="43" t="str">
        <f t="shared" si="75"/>
        <v/>
      </c>
      <c r="O535" s="43" t="str">
        <f>IF($B535="","",MIN(($E535+$F535)/IF($D535="",1,$D535),Parámetros!$B$4))</f>
        <v/>
      </c>
      <c r="P535" s="43" t="str">
        <f t="shared" si="76"/>
        <v/>
      </c>
      <c r="Q535" s="43" t="str">
        <f t="shared" si="77"/>
        <v/>
      </c>
      <c r="R535" s="43" t="str">
        <f t="shared" si="70"/>
        <v/>
      </c>
      <c r="S535" s="44" t="str">
        <f>IF($B535="","",IFERROR(VLOOKUP($C535,F.931!$B:$R,9,0),8))</f>
        <v/>
      </c>
      <c r="T535" s="44" t="str">
        <f>IF($B535="","",IFERROR(VLOOKUP($C535,F.931!$B:$R,7,0),1))</f>
        <v/>
      </c>
      <c r="U535" s="44" t="str">
        <f>IF($B535="","",IFERROR(VLOOKUP($C535,F.931!$B:$AR,15,0),0))</f>
        <v/>
      </c>
      <c r="V535" s="44" t="str">
        <f>IF($B535="","",IFERROR(VLOOKUP($C535,F.931!$B:$R,3,0),1))</f>
        <v/>
      </c>
      <c r="W535" s="45" t="str">
        <f t="shared" si="71"/>
        <v/>
      </c>
      <c r="X535" s="46" t="str">
        <f>IF($B535="","",$W535*(X$2+$U535*0.015) *$O535*IF(COUNTIF(Parámetros!$J:$J, $S535)&gt;0,0,1)*IF($T535=2,0,1) +$J535*$W535)</f>
        <v/>
      </c>
      <c r="Y535" s="46" t="str">
        <f>IF($B535="","",$W535*Y$2*P535*IF(COUNTIF(Parámetros!$L:$L,$S535)&gt;0,0,1)*IF($T535=2,0,1) +$K535*$W535)</f>
        <v/>
      </c>
      <c r="Z535" s="46" t="str">
        <f>IF($B535="","",($M535*Z$2+IF($T535=2,0, $M535*Z$1+$X535/$W535*(1-$W535)))*IF(COUNTIF(Parámetros!$I:$I, $S535)&gt;0,0,1))</f>
        <v/>
      </c>
      <c r="AA535" s="46" t="str">
        <f>IF($B535="","",$R535*IF($T535=2,AA$1,AA$2) *IF(COUNTIF(Parámetros!$K:$K, $S535)&gt;0,0,1)+$Y535/$W535*(1-$W535))</f>
        <v/>
      </c>
      <c r="AB535" s="46" t="str">
        <f>IF($B535="","",$Q535*Parámetros!$B$3+Parámetros!$B$2)</f>
        <v/>
      </c>
      <c r="AC535" s="46" t="str">
        <f>IF($B535="","",Parámetros!$B$1*IF(OR($S535=27,$S535=102),0,1))</f>
        <v/>
      </c>
      <c r="AE535" s="43" t="str">
        <f>IF($B535="","",IF($C535="","No declarado",IFERROR(VLOOKUP($C535,F.931!$B:$BZ,$AE$1,0),"No declarado")))</f>
        <v/>
      </c>
      <c r="AF535" s="47" t="str">
        <f t="shared" si="72"/>
        <v/>
      </c>
      <c r="AG535" s="47" t="str">
        <f>IF($B535="","",IFERROR(O535-VLOOKUP(C535,F.931!B:BZ,SUMIFS(F.931!$1:$1,F.931!$3:$3,"Remuneración 4"),0),""))</f>
        <v/>
      </c>
      <c r="AH535" s="48" t="str">
        <f t="shared" si="73"/>
        <v/>
      </c>
      <c r="AI535" s="41" t="str">
        <f t="shared" si="74"/>
        <v/>
      </c>
    </row>
    <row r="536" spans="1:35" x14ac:dyDescent="0.2">
      <c r="A536" s="65"/>
      <c r="B536" s="64"/>
      <c r="C536" s="65"/>
      <c r="D536" s="88"/>
      <c r="E536" s="62"/>
      <c r="F536" s="62"/>
      <c r="G536" s="62"/>
      <c r="H536" s="62"/>
      <c r="I536" s="62"/>
      <c r="J536" s="62"/>
      <c r="K536" s="62"/>
      <c r="L536" s="43" t="str">
        <f>IF($B536="","",MAX(0,$E536-MAX($E536-$I536,Parámetros!$B$5)))</f>
        <v/>
      </c>
      <c r="M536" s="43" t="str">
        <f>IF($B536="","",MIN($E536,Parámetros!$B$4))</f>
        <v/>
      </c>
      <c r="N536" s="43" t="str">
        <f t="shared" si="75"/>
        <v/>
      </c>
      <c r="O536" s="43" t="str">
        <f>IF($B536="","",MIN(($E536+$F536)/IF($D536="",1,$D536),Parámetros!$B$4))</f>
        <v/>
      </c>
      <c r="P536" s="43" t="str">
        <f t="shared" si="76"/>
        <v/>
      </c>
      <c r="Q536" s="43" t="str">
        <f t="shared" si="77"/>
        <v/>
      </c>
      <c r="R536" s="43" t="str">
        <f t="shared" si="70"/>
        <v/>
      </c>
      <c r="S536" s="44" t="str">
        <f>IF($B536="","",IFERROR(VLOOKUP($C536,F.931!$B:$R,9,0),8))</f>
        <v/>
      </c>
      <c r="T536" s="44" t="str">
        <f>IF($B536="","",IFERROR(VLOOKUP($C536,F.931!$B:$R,7,0),1))</f>
        <v/>
      </c>
      <c r="U536" s="44" t="str">
        <f>IF($B536="","",IFERROR(VLOOKUP($C536,F.931!$B:$AR,15,0),0))</f>
        <v/>
      </c>
      <c r="V536" s="44" t="str">
        <f>IF($B536="","",IFERROR(VLOOKUP($C536,F.931!$B:$R,3,0),1))</f>
        <v/>
      </c>
      <c r="W536" s="45" t="str">
        <f t="shared" si="71"/>
        <v/>
      </c>
      <c r="X536" s="46" t="str">
        <f>IF($B536="","",$W536*(X$2+$U536*0.015) *$O536*IF(COUNTIF(Parámetros!$J:$J, $S536)&gt;0,0,1)*IF($T536=2,0,1) +$J536*$W536)</f>
        <v/>
      </c>
      <c r="Y536" s="46" t="str">
        <f>IF($B536="","",$W536*Y$2*P536*IF(COUNTIF(Parámetros!$L:$L,$S536)&gt;0,0,1)*IF($T536=2,0,1) +$K536*$W536)</f>
        <v/>
      </c>
      <c r="Z536" s="46" t="str">
        <f>IF($B536="","",($M536*Z$2+IF($T536=2,0, $M536*Z$1+$X536/$W536*(1-$W536)))*IF(COUNTIF(Parámetros!$I:$I, $S536)&gt;0,0,1))</f>
        <v/>
      </c>
      <c r="AA536" s="46" t="str">
        <f>IF($B536="","",$R536*IF($T536=2,AA$1,AA$2) *IF(COUNTIF(Parámetros!$K:$K, $S536)&gt;0,0,1)+$Y536/$W536*(1-$W536))</f>
        <v/>
      </c>
      <c r="AB536" s="46" t="str">
        <f>IF($B536="","",$Q536*Parámetros!$B$3+Parámetros!$B$2)</f>
        <v/>
      </c>
      <c r="AC536" s="46" t="str">
        <f>IF($B536="","",Parámetros!$B$1*IF(OR($S536=27,$S536=102),0,1))</f>
        <v/>
      </c>
      <c r="AE536" s="43" t="str">
        <f>IF($B536="","",IF($C536="","No declarado",IFERROR(VLOOKUP($C536,F.931!$B:$BZ,$AE$1,0),"No declarado")))</f>
        <v/>
      </c>
      <c r="AF536" s="47" t="str">
        <f t="shared" si="72"/>
        <v/>
      </c>
      <c r="AG536" s="47" t="str">
        <f>IF($B536="","",IFERROR(O536-VLOOKUP(C536,F.931!B:BZ,SUMIFS(F.931!$1:$1,F.931!$3:$3,"Remuneración 4"),0),""))</f>
        <v/>
      </c>
      <c r="AH536" s="48" t="str">
        <f t="shared" si="73"/>
        <v/>
      </c>
      <c r="AI536" s="41" t="str">
        <f t="shared" si="74"/>
        <v/>
      </c>
    </row>
    <row r="537" spans="1:35" x14ac:dyDescent="0.2">
      <c r="A537" s="65"/>
      <c r="B537" s="64"/>
      <c r="C537" s="65"/>
      <c r="D537" s="88"/>
      <c r="E537" s="62"/>
      <c r="F537" s="62"/>
      <c r="G537" s="62"/>
      <c r="H537" s="62"/>
      <c r="I537" s="62"/>
      <c r="J537" s="62"/>
      <c r="K537" s="62"/>
      <c r="L537" s="43" t="str">
        <f>IF($B537="","",MAX(0,$E537-MAX($E537-$I537,Parámetros!$B$5)))</f>
        <v/>
      </c>
      <c r="M537" s="43" t="str">
        <f>IF($B537="","",MIN($E537,Parámetros!$B$4))</f>
        <v/>
      </c>
      <c r="N537" s="43" t="str">
        <f t="shared" si="75"/>
        <v/>
      </c>
      <c r="O537" s="43" t="str">
        <f>IF($B537="","",MIN(($E537+$F537)/IF($D537="",1,$D537),Parámetros!$B$4))</f>
        <v/>
      </c>
      <c r="P537" s="43" t="str">
        <f t="shared" si="76"/>
        <v/>
      </c>
      <c r="Q537" s="43" t="str">
        <f t="shared" si="77"/>
        <v/>
      </c>
      <c r="R537" s="43" t="str">
        <f t="shared" si="70"/>
        <v/>
      </c>
      <c r="S537" s="44" t="str">
        <f>IF($B537="","",IFERROR(VLOOKUP($C537,F.931!$B:$R,9,0),8))</f>
        <v/>
      </c>
      <c r="T537" s="44" t="str">
        <f>IF($B537="","",IFERROR(VLOOKUP($C537,F.931!$B:$R,7,0),1))</f>
        <v/>
      </c>
      <c r="U537" s="44" t="str">
        <f>IF($B537="","",IFERROR(VLOOKUP($C537,F.931!$B:$AR,15,0),0))</f>
        <v/>
      </c>
      <c r="V537" s="44" t="str">
        <f>IF($B537="","",IFERROR(VLOOKUP($C537,F.931!$B:$R,3,0),1))</f>
        <v/>
      </c>
      <c r="W537" s="45" t="str">
        <f t="shared" si="71"/>
        <v/>
      </c>
      <c r="X537" s="46" t="str">
        <f>IF($B537="","",$W537*(X$2+$U537*0.015) *$O537*IF(COUNTIF(Parámetros!$J:$J, $S537)&gt;0,0,1)*IF($T537=2,0,1) +$J537*$W537)</f>
        <v/>
      </c>
      <c r="Y537" s="46" t="str">
        <f>IF($B537="","",$W537*Y$2*P537*IF(COUNTIF(Parámetros!$L:$L,$S537)&gt;0,0,1)*IF($T537=2,0,1) +$K537*$W537)</f>
        <v/>
      </c>
      <c r="Z537" s="46" t="str">
        <f>IF($B537="","",($M537*Z$2+IF($T537=2,0, $M537*Z$1+$X537/$W537*(1-$W537)))*IF(COUNTIF(Parámetros!$I:$I, $S537)&gt;0,0,1))</f>
        <v/>
      </c>
      <c r="AA537" s="46" t="str">
        <f>IF($B537="","",$R537*IF($T537=2,AA$1,AA$2) *IF(COUNTIF(Parámetros!$K:$K, $S537)&gt;0,0,1)+$Y537/$W537*(1-$W537))</f>
        <v/>
      </c>
      <c r="AB537" s="46" t="str">
        <f>IF($B537="","",$Q537*Parámetros!$B$3+Parámetros!$B$2)</f>
        <v/>
      </c>
      <c r="AC537" s="46" t="str">
        <f>IF($B537="","",Parámetros!$B$1*IF(OR($S537=27,$S537=102),0,1))</f>
        <v/>
      </c>
      <c r="AE537" s="43" t="str">
        <f>IF($B537="","",IF($C537="","No declarado",IFERROR(VLOOKUP($C537,F.931!$B:$BZ,$AE$1,0),"No declarado")))</f>
        <v/>
      </c>
      <c r="AF537" s="47" t="str">
        <f t="shared" si="72"/>
        <v/>
      </c>
      <c r="AG537" s="47" t="str">
        <f>IF($B537="","",IFERROR(O537-VLOOKUP(C537,F.931!B:BZ,SUMIFS(F.931!$1:$1,F.931!$3:$3,"Remuneración 4"),0),""))</f>
        <v/>
      </c>
      <c r="AH537" s="48" t="str">
        <f t="shared" si="73"/>
        <v/>
      </c>
      <c r="AI537" s="41" t="str">
        <f t="shared" si="74"/>
        <v/>
      </c>
    </row>
    <row r="538" spans="1:35" x14ac:dyDescent="0.2">
      <c r="A538" s="65"/>
      <c r="B538" s="64"/>
      <c r="C538" s="65"/>
      <c r="D538" s="88"/>
      <c r="E538" s="62"/>
      <c r="F538" s="62"/>
      <c r="G538" s="62"/>
      <c r="H538" s="62"/>
      <c r="I538" s="62"/>
      <c r="J538" s="62"/>
      <c r="K538" s="62"/>
      <c r="L538" s="43" t="str">
        <f>IF($B538="","",MAX(0,$E538-MAX($E538-$I538,Parámetros!$B$5)))</f>
        <v/>
      </c>
      <c r="M538" s="43" t="str">
        <f>IF($B538="","",MIN($E538,Parámetros!$B$4))</f>
        <v/>
      </c>
      <c r="N538" s="43" t="str">
        <f t="shared" si="75"/>
        <v/>
      </c>
      <c r="O538" s="43" t="str">
        <f>IF($B538="","",MIN(($E538+$F538)/IF($D538="",1,$D538),Parámetros!$B$4))</f>
        <v/>
      </c>
      <c r="P538" s="43" t="str">
        <f t="shared" si="76"/>
        <v/>
      </c>
      <c r="Q538" s="43" t="str">
        <f t="shared" si="77"/>
        <v/>
      </c>
      <c r="R538" s="43" t="str">
        <f t="shared" si="70"/>
        <v/>
      </c>
      <c r="S538" s="44" t="str">
        <f>IF($B538="","",IFERROR(VLOOKUP($C538,F.931!$B:$R,9,0),8))</f>
        <v/>
      </c>
      <c r="T538" s="44" t="str">
        <f>IF($B538="","",IFERROR(VLOOKUP($C538,F.931!$B:$R,7,0),1))</f>
        <v/>
      </c>
      <c r="U538" s="44" t="str">
        <f>IF($B538="","",IFERROR(VLOOKUP($C538,F.931!$B:$AR,15,0),0))</f>
        <v/>
      </c>
      <c r="V538" s="44" t="str">
        <f>IF($B538="","",IFERROR(VLOOKUP($C538,F.931!$B:$R,3,0),1))</f>
        <v/>
      </c>
      <c r="W538" s="45" t="str">
        <f t="shared" si="71"/>
        <v/>
      </c>
      <c r="X538" s="46" t="str">
        <f>IF($B538="","",$W538*(X$2+$U538*0.015) *$O538*IF(COUNTIF(Parámetros!$J:$J, $S538)&gt;0,0,1)*IF($T538=2,0,1) +$J538*$W538)</f>
        <v/>
      </c>
      <c r="Y538" s="46" t="str">
        <f>IF($B538="","",$W538*Y$2*P538*IF(COUNTIF(Parámetros!$L:$L,$S538)&gt;0,0,1)*IF($T538=2,0,1) +$K538*$W538)</f>
        <v/>
      </c>
      <c r="Z538" s="46" t="str">
        <f>IF($B538="","",($M538*Z$2+IF($T538=2,0, $M538*Z$1+$X538/$W538*(1-$W538)))*IF(COUNTIF(Parámetros!$I:$I, $S538)&gt;0,0,1))</f>
        <v/>
      </c>
      <c r="AA538" s="46" t="str">
        <f>IF($B538="","",$R538*IF($T538=2,AA$1,AA$2) *IF(COUNTIF(Parámetros!$K:$K, $S538)&gt;0,0,1)+$Y538/$W538*(1-$W538))</f>
        <v/>
      </c>
      <c r="AB538" s="46" t="str">
        <f>IF($B538="","",$Q538*Parámetros!$B$3+Parámetros!$B$2)</f>
        <v/>
      </c>
      <c r="AC538" s="46" t="str">
        <f>IF($B538="","",Parámetros!$B$1*IF(OR($S538=27,$S538=102),0,1))</f>
        <v/>
      </c>
      <c r="AE538" s="43" t="str">
        <f>IF($B538="","",IF($C538="","No declarado",IFERROR(VLOOKUP($C538,F.931!$B:$BZ,$AE$1,0),"No declarado")))</f>
        <v/>
      </c>
      <c r="AF538" s="47" t="str">
        <f t="shared" si="72"/>
        <v/>
      </c>
      <c r="AG538" s="47" t="str">
        <f>IF($B538="","",IFERROR(O538-VLOOKUP(C538,F.931!B:BZ,SUMIFS(F.931!$1:$1,F.931!$3:$3,"Remuneración 4"),0),""))</f>
        <v/>
      </c>
      <c r="AH538" s="48" t="str">
        <f t="shared" si="73"/>
        <v/>
      </c>
      <c r="AI538" s="41" t="str">
        <f t="shared" si="74"/>
        <v/>
      </c>
    </row>
    <row r="539" spans="1:35" x14ac:dyDescent="0.2">
      <c r="A539" s="65"/>
      <c r="B539" s="64"/>
      <c r="C539" s="65"/>
      <c r="D539" s="88"/>
      <c r="E539" s="62"/>
      <c r="F539" s="62"/>
      <c r="G539" s="62"/>
      <c r="H539" s="62"/>
      <c r="I539" s="62"/>
      <c r="J539" s="62"/>
      <c r="K539" s="62"/>
      <c r="L539" s="43" t="str">
        <f>IF($B539="","",MAX(0,$E539-MAX($E539-$I539,Parámetros!$B$5)))</f>
        <v/>
      </c>
      <c r="M539" s="43" t="str">
        <f>IF($B539="","",MIN($E539,Parámetros!$B$4))</f>
        <v/>
      </c>
      <c r="N539" s="43" t="str">
        <f t="shared" si="75"/>
        <v/>
      </c>
      <c r="O539" s="43" t="str">
        <f>IF($B539="","",MIN(($E539+$F539)/IF($D539="",1,$D539),Parámetros!$B$4))</f>
        <v/>
      </c>
      <c r="P539" s="43" t="str">
        <f t="shared" si="76"/>
        <v/>
      </c>
      <c r="Q539" s="43" t="str">
        <f t="shared" si="77"/>
        <v/>
      </c>
      <c r="R539" s="43" t="str">
        <f t="shared" si="70"/>
        <v/>
      </c>
      <c r="S539" s="44" t="str">
        <f>IF($B539="","",IFERROR(VLOOKUP($C539,F.931!$B:$R,9,0),8))</f>
        <v/>
      </c>
      <c r="T539" s="44" t="str">
        <f>IF($B539="","",IFERROR(VLOOKUP($C539,F.931!$B:$R,7,0),1))</f>
        <v/>
      </c>
      <c r="U539" s="44" t="str">
        <f>IF($B539="","",IFERROR(VLOOKUP($C539,F.931!$B:$AR,15,0),0))</f>
        <v/>
      </c>
      <c r="V539" s="44" t="str">
        <f>IF($B539="","",IFERROR(VLOOKUP($C539,F.931!$B:$R,3,0),1))</f>
        <v/>
      </c>
      <c r="W539" s="45" t="str">
        <f t="shared" si="71"/>
        <v/>
      </c>
      <c r="X539" s="46" t="str">
        <f>IF($B539="","",$W539*(X$2+$U539*0.015) *$O539*IF(COUNTIF(Parámetros!$J:$J, $S539)&gt;0,0,1)*IF($T539=2,0,1) +$J539*$W539)</f>
        <v/>
      </c>
      <c r="Y539" s="46" t="str">
        <f>IF($B539="","",$W539*Y$2*P539*IF(COUNTIF(Parámetros!$L:$L,$S539)&gt;0,0,1)*IF($T539=2,0,1) +$K539*$W539)</f>
        <v/>
      </c>
      <c r="Z539" s="46" t="str">
        <f>IF($B539="","",($M539*Z$2+IF($T539=2,0, $M539*Z$1+$X539/$W539*(1-$W539)))*IF(COUNTIF(Parámetros!$I:$I, $S539)&gt;0,0,1))</f>
        <v/>
      </c>
      <c r="AA539" s="46" t="str">
        <f>IF($B539="","",$R539*IF($T539=2,AA$1,AA$2) *IF(COUNTIF(Parámetros!$K:$K, $S539)&gt;0,0,1)+$Y539/$W539*(1-$W539))</f>
        <v/>
      </c>
      <c r="AB539" s="46" t="str">
        <f>IF($B539="","",$Q539*Parámetros!$B$3+Parámetros!$B$2)</f>
        <v/>
      </c>
      <c r="AC539" s="46" t="str">
        <f>IF($B539="","",Parámetros!$B$1*IF(OR($S539=27,$S539=102),0,1))</f>
        <v/>
      </c>
      <c r="AE539" s="43" t="str">
        <f>IF($B539="","",IF($C539="","No declarado",IFERROR(VLOOKUP($C539,F.931!$B:$BZ,$AE$1,0),"No declarado")))</f>
        <v/>
      </c>
      <c r="AF539" s="47" t="str">
        <f t="shared" si="72"/>
        <v/>
      </c>
      <c r="AG539" s="47" t="str">
        <f>IF($B539="","",IFERROR(O539-VLOOKUP(C539,F.931!B:BZ,SUMIFS(F.931!$1:$1,F.931!$3:$3,"Remuneración 4"),0),""))</f>
        <v/>
      </c>
      <c r="AH539" s="48" t="str">
        <f t="shared" si="73"/>
        <v/>
      </c>
      <c r="AI539" s="41" t="str">
        <f t="shared" si="74"/>
        <v/>
      </c>
    </row>
    <row r="540" spans="1:35" x14ac:dyDescent="0.2">
      <c r="A540" s="65"/>
      <c r="B540" s="64"/>
      <c r="C540" s="65"/>
      <c r="D540" s="88"/>
      <c r="E540" s="62"/>
      <c r="F540" s="62"/>
      <c r="G540" s="62"/>
      <c r="H540" s="62"/>
      <c r="I540" s="62"/>
      <c r="J540" s="62"/>
      <c r="K540" s="62"/>
      <c r="L540" s="43" t="str">
        <f>IF($B540="","",MAX(0,$E540-MAX($E540-$I540,Parámetros!$B$5)))</f>
        <v/>
      </c>
      <c r="M540" s="43" t="str">
        <f>IF($B540="","",MIN($E540,Parámetros!$B$4))</f>
        <v/>
      </c>
      <c r="N540" s="43" t="str">
        <f t="shared" si="75"/>
        <v/>
      </c>
      <c r="O540" s="43" t="str">
        <f>IF($B540="","",MIN(($E540+$F540)/IF($D540="",1,$D540),Parámetros!$B$4))</f>
        <v/>
      </c>
      <c r="P540" s="43" t="str">
        <f t="shared" si="76"/>
        <v/>
      </c>
      <c r="Q540" s="43" t="str">
        <f t="shared" si="77"/>
        <v/>
      </c>
      <c r="R540" s="43" t="str">
        <f t="shared" si="70"/>
        <v/>
      </c>
      <c r="S540" s="44" t="str">
        <f>IF($B540="","",IFERROR(VLOOKUP($C540,F.931!$B:$R,9,0),8))</f>
        <v/>
      </c>
      <c r="T540" s="44" t="str">
        <f>IF($B540="","",IFERROR(VLOOKUP($C540,F.931!$B:$R,7,0),1))</f>
        <v/>
      </c>
      <c r="U540" s="44" t="str">
        <f>IF($B540="","",IFERROR(VLOOKUP($C540,F.931!$B:$AR,15,0),0))</f>
        <v/>
      </c>
      <c r="V540" s="44" t="str">
        <f>IF($B540="","",IFERROR(VLOOKUP($C540,F.931!$B:$R,3,0),1))</f>
        <v/>
      </c>
      <c r="W540" s="45" t="str">
        <f t="shared" si="71"/>
        <v/>
      </c>
      <c r="X540" s="46" t="str">
        <f>IF($B540="","",$W540*(X$2+$U540*0.015) *$O540*IF(COUNTIF(Parámetros!$J:$J, $S540)&gt;0,0,1)*IF($T540=2,0,1) +$J540*$W540)</f>
        <v/>
      </c>
      <c r="Y540" s="46" t="str">
        <f>IF($B540="","",$W540*Y$2*P540*IF(COUNTIF(Parámetros!$L:$L,$S540)&gt;0,0,1)*IF($T540=2,0,1) +$K540*$W540)</f>
        <v/>
      </c>
      <c r="Z540" s="46" t="str">
        <f>IF($B540="","",($M540*Z$2+IF($T540=2,0, $M540*Z$1+$X540/$W540*(1-$W540)))*IF(COUNTIF(Parámetros!$I:$I, $S540)&gt;0,0,1))</f>
        <v/>
      </c>
      <c r="AA540" s="46" t="str">
        <f>IF($B540="","",$R540*IF($T540=2,AA$1,AA$2) *IF(COUNTIF(Parámetros!$K:$K, $S540)&gt;0,0,1)+$Y540/$W540*(1-$W540))</f>
        <v/>
      </c>
      <c r="AB540" s="46" t="str">
        <f>IF($B540="","",$Q540*Parámetros!$B$3+Parámetros!$B$2)</f>
        <v/>
      </c>
      <c r="AC540" s="46" t="str">
        <f>IF($B540="","",Parámetros!$B$1*IF(OR($S540=27,$S540=102),0,1))</f>
        <v/>
      </c>
      <c r="AE540" s="43" t="str">
        <f>IF($B540="","",IF($C540="","No declarado",IFERROR(VLOOKUP($C540,F.931!$B:$BZ,$AE$1,0),"No declarado")))</f>
        <v/>
      </c>
      <c r="AF540" s="47" t="str">
        <f t="shared" si="72"/>
        <v/>
      </c>
      <c r="AG540" s="47" t="str">
        <f>IF($B540="","",IFERROR(O540-VLOOKUP(C540,F.931!B:BZ,SUMIFS(F.931!$1:$1,F.931!$3:$3,"Remuneración 4"),0),""))</f>
        <v/>
      </c>
      <c r="AH540" s="48" t="str">
        <f t="shared" si="73"/>
        <v/>
      </c>
      <c r="AI540" s="41" t="str">
        <f t="shared" si="74"/>
        <v/>
      </c>
    </row>
    <row r="541" spans="1:35" x14ac:dyDescent="0.2">
      <c r="A541" s="65"/>
      <c r="B541" s="64"/>
      <c r="C541" s="65"/>
      <c r="D541" s="88"/>
      <c r="E541" s="62"/>
      <c r="F541" s="62"/>
      <c r="G541" s="62"/>
      <c r="H541" s="62"/>
      <c r="I541" s="62"/>
      <c r="J541" s="62"/>
      <c r="K541" s="62"/>
      <c r="L541" s="43" t="str">
        <f>IF($B541="","",MAX(0,$E541-MAX($E541-$I541,Parámetros!$B$5)))</f>
        <v/>
      </c>
      <c r="M541" s="43" t="str">
        <f>IF($B541="","",MIN($E541,Parámetros!$B$4))</f>
        <v/>
      </c>
      <c r="N541" s="43" t="str">
        <f t="shared" si="75"/>
        <v/>
      </c>
      <c r="O541" s="43" t="str">
        <f>IF($B541="","",MIN(($E541+$F541)/IF($D541="",1,$D541),Parámetros!$B$4))</f>
        <v/>
      </c>
      <c r="P541" s="43" t="str">
        <f t="shared" si="76"/>
        <v/>
      </c>
      <c r="Q541" s="43" t="str">
        <f t="shared" si="77"/>
        <v/>
      </c>
      <c r="R541" s="43" t="str">
        <f t="shared" si="70"/>
        <v/>
      </c>
      <c r="S541" s="44" t="str">
        <f>IF($B541="","",IFERROR(VLOOKUP($C541,F.931!$B:$R,9,0),8))</f>
        <v/>
      </c>
      <c r="T541" s="44" t="str">
        <f>IF($B541="","",IFERROR(VLOOKUP($C541,F.931!$B:$R,7,0),1))</f>
        <v/>
      </c>
      <c r="U541" s="44" t="str">
        <f>IF($B541="","",IFERROR(VLOOKUP($C541,F.931!$B:$AR,15,0),0))</f>
        <v/>
      </c>
      <c r="V541" s="44" t="str">
        <f>IF($B541="","",IFERROR(VLOOKUP($C541,F.931!$B:$R,3,0),1))</f>
        <v/>
      </c>
      <c r="W541" s="45" t="str">
        <f t="shared" si="71"/>
        <v/>
      </c>
      <c r="X541" s="46" t="str">
        <f>IF($B541="","",$W541*(X$2+$U541*0.015) *$O541*IF(COUNTIF(Parámetros!$J:$J, $S541)&gt;0,0,1)*IF($T541=2,0,1) +$J541*$W541)</f>
        <v/>
      </c>
      <c r="Y541" s="46" t="str">
        <f>IF($B541="","",$W541*Y$2*P541*IF(COUNTIF(Parámetros!$L:$L,$S541)&gt;0,0,1)*IF($T541=2,0,1) +$K541*$W541)</f>
        <v/>
      </c>
      <c r="Z541" s="46" t="str">
        <f>IF($B541="","",($M541*Z$2+IF($T541=2,0, $M541*Z$1+$X541/$W541*(1-$W541)))*IF(COUNTIF(Parámetros!$I:$I, $S541)&gt;0,0,1))</f>
        <v/>
      </c>
      <c r="AA541" s="46" t="str">
        <f>IF($B541="","",$R541*IF($T541=2,AA$1,AA$2) *IF(COUNTIF(Parámetros!$K:$K, $S541)&gt;0,0,1)+$Y541/$W541*(1-$W541))</f>
        <v/>
      </c>
      <c r="AB541" s="46" t="str">
        <f>IF($B541="","",$Q541*Parámetros!$B$3+Parámetros!$B$2)</f>
        <v/>
      </c>
      <c r="AC541" s="46" t="str">
        <f>IF($B541="","",Parámetros!$B$1*IF(OR($S541=27,$S541=102),0,1))</f>
        <v/>
      </c>
      <c r="AE541" s="43" t="str">
        <f>IF($B541="","",IF($C541="","No declarado",IFERROR(VLOOKUP($C541,F.931!$B:$BZ,$AE$1,0),"No declarado")))</f>
        <v/>
      </c>
      <c r="AF541" s="47" t="str">
        <f t="shared" si="72"/>
        <v/>
      </c>
      <c r="AG541" s="47" t="str">
        <f>IF($B541="","",IFERROR(O541-VLOOKUP(C541,F.931!B:BZ,SUMIFS(F.931!$1:$1,F.931!$3:$3,"Remuneración 4"),0),""))</f>
        <v/>
      </c>
      <c r="AH541" s="48" t="str">
        <f t="shared" si="73"/>
        <v/>
      </c>
      <c r="AI541" s="41" t="str">
        <f t="shared" si="74"/>
        <v/>
      </c>
    </row>
    <row r="542" spans="1:35" x14ac:dyDescent="0.2">
      <c r="A542" s="65"/>
      <c r="B542" s="64"/>
      <c r="C542" s="65"/>
      <c r="D542" s="88"/>
      <c r="E542" s="62"/>
      <c r="F542" s="62"/>
      <c r="G542" s="62"/>
      <c r="H542" s="62"/>
      <c r="I542" s="62"/>
      <c r="J542" s="62"/>
      <c r="K542" s="62"/>
      <c r="L542" s="43" t="str">
        <f>IF($B542="","",MAX(0,$E542-MAX($E542-$I542,Parámetros!$B$5)))</f>
        <v/>
      </c>
      <c r="M542" s="43" t="str">
        <f>IF($B542="","",MIN($E542,Parámetros!$B$4))</f>
        <v/>
      </c>
      <c r="N542" s="43" t="str">
        <f t="shared" si="75"/>
        <v/>
      </c>
      <c r="O542" s="43" t="str">
        <f>IF($B542="","",MIN(($E542+$F542)/IF($D542="",1,$D542),Parámetros!$B$4))</f>
        <v/>
      </c>
      <c r="P542" s="43" t="str">
        <f t="shared" si="76"/>
        <v/>
      </c>
      <c r="Q542" s="43" t="str">
        <f t="shared" si="77"/>
        <v/>
      </c>
      <c r="R542" s="43" t="str">
        <f t="shared" si="70"/>
        <v/>
      </c>
      <c r="S542" s="44" t="str">
        <f>IF($B542="","",IFERROR(VLOOKUP($C542,F.931!$B:$R,9,0),8))</f>
        <v/>
      </c>
      <c r="T542" s="44" t="str">
        <f>IF($B542="","",IFERROR(VLOOKUP($C542,F.931!$B:$R,7,0),1))</f>
        <v/>
      </c>
      <c r="U542" s="44" t="str">
        <f>IF($B542="","",IFERROR(VLOOKUP($C542,F.931!$B:$AR,15,0),0))</f>
        <v/>
      </c>
      <c r="V542" s="44" t="str">
        <f>IF($B542="","",IFERROR(VLOOKUP($C542,F.931!$B:$R,3,0),1))</f>
        <v/>
      </c>
      <c r="W542" s="45" t="str">
        <f t="shared" si="71"/>
        <v/>
      </c>
      <c r="X542" s="46" t="str">
        <f>IF($B542="","",$W542*(X$2+$U542*0.015) *$O542*IF(COUNTIF(Parámetros!$J:$J, $S542)&gt;0,0,1)*IF($T542=2,0,1) +$J542*$W542)</f>
        <v/>
      </c>
      <c r="Y542" s="46" t="str">
        <f>IF($B542="","",$W542*Y$2*P542*IF(COUNTIF(Parámetros!$L:$L,$S542)&gt;0,0,1)*IF($T542=2,0,1) +$K542*$W542)</f>
        <v/>
      </c>
      <c r="Z542" s="46" t="str">
        <f>IF($B542="","",($M542*Z$2+IF($T542=2,0, $M542*Z$1+$X542/$W542*(1-$W542)))*IF(COUNTIF(Parámetros!$I:$I, $S542)&gt;0,0,1))</f>
        <v/>
      </c>
      <c r="AA542" s="46" t="str">
        <f>IF($B542="","",$R542*IF($T542=2,AA$1,AA$2) *IF(COUNTIF(Parámetros!$K:$K, $S542)&gt;0,0,1)+$Y542/$W542*(1-$W542))</f>
        <v/>
      </c>
      <c r="AB542" s="46" t="str">
        <f>IF($B542="","",$Q542*Parámetros!$B$3+Parámetros!$B$2)</f>
        <v/>
      </c>
      <c r="AC542" s="46" t="str">
        <f>IF($B542="","",Parámetros!$B$1*IF(OR($S542=27,$S542=102),0,1))</f>
        <v/>
      </c>
      <c r="AE542" s="43" t="str">
        <f>IF($B542="","",IF($C542="","No declarado",IFERROR(VLOOKUP($C542,F.931!$B:$BZ,$AE$1,0),"No declarado")))</f>
        <v/>
      </c>
      <c r="AF542" s="47" t="str">
        <f t="shared" si="72"/>
        <v/>
      </c>
      <c r="AG542" s="47" t="str">
        <f>IF($B542="","",IFERROR(O542-VLOOKUP(C542,F.931!B:BZ,SUMIFS(F.931!$1:$1,F.931!$3:$3,"Remuneración 4"),0),""))</f>
        <v/>
      </c>
      <c r="AH542" s="48" t="str">
        <f t="shared" si="73"/>
        <v/>
      </c>
      <c r="AI542" s="41" t="str">
        <f t="shared" si="74"/>
        <v/>
      </c>
    </row>
    <row r="543" spans="1:35" x14ac:dyDescent="0.2">
      <c r="A543" s="65"/>
      <c r="B543" s="64"/>
      <c r="C543" s="65"/>
      <c r="D543" s="88"/>
      <c r="E543" s="62"/>
      <c r="F543" s="62"/>
      <c r="G543" s="62"/>
      <c r="H543" s="62"/>
      <c r="I543" s="62"/>
      <c r="J543" s="62"/>
      <c r="K543" s="62"/>
      <c r="L543" s="43" t="str">
        <f>IF($B543="","",MAX(0,$E543-MAX($E543-$I543,Parámetros!$B$5)))</f>
        <v/>
      </c>
      <c r="M543" s="43" t="str">
        <f>IF($B543="","",MIN($E543,Parámetros!$B$4))</f>
        <v/>
      </c>
      <c r="N543" s="43" t="str">
        <f t="shared" si="75"/>
        <v/>
      </c>
      <c r="O543" s="43" t="str">
        <f>IF($B543="","",MIN(($E543+$F543)/IF($D543="",1,$D543),Parámetros!$B$4))</f>
        <v/>
      </c>
      <c r="P543" s="43" t="str">
        <f t="shared" si="76"/>
        <v/>
      </c>
      <c r="Q543" s="43" t="str">
        <f t="shared" si="77"/>
        <v/>
      </c>
      <c r="R543" s="43" t="str">
        <f t="shared" si="70"/>
        <v/>
      </c>
      <c r="S543" s="44" t="str">
        <f>IF($B543="","",IFERROR(VLOOKUP($C543,F.931!$B:$R,9,0),8))</f>
        <v/>
      </c>
      <c r="T543" s="44" t="str">
        <f>IF($B543="","",IFERROR(VLOOKUP($C543,F.931!$B:$R,7,0),1))</f>
        <v/>
      </c>
      <c r="U543" s="44" t="str">
        <f>IF($B543="","",IFERROR(VLOOKUP($C543,F.931!$B:$AR,15,0),0))</f>
        <v/>
      </c>
      <c r="V543" s="44" t="str">
        <f>IF($B543="","",IFERROR(VLOOKUP($C543,F.931!$B:$R,3,0),1))</f>
        <v/>
      </c>
      <c r="W543" s="45" t="str">
        <f t="shared" si="71"/>
        <v/>
      </c>
      <c r="X543" s="46" t="str">
        <f>IF($B543="","",$W543*(X$2+$U543*0.015) *$O543*IF(COUNTIF(Parámetros!$J:$J, $S543)&gt;0,0,1)*IF($T543=2,0,1) +$J543*$W543)</f>
        <v/>
      </c>
      <c r="Y543" s="46" t="str">
        <f>IF($B543="","",$W543*Y$2*P543*IF(COUNTIF(Parámetros!$L:$L,$S543)&gt;0,0,1)*IF($T543=2,0,1) +$K543*$W543)</f>
        <v/>
      </c>
      <c r="Z543" s="46" t="str">
        <f>IF($B543="","",($M543*Z$2+IF($T543=2,0, $M543*Z$1+$X543/$W543*(1-$W543)))*IF(COUNTIF(Parámetros!$I:$I, $S543)&gt;0,0,1))</f>
        <v/>
      </c>
      <c r="AA543" s="46" t="str">
        <f>IF($B543="","",$R543*IF($T543=2,AA$1,AA$2) *IF(COUNTIF(Parámetros!$K:$K, $S543)&gt;0,0,1)+$Y543/$W543*(1-$W543))</f>
        <v/>
      </c>
      <c r="AB543" s="46" t="str">
        <f>IF($B543="","",$Q543*Parámetros!$B$3+Parámetros!$B$2)</f>
        <v/>
      </c>
      <c r="AC543" s="46" t="str">
        <f>IF($B543="","",Parámetros!$B$1*IF(OR($S543=27,$S543=102),0,1))</f>
        <v/>
      </c>
      <c r="AE543" s="43" t="str">
        <f>IF($B543="","",IF($C543="","No declarado",IFERROR(VLOOKUP($C543,F.931!$B:$BZ,$AE$1,0),"No declarado")))</f>
        <v/>
      </c>
      <c r="AF543" s="47" t="str">
        <f t="shared" si="72"/>
        <v/>
      </c>
      <c r="AG543" s="47" t="str">
        <f>IF($B543="","",IFERROR(O543-VLOOKUP(C543,F.931!B:BZ,SUMIFS(F.931!$1:$1,F.931!$3:$3,"Remuneración 4"),0),""))</f>
        <v/>
      </c>
      <c r="AH543" s="48" t="str">
        <f t="shared" si="73"/>
        <v/>
      </c>
      <c r="AI543" s="41" t="str">
        <f t="shared" si="74"/>
        <v/>
      </c>
    </row>
    <row r="544" spans="1:35" x14ac:dyDescent="0.2">
      <c r="A544" s="65"/>
      <c r="B544" s="64"/>
      <c r="C544" s="65"/>
      <c r="D544" s="88"/>
      <c r="E544" s="62"/>
      <c r="F544" s="62"/>
      <c r="G544" s="62"/>
      <c r="H544" s="62"/>
      <c r="I544" s="62"/>
      <c r="J544" s="62"/>
      <c r="K544" s="62"/>
      <c r="L544" s="43" t="str">
        <f>IF($B544="","",MAX(0,$E544-MAX($E544-$I544,Parámetros!$B$5)))</f>
        <v/>
      </c>
      <c r="M544" s="43" t="str">
        <f>IF($B544="","",MIN($E544,Parámetros!$B$4))</f>
        <v/>
      </c>
      <c r="N544" s="43" t="str">
        <f t="shared" si="75"/>
        <v/>
      </c>
      <c r="O544" s="43" t="str">
        <f>IF($B544="","",MIN(($E544+$F544)/IF($D544="",1,$D544),Parámetros!$B$4))</f>
        <v/>
      </c>
      <c r="P544" s="43" t="str">
        <f t="shared" si="76"/>
        <v/>
      </c>
      <c r="Q544" s="43" t="str">
        <f t="shared" si="77"/>
        <v/>
      </c>
      <c r="R544" s="43" t="str">
        <f t="shared" si="70"/>
        <v/>
      </c>
      <c r="S544" s="44" t="str">
        <f>IF($B544="","",IFERROR(VLOOKUP($C544,F.931!$B:$R,9,0),8))</f>
        <v/>
      </c>
      <c r="T544" s="44" t="str">
        <f>IF($B544="","",IFERROR(VLOOKUP($C544,F.931!$B:$R,7,0),1))</f>
        <v/>
      </c>
      <c r="U544" s="44" t="str">
        <f>IF($B544="","",IFERROR(VLOOKUP($C544,F.931!$B:$AR,15,0),0))</f>
        <v/>
      </c>
      <c r="V544" s="44" t="str">
        <f>IF($B544="","",IFERROR(VLOOKUP($C544,F.931!$B:$R,3,0),1))</f>
        <v/>
      </c>
      <c r="W544" s="45" t="str">
        <f t="shared" si="71"/>
        <v/>
      </c>
      <c r="X544" s="46" t="str">
        <f>IF($B544="","",$W544*(X$2+$U544*0.015) *$O544*IF(COUNTIF(Parámetros!$J:$J, $S544)&gt;0,0,1)*IF($T544=2,0,1) +$J544*$W544)</f>
        <v/>
      </c>
      <c r="Y544" s="46" t="str">
        <f>IF($B544="","",$W544*Y$2*P544*IF(COUNTIF(Parámetros!$L:$L,$S544)&gt;0,0,1)*IF($T544=2,0,1) +$K544*$W544)</f>
        <v/>
      </c>
      <c r="Z544" s="46" t="str">
        <f>IF($B544="","",($M544*Z$2+IF($T544=2,0, $M544*Z$1+$X544/$W544*(1-$W544)))*IF(COUNTIF(Parámetros!$I:$I, $S544)&gt;0,0,1))</f>
        <v/>
      </c>
      <c r="AA544" s="46" t="str">
        <f>IF($B544="","",$R544*IF($T544=2,AA$1,AA$2) *IF(COUNTIF(Parámetros!$K:$K, $S544)&gt;0,0,1)+$Y544/$W544*(1-$W544))</f>
        <v/>
      </c>
      <c r="AB544" s="46" t="str">
        <f>IF($B544="","",$Q544*Parámetros!$B$3+Parámetros!$B$2)</f>
        <v/>
      </c>
      <c r="AC544" s="46" t="str">
        <f>IF($B544="","",Parámetros!$B$1*IF(OR($S544=27,$S544=102),0,1))</f>
        <v/>
      </c>
      <c r="AE544" s="43" t="str">
        <f>IF($B544="","",IF($C544="","No declarado",IFERROR(VLOOKUP($C544,F.931!$B:$BZ,$AE$1,0),"No declarado")))</f>
        <v/>
      </c>
      <c r="AF544" s="47" t="str">
        <f t="shared" si="72"/>
        <v/>
      </c>
      <c r="AG544" s="47" t="str">
        <f>IF($B544="","",IFERROR(O544-VLOOKUP(C544,F.931!B:BZ,SUMIFS(F.931!$1:$1,F.931!$3:$3,"Remuneración 4"),0),""))</f>
        <v/>
      </c>
      <c r="AH544" s="48" t="str">
        <f t="shared" si="73"/>
        <v/>
      </c>
      <c r="AI544" s="41" t="str">
        <f t="shared" si="74"/>
        <v/>
      </c>
    </row>
    <row r="545" spans="1:35" x14ac:dyDescent="0.2">
      <c r="A545" s="65"/>
      <c r="B545" s="64"/>
      <c r="C545" s="65"/>
      <c r="D545" s="88"/>
      <c r="E545" s="62"/>
      <c r="F545" s="62"/>
      <c r="G545" s="62"/>
      <c r="H545" s="62"/>
      <c r="I545" s="62"/>
      <c r="J545" s="62"/>
      <c r="K545" s="62"/>
      <c r="L545" s="43" t="str">
        <f>IF($B545="","",MAX(0,$E545-MAX($E545-$I545,Parámetros!$B$5)))</f>
        <v/>
      </c>
      <c r="M545" s="43" t="str">
        <f>IF($B545="","",MIN($E545,Parámetros!$B$4))</f>
        <v/>
      </c>
      <c r="N545" s="43" t="str">
        <f t="shared" si="75"/>
        <v/>
      </c>
      <c r="O545" s="43" t="str">
        <f>IF($B545="","",MIN(($E545+$F545)/IF($D545="",1,$D545),Parámetros!$B$4))</f>
        <v/>
      </c>
      <c r="P545" s="43" t="str">
        <f t="shared" si="76"/>
        <v/>
      </c>
      <c r="Q545" s="43" t="str">
        <f t="shared" si="77"/>
        <v/>
      </c>
      <c r="R545" s="43" t="str">
        <f t="shared" si="70"/>
        <v/>
      </c>
      <c r="S545" s="44" t="str">
        <f>IF($B545="","",IFERROR(VLOOKUP($C545,F.931!$B:$R,9,0),8))</f>
        <v/>
      </c>
      <c r="T545" s="44" t="str">
        <f>IF($B545="","",IFERROR(VLOOKUP($C545,F.931!$B:$R,7,0),1))</f>
        <v/>
      </c>
      <c r="U545" s="44" t="str">
        <f>IF($B545="","",IFERROR(VLOOKUP($C545,F.931!$B:$AR,15,0),0))</f>
        <v/>
      </c>
      <c r="V545" s="44" t="str">
        <f>IF($B545="","",IFERROR(VLOOKUP($C545,F.931!$B:$R,3,0),1))</f>
        <v/>
      </c>
      <c r="W545" s="45" t="str">
        <f t="shared" si="71"/>
        <v/>
      </c>
      <c r="X545" s="46" t="str">
        <f>IF($B545="","",$W545*(X$2+$U545*0.015) *$O545*IF(COUNTIF(Parámetros!$J:$J, $S545)&gt;0,0,1)*IF($T545=2,0,1) +$J545*$W545)</f>
        <v/>
      </c>
      <c r="Y545" s="46" t="str">
        <f>IF($B545="","",$W545*Y$2*P545*IF(COUNTIF(Parámetros!$L:$L,$S545)&gt;0,0,1)*IF($T545=2,0,1) +$K545*$W545)</f>
        <v/>
      </c>
      <c r="Z545" s="46" t="str">
        <f>IF($B545="","",($M545*Z$2+IF($T545=2,0, $M545*Z$1+$X545/$W545*(1-$W545)))*IF(COUNTIF(Parámetros!$I:$I, $S545)&gt;0,0,1))</f>
        <v/>
      </c>
      <c r="AA545" s="46" t="str">
        <f>IF($B545="","",$R545*IF($T545=2,AA$1,AA$2) *IF(COUNTIF(Parámetros!$K:$K, $S545)&gt;0,0,1)+$Y545/$W545*(1-$W545))</f>
        <v/>
      </c>
      <c r="AB545" s="46" t="str">
        <f>IF($B545="","",$Q545*Parámetros!$B$3+Parámetros!$B$2)</f>
        <v/>
      </c>
      <c r="AC545" s="46" t="str">
        <f>IF($B545="","",Parámetros!$B$1*IF(OR($S545=27,$S545=102),0,1))</f>
        <v/>
      </c>
      <c r="AE545" s="43" t="str">
        <f>IF($B545="","",IF($C545="","No declarado",IFERROR(VLOOKUP($C545,F.931!$B:$BZ,$AE$1,0),"No declarado")))</f>
        <v/>
      </c>
      <c r="AF545" s="47" t="str">
        <f t="shared" si="72"/>
        <v/>
      </c>
      <c r="AG545" s="47" t="str">
        <f>IF($B545="","",IFERROR(O545-VLOOKUP(C545,F.931!B:BZ,SUMIFS(F.931!$1:$1,F.931!$3:$3,"Remuneración 4"),0),""))</f>
        <v/>
      </c>
      <c r="AH545" s="48" t="str">
        <f t="shared" si="73"/>
        <v/>
      </c>
      <c r="AI545" s="41" t="str">
        <f t="shared" si="74"/>
        <v/>
      </c>
    </row>
    <row r="546" spans="1:35" x14ac:dyDescent="0.2">
      <c r="A546" s="65"/>
      <c r="B546" s="64"/>
      <c r="C546" s="65"/>
      <c r="D546" s="88"/>
      <c r="E546" s="62"/>
      <c r="F546" s="62"/>
      <c r="G546" s="62"/>
      <c r="H546" s="62"/>
      <c r="I546" s="62"/>
      <c r="J546" s="62"/>
      <c r="K546" s="62"/>
      <c r="L546" s="43" t="str">
        <f>IF($B546="","",MAX(0,$E546-MAX($E546-$I546,Parámetros!$B$5)))</f>
        <v/>
      </c>
      <c r="M546" s="43" t="str">
        <f>IF($B546="","",MIN($E546,Parámetros!$B$4))</f>
        <v/>
      </c>
      <c r="N546" s="43" t="str">
        <f t="shared" si="75"/>
        <v/>
      </c>
      <c r="O546" s="43" t="str">
        <f>IF($B546="","",MIN(($E546+$F546)/IF($D546="",1,$D546),Parámetros!$B$4))</f>
        <v/>
      </c>
      <c r="P546" s="43" t="str">
        <f t="shared" si="76"/>
        <v/>
      </c>
      <c r="Q546" s="43" t="str">
        <f t="shared" si="77"/>
        <v/>
      </c>
      <c r="R546" s="43" t="str">
        <f t="shared" si="70"/>
        <v/>
      </c>
      <c r="S546" s="44" t="str">
        <f>IF($B546="","",IFERROR(VLOOKUP($C546,F.931!$B:$R,9,0),8))</f>
        <v/>
      </c>
      <c r="T546" s="44" t="str">
        <f>IF($B546="","",IFERROR(VLOOKUP($C546,F.931!$B:$R,7,0),1))</f>
        <v/>
      </c>
      <c r="U546" s="44" t="str">
        <f>IF($B546="","",IFERROR(VLOOKUP($C546,F.931!$B:$AR,15,0),0))</f>
        <v/>
      </c>
      <c r="V546" s="44" t="str">
        <f>IF($B546="","",IFERROR(VLOOKUP($C546,F.931!$B:$R,3,0),1))</f>
        <v/>
      </c>
      <c r="W546" s="45" t="str">
        <f t="shared" si="71"/>
        <v/>
      </c>
      <c r="X546" s="46" t="str">
        <f>IF($B546="","",$W546*(X$2+$U546*0.015) *$O546*IF(COUNTIF(Parámetros!$J:$J, $S546)&gt;0,0,1)*IF($T546=2,0,1) +$J546*$W546)</f>
        <v/>
      </c>
      <c r="Y546" s="46" t="str">
        <f>IF($B546="","",$W546*Y$2*P546*IF(COUNTIF(Parámetros!$L:$L,$S546)&gt;0,0,1)*IF($T546=2,0,1) +$K546*$W546)</f>
        <v/>
      </c>
      <c r="Z546" s="46" t="str">
        <f>IF($B546="","",($M546*Z$2+IF($T546=2,0, $M546*Z$1+$X546/$W546*(1-$W546)))*IF(COUNTIF(Parámetros!$I:$I, $S546)&gt;0,0,1))</f>
        <v/>
      </c>
      <c r="AA546" s="46" t="str">
        <f>IF($B546="","",$R546*IF($T546=2,AA$1,AA$2) *IF(COUNTIF(Parámetros!$K:$K, $S546)&gt;0,0,1)+$Y546/$W546*(1-$W546))</f>
        <v/>
      </c>
      <c r="AB546" s="46" t="str">
        <f>IF($B546="","",$Q546*Parámetros!$B$3+Parámetros!$B$2)</f>
        <v/>
      </c>
      <c r="AC546" s="46" t="str">
        <f>IF($B546="","",Parámetros!$B$1*IF(OR($S546=27,$S546=102),0,1))</f>
        <v/>
      </c>
      <c r="AE546" s="43" t="str">
        <f>IF($B546="","",IF($C546="","No declarado",IFERROR(VLOOKUP($C546,F.931!$B:$BZ,$AE$1,0),"No declarado")))</f>
        <v/>
      </c>
      <c r="AF546" s="47" t="str">
        <f t="shared" si="72"/>
        <v/>
      </c>
      <c r="AG546" s="47" t="str">
        <f>IF($B546="","",IFERROR(O546-VLOOKUP(C546,F.931!B:BZ,SUMIFS(F.931!$1:$1,F.931!$3:$3,"Remuneración 4"),0),""))</f>
        <v/>
      </c>
      <c r="AH546" s="48" t="str">
        <f t="shared" si="73"/>
        <v/>
      </c>
      <c r="AI546" s="41" t="str">
        <f t="shared" si="74"/>
        <v/>
      </c>
    </row>
    <row r="547" spans="1:35" x14ac:dyDescent="0.2">
      <c r="A547" s="65"/>
      <c r="B547" s="64"/>
      <c r="C547" s="65"/>
      <c r="D547" s="88"/>
      <c r="E547" s="62"/>
      <c r="F547" s="62"/>
      <c r="G547" s="62"/>
      <c r="H547" s="62"/>
      <c r="I547" s="62"/>
      <c r="J547" s="62"/>
      <c r="K547" s="62"/>
      <c r="L547" s="43" t="str">
        <f>IF($B547="","",MAX(0,$E547-MAX($E547-$I547,Parámetros!$B$5)))</f>
        <v/>
      </c>
      <c r="M547" s="43" t="str">
        <f>IF($B547="","",MIN($E547,Parámetros!$B$4))</f>
        <v/>
      </c>
      <c r="N547" s="43" t="str">
        <f t="shared" si="75"/>
        <v/>
      </c>
      <c r="O547" s="43" t="str">
        <f>IF($B547="","",MIN(($E547+$F547)/IF($D547="",1,$D547),Parámetros!$B$4))</f>
        <v/>
      </c>
      <c r="P547" s="43" t="str">
        <f t="shared" si="76"/>
        <v/>
      </c>
      <c r="Q547" s="43" t="str">
        <f t="shared" si="77"/>
        <v/>
      </c>
      <c r="R547" s="43" t="str">
        <f t="shared" si="70"/>
        <v/>
      </c>
      <c r="S547" s="44" t="str">
        <f>IF($B547="","",IFERROR(VLOOKUP($C547,F.931!$B:$R,9,0),8))</f>
        <v/>
      </c>
      <c r="T547" s="44" t="str">
        <f>IF($B547="","",IFERROR(VLOOKUP($C547,F.931!$B:$R,7,0),1))</f>
        <v/>
      </c>
      <c r="U547" s="44" t="str">
        <f>IF($B547="","",IFERROR(VLOOKUP($C547,F.931!$B:$AR,15,0),0))</f>
        <v/>
      </c>
      <c r="V547" s="44" t="str">
        <f>IF($B547="","",IFERROR(VLOOKUP($C547,F.931!$B:$R,3,0),1))</f>
        <v/>
      </c>
      <c r="W547" s="45" t="str">
        <f t="shared" si="71"/>
        <v/>
      </c>
      <c r="X547" s="46" t="str">
        <f>IF($B547="","",$W547*(X$2+$U547*0.015) *$O547*IF(COUNTIF(Parámetros!$J:$J, $S547)&gt;0,0,1)*IF($T547=2,0,1) +$J547*$W547)</f>
        <v/>
      </c>
      <c r="Y547" s="46" t="str">
        <f>IF($B547="","",$W547*Y$2*P547*IF(COUNTIF(Parámetros!$L:$L,$S547)&gt;0,0,1)*IF($T547=2,0,1) +$K547*$W547)</f>
        <v/>
      </c>
      <c r="Z547" s="46" t="str">
        <f>IF($B547="","",($M547*Z$2+IF($T547=2,0, $M547*Z$1+$X547/$W547*(1-$W547)))*IF(COUNTIF(Parámetros!$I:$I, $S547)&gt;0,0,1))</f>
        <v/>
      </c>
      <c r="AA547" s="46" t="str">
        <f>IF($B547="","",$R547*IF($T547=2,AA$1,AA$2) *IF(COUNTIF(Parámetros!$K:$K, $S547)&gt;0,0,1)+$Y547/$W547*(1-$W547))</f>
        <v/>
      </c>
      <c r="AB547" s="46" t="str">
        <f>IF($B547="","",$Q547*Parámetros!$B$3+Parámetros!$B$2)</f>
        <v/>
      </c>
      <c r="AC547" s="46" t="str">
        <f>IF($B547="","",Parámetros!$B$1*IF(OR($S547=27,$S547=102),0,1))</f>
        <v/>
      </c>
      <c r="AE547" s="43" t="str">
        <f>IF($B547="","",IF($C547="","No declarado",IFERROR(VLOOKUP($C547,F.931!$B:$BZ,$AE$1,0),"No declarado")))</f>
        <v/>
      </c>
      <c r="AF547" s="47" t="str">
        <f t="shared" si="72"/>
        <v/>
      </c>
      <c r="AG547" s="47" t="str">
        <f>IF($B547="","",IFERROR(O547-VLOOKUP(C547,F.931!B:BZ,SUMIFS(F.931!$1:$1,F.931!$3:$3,"Remuneración 4"),0),""))</f>
        <v/>
      </c>
      <c r="AH547" s="48" t="str">
        <f t="shared" si="73"/>
        <v/>
      </c>
      <c r="AI547" s="41" t="str">
        <f t="shared" si="74"/>
        <v/>
      </c>
    </row>
    <row r="548" spans="1:35" x14ac:dyDescent="0.2">
      <c r="A548" s="65"/>
      <c r="B548" s="64"/>
      <c r="C548" s="65"/>
      <c r="D548" s="88"/>
      <c r="E548" s="62"/>
      <c r="F548" s="62"/>
      <c r="G548" s="62"/>
      <c r="H548" s="62"/>
      <c r="I548" s="62"/>
      <c r="J548" s="62"/>
      <c r="K548" s="62"/>
      <c r="L548" s="43" t="str">
        <f>IF($B548="","",MAX(0,$E548-MAX($E548-$I548,Parámetros!$B$5)))</f>
        <v/>
      </c>
      <c r="M548" s="43" t="str">
        <f>IF($B548="","",MIN($E548,Parámetros!$B$4))</f>
        <v/>
      </c>
      <c r="N548" s="43" t="str">
        <f t="shared" si="75"/>
        <v/>
      </c>
      <c r="O548" s="43" t="str">
        <f>IF($B548="","",MIN(($E548+$F548)/IF($D548="",1,$D548),Parámetros!$B$4))</f>
        <v/>
      </c>
      <c r="P548" s="43" t="str">
        <f t="shared" si="76"/>
        <v/>
      </c>
      <c r="Q548" s="43" t="str">
        <f t="shared" si="77"/>
        <v/>
      </c>
      <c r="R548" s="43" t="str">
        <f t="shared" si="70"/>
        <v/>
      </c>
      <c r="S548" s="44" t="str">
        <f>IF($B548="","",IFERROR(VLOOKUP($C548,F.931!$B:$R,9,0),8))</f>
        <v/>
      </c>
      <c r="T548" s="44" t="str">
        <f>IF($B548="","",IFERROR(VLOOKUP($C548,F.931!$B:$R,7,0),1))</f>
        <v/>
      </c>
      <c r="U548" s="44" t="str">
        <f>IF($B548="","",IFERROR(VLOOKUP($C548,F.931!$B:$AR,15,0),0))</f>
        <v/>
      </c>
      <c r="V548" s="44" t="str">
        <f>IF($B548="","",IFERROR(VLOOKUP($C548,F.931!$B:$R,3,0),1))</f>
        <v/>
      </c>
      <c r="W548" s="45" t="str">
        <f t="shared" si="71"/>
        <v/>
      </c>
      <c r="X548" s="46" t="str">
        <f>IF($B548="","",$W548*(X$2+$U548*0.015) *$O548*IF(COUNTIF(Parámetros!$J:$J, $S548)&gt;0,0,1)*IF($T548=2,0,1) +$J548*$W548)</f>
        <v/>
      </c>
      <c r="Y548" s="46" t="str">
        <f>IF($B548="","",$W548*Y$2*P548*IF(COUNTIF(Parámetros!$L:$L,$S548)&gt;0,0,1)*IF($T548=2,0,1) +$K548*$W548)</f>
        <v/>
      </c>
      <c r="Z548" s="46" t="str">
        <f>IF($B548="","",($M548*Z$2+IF($T548=2,0, $M548*Z$1+$X548/$W548*(1-$W548)))*IF(COUNTIF(Parámetros!$I:$I, $S548)&gt;0,0,1))</f>
        <v/>
      </c>
      <c r="AA548" s="46" t="str">
        <f>IF($B548="","",$R548*IF($T548=2,AA$1,AA$2) *IF(COUNTIF(Parámetros!$K:$K, $S548)&gt;0,0,1)+$Y548/$W548*(1-$W548))</f>
        <v/>
      </c>
      <c r="AB548" s="46" t="str">
        <f>IF($B548="","",$Q548*Parámetros!$B$3+Parámetros!$B$2)</f>
        <v/>
      </c>
      <c r="AC548" s="46" t="str">
        <f>IF($B548="","",Parámetros!$B$1*IF(OR($S548=27,$S548=102),0,1))</f>
        <v/>
      </c>
      <c r="AE548" s="43" t="str">
        <f>IF($B548="","",IF($C548="","No declarado",IFERROR(VLOOKUP($C548,F.931!$B:$BZ,$AE$1,0),"No declarado")))</f>
        <v/>
      </c>
      <c r="AF548" s="47" t="str">
        <f t="shared" si="72"/>
        <v/>
      </c>
      <c r="AG548" s="47" t="str">
        <f>IF($B548="","",IFERROR(O548-VLOOKUP(C548,F.931!B:BZ,SUMIFS(F.931!$1:$1,F.931!$3:$3,"Remuneración 4"),0),""))</f>
        <v/>
      </c>
      <c r="AH548" s="48" t="str">
        <f t="shared" si="73"/>
        <v/>
      </c>
      <c r="AI548" s="41" t="str">
        <f t="shared" si="74"/>
        <v/>
      </c>
    </row>
    <row r="549" spans="1:35" x14ac:dyDescent="0.2">
      <c r="A549" s="65"/>
      <c r="B549" s="64"/>
      <c r="C549" s="65"/>
      <c r="D549" s="88"/>
      <c r="E549" s="62"/>
      <c r="F549" s="62"/>
      <c r="G549" s="62"/>
      <c r="H549" s="62"/>
      <c r="I549" s="62"/>
      <c r="J549" s="62"/>
      <c r="K549" s="62"/>
      <c r="L549" s="43" t="str">
        <f>IF($B549="","",MAX(0,$E549-MAX($E549-$I549,Parámetros!$B$5)))</f>
        <v/>
      </c>
      <c r="M549" s="43" t="str">
        <f>IF($B549="","",MIN($E549,Parámetros!$B$4))</f>
        <v/>
      </c>
      <c r="N549" s="43" t="str">
        <f t="shared" si="75"/>
        <v/>
      </c>
      <c r="O549" s="43" t="str">
        <f>IF($B549="","",MIN(($E549+$F549)/IF($D549="",1,$D549),Parámetros!$B$4))</f>
        <v/>
      </c>
      <c r="P549" s="43" t="str">
        <f t="shared" si="76"/>
        <v/>
      </c>
      <c r="Q549" s="43" t="str">
        <f t="shared" si="77"/>
        <v/>
      </c>
      <c r="R549" s="43" t="str">
        <f t="shared" ref="R549:R612" si="78">IF($B549="","",$N549-$L549)</f>
        <v/>
      </c>
      <c r="S549" s="44" t="str">
        <f>IF($B549="","",IFERROR(VLOOKUP($C549,F.931!$B:$R,9,0),8))</f>
        <v/>
      </c>
      <c r="T549" s="44" t="str">
        <f>IF($B549="","",IFERROR(VLOOKUP($C549,F.931!$B:$R,7,0),1))</f>
        <v/>
      </c>
      <c r="U549" s="44" t="str">
        <f>IF($B549="","",IFERROR(VLOOKUP($C549,F.931!$B:$AR,15,0),0))</f>
        <v/>
      </c>
      <c r="V549" s="44" t="str">
        <f>IF($B549="","",IFERROR(VLOOKUP($C549,F.931!$B:$R,3,0),1))</f>
        <v/>
      </c>
      <c r="W549" s="45" t="str">
        <f t="shared" si="71"/>
        <v/>
      </c>
      <c r="X549" s="46" t="str">
        <f>IF($B549="","",$W549*(X$2+$U549*0.015) *$O549*IF(COUNTIF(Parámetros!$J:$J, $S549)&gt;0,0,1)*IF($T549=2,0,1) +$J549*$W549)</f>
        <v/>
      </c>
      <c r="Y549" s="46" t="str">
        <f>IF($B549="","",$W549*Y$2*P549*IF(COUNTIF(Parámetros!$L:$L,$S549)&gt;0,0,1)*IF($T549=2,0,1) +$K549*$W549)</f>
        <v/>
      </c>
      <c r="Z549" s="46" t="str">
        <f>IF($B549="","",($M549*Z$2+IF($T549=2,0, $M549*Z$1+$X549/$W549*(1-$W549)))*IF(COUNTIF(Parámetros!$I:$I, $S549)&gt;0,0,1))</f>
        <v/>
      </c>
      <c r="AA549" s="46" t="str">
        <f>IF($B549="","",$R549*IF($T549=2,AA$1,AA$2) *IF(COUNTIF(Parámetros!$K:$K, $S549)&gt;0,0,1)+$Y549/$W549*(1-$W549))</f>
        <v/>
      </c>
      <c r="AB549" s="46" t="str">
        <f>IF($B549="","",$Q549*Parámetros!$B$3+Parámetros!$B$2)</f>
        <v/>
      </c>
      <c r="AC549" s="46" t="str">
        <f>IF($B549="","",Parámetros!$B$1*IF(OR($S549=27,$S549=102),0,1))</f>
        <v/>
      </c>
      <c r="AE549" s="43" t="str">
        <f>IF($B549="","",IF($C549="","No declarado",IFERROR(VLOOKUP($C549,F.931!$B:$BZ,$AE$1,0),"No declarado")))</f>
        <v/>
      </c>
      <c r="AF549" s="47" t="str">
        <f t="shared" si="72"/>
        <v/>
      </c>
      <c r="AG549" s="47" t="str">
        <f>IF($B549="","",IFERROR(O549-VLOOKUP(C549,F.931!B:BZ,SUMIFS(F.931!$1:$1,F.931!$3:$3,"Remuneración 4"),0),""))</f>
        <v/>
      </c>
      <c r="AH549" s="48" t="str">
        <f t="shared" si="73"/>
        <v/>
      </c>
      <c r="AI549" s="41" t="str">
        <f t="shared" si="74"/>
        <v/>
      </c>
    </row>
    <row r="550" spans="1:35" x14ac:dyDescent="0.2">
      <c r="A550" s="65"/>
      <c r="B550" s="64"/>
      <c r="C550" s="65"/>
      <c r="D550" s="88"/>
      <c r="E550" s="62"/>
      <c r="F550" s="62"/>
      <c r="G550" s="62"/>
      <c r="H550" s="62"/>
      <c r="I550" s="62"/>
      <c r="J550" s="62"/>
      <c r="K550" s="62"/>
      <c r="L550" s="43" t="str">
        <f>IF($B550="","",MAX(0,$E550-MAX($E550-$I550,Parámetros!$B$5)))</f>
        <v/>
      </c>
      <c r="M550" s="43" t="str">
        <f>IF($B550="","",MIN($E550,Parámetros!$B$4))</f>
        <v/>
      </c>
      <c r="N550" s="43" t="str">
        <f t="shared" si="75"/>
        <v/>
      </c>
      <c r="O550" s="43" t="str">
        <f>IF($B550="","",MIN(($E550+$F550)/IF($D550="",1,$D550),Parámetros!$B$4))</f>
        <v/>
      </c>
      <c r="P550" s="43" t="str">
        <f t="shared" si="76"/>
        <v/>
      </c>
      <c r="Q550" s="43" t="str">
        <f t="shared" si="77"/>
        <v/>
      </c>
      <c r="R550" s="43" t="str">
        <f t="shared" si="78"/>
        <v/>
      </c>
      <c r="S550" s="44" t="str">
        <f>IF($B550="","",IFERROR(VLOOKUP($C550,F.931!$B:$R,9,0),8))</f>
        <v/>
      </c>
      <c r="T550" s="44" t="str">
        <f>IF($B550="","",IFERROR(VLOOKUP($C550,F.931!$B:$R,7,0),1))</f>
        <v/>
      </c>
      <c r="U550" s="44" t="str">
        <f>IF($B550="","",IFERROR(VLOOKUP($C550,F.931!$B:$AR,15,0),0))</f>
        <v/>
      </c>
      <c r="V550" s="44" t="str">
        <f>IF($B550="","",IFERROR(VLOOKUP($C550,F.931!$B:$R,3,0),1))</f>
        <v/>
      </c>
      <c r="W550" s="45" t="str">
        <f t="shared" si="71"/>
        <v/>
      </c>
      <c r="X550" s="46" t="str">
        <f>IF($B550="","",$W550*(X$2+$U550*0.015) *$O550*IF(COUNTIF(Parámetros!$J:$J, $S550)&gt;0,0,1)*IF($T550=2,0,1) +$J550*$W550)</f>
        <v/>
      </c>
      <c r="Y550" s="46" t="str">
        <f>IF($B550="","",$W550*Y$2*P550*IF(COUNTIF(Parámetros!$L:$L,$S550)&gt;0,0,1)*IF($T550=2,0,1) +$K550*$W550)</f>
        <v/>
      </c>
      <c r="Z550" s="46" t="str">
        <f>IF($B550="","",($M550*Z$2+IF($T550=2,0, $M550*Z$1+$X550/$W550*(1-$W550)))*IF(COUNTIF(Parámetros!$I:$I, $S550)&gt;0,0,1))</f>
        <v/>
      </c>
      <c r="AA550" s="46" t="str">
        <f>IF($B550="","",$R550*IF($T550=2,AA$1,AA$2) *IF(COUNTIF(Parámetros!$K:$K, $S550)&gt;0,0,1)+$Y550/$W550*(1-$W550))</f>
        <v/>
      </c>
      <c r="AB550" s="46" t="str">
        <f>IF($B550="","",$Q550*Parámetros!$B$3+Parámetros!$B$2)</f>
        <v/>
      </c>
      <c r="AC550" s="46" t="str">
        <f>IF($B550="","",Parámetros!$B$1*IF(OR($S550=27,$S550=102),0,1))</f>
        <v/>
      </c>
      <c r="AE550" s="43" t="str">
        <f>IF($B550="","",IF($C550="","No declarado",IFERROR(VLOOKUP($C550,F.931!$B:$BZ,$AE$1,0),"No declarado")))</f>
        <v/>
      </c>
      <c r="AF550" s="47" t="str">
        <f t="shared" si="72"/>
        <v/>
      </c>
      <c r="AG550" s="47" t="str">
        <f>IF($B550="","",IFERROR(O550-VLOOKUP(C550,F.931!B:BZ,SUMIFS(F.931!$1:$1,F.931!$3:$3,"Remuneración 4"),0),""))</f>
        <v/>
      </c>
      <c r="AH550" s="48" t="str">
        <f t="shared" si="73"/>
        <v/>
      </c>
      <c r="AI550" s="41" t="str">
        <f t="shared" si="74"/>
        <v/>
      </c>
    </row>
    <row r="551" spans="1:35" x14ac:dyDescent="0.2">
      <c r="A551" s="65"/>
      <c r="B551" s="64"/>
      <c r="C551" s="65"/>
      <c r="D551" s="88"/>
      <c r="E551" s="62"/>
      <c r="F551" s="62"/>
      <c r="G551" s="62"/>
      <c r="H551" s="62"/>
      <c r="I551" s="62"/>
      <c r="J551" s="62"/>
      <c r="K551" s="62"/>
      <c r="L551" s="43" t="str">
        <f>IF($B551="","",MAX(0,$E551-MAX($E551-$I551,Parámetros!$B$5)))</f>
        <v/>
      </c>
      <c r="M551" s="43" t="str">
        <f>IF($B551="","",MIN($E551,Parámetros!$B$4))</f>
        <v/>
      </c>
      <c r="N551" s="43" t="str">
        <f t="shared" si="75"/>
        <v/>
      </c>
      <c r="O551" s="43" t="str">
        <f>IF($B551="","",MIN(($E551+$F551)/IF($D551="",1,$D551),Parámetros!$B$4))</f>
        <v/>
      </c>
      <c r="P551" s="43" t="str">
        <f t="shared" si="76"/>
        <v/>
      </c>
      <c r="Q551" s="43" t="str">
        <f t="shared" si="77"/>
        <v/>
      </c>
      <c r="R551" s="43" t="str">
        <f t="shared" si="78"/>
        <v/>
      </c>
      <c r="S551" s="44" t="str">
        <f>IF($B551="","",IFERROR(VLOOKUP($C551,F.931!$B:$R,9,0),8))</f>
        <v/>
      </c>
      <c r="T551" s="44" t="str">
        <f>IF($B551="","",IFERROR(VLOOKUP($C551,F.931!$B:$R,7,0),1))</f>
        <v/>
      </c>
      <c r="U551" s="44" t="str">
        <f>IF($B551="","",IFERROR(VLOOKUP($C551,F.931!$B:$AR,15,0),0))</f>
        <v/>
      </c>
      <c r="V551" s="44" t="str">
        <f>IF($B551="","",IFERROR(VLOOKUP($C551,F.931!$B:$R,3,0),1))</f>
        <v/>
      </c>
      <c r="W551" s="45" t="str">
        <f t="shared" si="71"/>
        <v/>
      </c>
      <c r="X551" s="46" t="str">
        <f>IF($B551="","",$W551*(X$2+$U551*0.015) *$O551*IF(COUNTIF(Parámetros!$J:$J, $S551)&gt;0,0,1)*IF($T551=2,0,1) +$J551*$W551)</f>
        <v/>
      </c>
      <c r="Y551" s="46" t="str">
        <f>IF($B551="","",$W551*Y$2*P551*IF(COUNTIF(Parámetros!$L:$L,$S551)&gt;0,0,1)*IF($T551=2,0,1) +$K551*$W551)</f>
        <v/>
      </c>
      <c r="Z551" s="46" t="str">
        <f>IF($B551="","",($M551*Z$2+IF($T551=2,0, $M551*Z$1+$X551/$W551*(1-$W551)))*IF(COUNTIF(Parámetros!$I:$I, $S551)&gt;0,0,1))</f>
        <v/>
      </c>
      <c r="AA551" s="46" t="str">
        <f>IF($B551="","",$R551*IF($T551=2,AA$1,AA$2) *IF(COUNTIF(Parámetros!$K:$K, $S551)&gt;0,0,1)+$Y551/$W551*(1-$W551))</f>
        <v/>
      </c>
      <c r="AB551" s="46" t="str">
        <f>IF($B551="","",$Q551*Parámetros!$B$3+Parámetros!$B$2)</f>
        <v/>
      </c>
      <c r="AC551" s="46" t="str">
        <f>IF($B551="","",Parámetros!$B$1*IF(OR($S551=27,$S551=102),0,1))</f>
        <v/>
      </c>
      <c r="AE551" s="43" t="str">
        <f>IF($B551="","",IF($C551="","No declarado",IFERROR(VLOOKUP($C551,F.931!$B:$BZ,$AE$1,0),"No declarado")))</f>
        <v/>
      </c>
      <c r="AF551" s="47" t="str">
        <f t="shared" si="72"/>
        <v/>
      </c>
      <c r="AG551" s="47" t="str">
        <f>IF($B551="","",IFERROR(O551-VLOOKUP(C551,F.931!B:BZ,SUMIFS(F.931!$1:$1,F.931!$3:$3,"Remuneración 4"),0),""))</f>
        <v/>
      </c>
      <c r="AH551" s="48" t="str">
        <f t="shared" si="73"/>
        <v/>
      </c>
      <c r="AI551" s="41" t="str">
        <f t="shared" si="74"/>
        <v/>
      </c>
    </row>
    <row r="552" spans="1:35" x14ac:dyDescent="0.2">
      <c r="A552" s="65"/>
      <c r="B552" s="64"/>
      <c r="C552" s="65"/>
      <c r="D552" s="88"/>
      <c r="E552" s="62"/>
      <c r="F552" s="62"/>
      <c r="G552" s="62"/>
      <c r="H552" s="62"/>
      <c r="I552" s="62"/>
      <c r="J552" s="62"/>
      <c r="K552" s="62"/>
      <c r="L552" s="43" t="str">
        <f>IF($B552="","",MAX(0,$E552-MAX($E552-$I552,Parámetros!$B$5)))</f>
        <v/>
      </c>
      <c r="M552" s="43" t="str">
        <f>IF($B552="","",MIN($E552,Parámetros!$B$4))</f>
        <v/>
      </c>
      <c r="N552" s="43" t="str">
        <f t="shared" si="75"/>
        <v/>
      </c>
      <c r="O552" s="43" t="str">
        <f>IF($B552="","",MIN(($E552+$F552)/IF($D552="",1,$D552),Parámetros!$B$4))</f>
        <v/>
      </c>
      <c r="P552" s="43" t="str">
        <f t="shared" si="76"/>
        <v/>
      </c>
      <c r="Q552" s="43" t="str">
        <f t="shared" si="77"/>
        <v/>
      </c>
      <c r="R552" s="43" t="str">
        <f t="shared" si="78"/>
        <v/>
      </c>
      <c r="S552" s="44" t="str">
        <f>IF($B552="","",IFERROR(VLOOKUP($C552,F.931!$B:$R,9,0),8))</f>
        <v/>
      </c>
      <c r="T552" s="44" t="str">
        <f>IF($B552="","",IFERROR(VLOOKUP($C552,F.931!$B:$R,7,0),1))</f>
        <v/>
      </c>
      <c r="U552" s="44" t="str">
        <f>IF($B552="","",IFERROR(VLOOKUP($C552,F.931!$B:$AR,15,0),0))</f>
        <v/>
      </c>
      <c r="V552" s="44" t="str">
        <f>IF($B552="","",IFERROR(VLOOKUP($C552,F.931!$B:$R,3,0),1))</f>
        <v/>
      </c>
      <c r="W552" s="45" t="str">
        <f t="shared" si="71"/>
        <v/>
      </c>
      <c r="X552" s="46" t="str">
        <f>IF($B552="","",$W552*(X$2+$U552*0.015) *$O552*IF(COUNTIF(Parámetros!$J:$J, $S552)&gt;0,0,1)*IF($T552=2,0,1) +$J552*$W552)</f>
        <v/>
      </c>
      <c r="Y552" s="46" t="str">
        <f>IF($B552="","",$W552*Y$2*P552*IF(COUNTIF(Parámetros!$L:$L,$S552)&gt;0,0,1)*IF($T552=2,0,1) +$K552*$W552)</f>
        <v/>
      </c>
      <c r="Z552" s="46" t="str">
        <f>IF($B552="","",($M552*Z$2+IF($T552=2,0, $M552*Z$1+$X552/$W552*(1-$W552)))*IF(COUNTIF(Parámetros!$I:$I, $S552)&gt;0,0,1))</f>
        <v/>
      </c>
      <c r="AA552" s="46" t="str">
        <f>IF($B552="","",$R552*IF($T552=2,AA$1,AA$2) *IF(COUNTIF(Parámetros!$K:$K, $S552)&gt;0,0,1)+$Y552/$W552*(1-$W552))</f>
        <v/>
      </c>
      <c r="AB552" s="46" t="str">
        <f>IF($B552="","",$Q552*Parámetros!$B$3+Parámetros!$B$2)</f>
        <v/>
      </c>
      <c r="AC552" s="46" t="str">
        <f>IF($B552="","",Parámetros!$B$1*IF(OR($S552=27,$S552=102),0,1))</f>
        <v/>
      </c>
      <c r="AE552" s="43" t="str">
        <f>IF($B552="","",IF($C552="","No declarado",IFERROR(VLOOKUP($C552,F.931!$B:$BZ,$AE$1,0),"No declarado")))</f>
        <v/>
      </c>
      <c r="AF552" s="47" t="str">
        <f t="shared" si="72"/>
        <v/>
      </c>
      <c r="AG552" s="47" t="str">
        <f>IF($B552="","",IFERROR(O552-VLOOKUP(C552,F.931!B:BZ,SUMIFS(F.931!$1:$1,F.931!$3:$3,"Remuneración 4"),0),""))</f>
        <v/>
      </c>
      <c r="AH552" s="48" t="str">
        <f t="shared" si="73"/>
        <v/>
      </c>
      <c r="AI552" s="41" t="str">
        <f t="shared" si="74"/>
        <v/>
      </c>
    </row>
    <row r="553" spans="1:35" x14ac:dyDescent="0.2">
      <c r="A553" s="65"/>
      <c r="B553" s="64"/>
      <c r="C553" s="65"/>
      <c r="D553" s="88"/>
      <c r="E553" s="62"/>
      <c r="F553" s="62"/>
      <c r="G553" s="62"/>
      <c r="H553" s="62"/>
      <c r="I553" s="62"/>
      <c r="J553" s="62"/>
      <c r="K553" s="62"/>
      <c r="L553" s="43" t="str">
        <f>IF($B553="","",MAX(0,$E553-MAX($E553-$I553,Parámetros!$B$5)))</f>
        <v/>
      </c>
      <c r="M553" s="43" t="str">
        <f>IF($B553="","",MIN($E553,Parámetros!$B$4))</f>
        <v/>
      </c>
      <c r="N553" s="43" t="str">
        <f t="shared" si="75"/>
        <v/>
      </c>
      <c r="O553" s="43" t="str">
        <f>IF($B553="","",MIN(($E553+$F553)/IF($D553="",1,$D553),Parámetros!$B$4))</f>
        <v/>
      </c>
      <c r="P553" s="43" t="str">
        <f t="shared" si="76"/>
        <v/>
      </c>
      <c r="Q553" s="43" t="str">
        <f t="shared" si="77"/>
        <v/>
      </c>
      <c r="R553" s="43" t="str">
        <f t="shared" si="78"/>
        <v/>
      </c>
      <c r="S553" s="44" t="str">
        <f>IF($B553="","",IFERROR(VLOOKUP($C553,F.931!$B:$R,9,0),8))</f>
        <v/>
      </c>
      <c r="T553" s="44" t="str">
        <f>IF($B553="","",IFERROR(VLOOKUP($C553,F.931!$B:$R,7,0),1))</f>
        <v/>
      </c>
      <c r="U553" s="44" t="str">
        <f>IF($B553="","",IFERROR(VLOOKUP($C553,F.931!$B:$AR,15,0),0))</f>
        <v/>
      </c>
      <c r="V553" s="44" t="str">
        <f>IF($B553="","",IFERROR(VLOOKUP($C553,F.931!$B:$R,3,0),1))</f>
        <v/>
      </c>
      <c r="W553" s="45" t="str">
        <f t="shared" si="71"/>
        <v/>
      </c>
      <c r="X553" s="46" t="str">
        <f>IF($B553="","",$W553*(X$2+$U553*0.015) *$O553*IF(COUNTIF(Parámetros!$J:$J, $S553)&gt;0,0,1)*IF($T553=2,0,1) +$J553*$W553)</f>
        <v/>
      </c>
      <c r="Y553" s="46" t="str">
        <f>IF($B553="","",$W553*Y$2*P553*IF(COUNTIF(Parámetros!$L:$L,$S553)&gt;0,0,1)*IF($T553=2,0,1) +$K553*$W553)</f>
        <v/>
      </c>
      <c r="Z553" s="46" t="str">
        <f>IF($B553="","",($M553*Z$2+IF($T553=2,0, $M553*Z$1+$X553/$W553*(1-$W553)))*IF(COUNTIF(Parámetros!$I:$I, $S553)&gt;0,0,1))</f>
        <v/>
      </c>
      <c r="AA553" s="46" t="str">
        <f>IF($B553="","",$R553*IF($T553=2,AA$1,AA$2) *IF(COUNTIF(Parámetros!$K:$K, $S553)&gt;0,0,1)+$Y553/$W553*(1-$W553))</f>
        <v/>
      </c>
      <c r="AB553" s="46" t="str">
        <f>IF($B553="","",$Q553*Parámetros!$B$3+Parámetros!$B$2)</f>
        <v/>
      </c>
      <c r="AC553" s="46" t="str">
        <f>IF($B553="","",Parámetros!$B$1*IF(OR($S553=27,$S553=102),0,1))</f>
        <v/>
      </c>
      <c r="AE553" s="43" t="str">
        <f>IF($B553="","",IF($C553="","No declarado",IFERROR(VLOOKUP($C553,F.931!$B:$BZ,$AE$1,0),"No declarado")))</f>
        <v/>
      </c>
      <c r="AF553" s="47" t="str">
        <f t="shared" si="72"/>
        <v/>
      </c>
      <c r="AG553" s="47" t="str">
        <f>IF($B553="","",IFERROR(O553-VLOOKUP(C553,F.931!B:BZ,SUMIFS(F.931!$1:$1,F.931!$3:$3,"Remuneración 4"),0),""))</f>
        <v/>
      </c>
      <c r="AH553" s="48" t="str">
        <f t="shared" si="73"/>
        <v/>
      </c>
      <c r="AI553" s="41" t="str">
        <f t="shared" si="74"/>
        <v/>
      </c>
    </row>
    <row r="554" spans="1:35" x14ac:dyDescent="0.2">
      <c r="A554" s="65"/>
      <c r="B554" s="64"/>
      <c r="C554" s="65"/>
      <c r="D554" s="88"/>
      <c r="E554" s="62"/>
      <c r="F554" s="62"/>
      <c r="G554" s="62"/>
      <c r="H554" s="62"/>
      <c r="I554" s="62"/>
      <c r="J554" s="62"/>
      <c r="K554" s="62"/>
      <c r="L554" s="43" t="str">
        <f>IF($B554="","",MAX(0,$E554-MAX($E554-$I554,Parámetros!$B$5)))</f>
        <v/>
      </c>
      <c r="M554" s="43" t="str">
        <f>IF($B554="","",MIN($E554,Parámetros!$B$4))</f>
        <v/>
      </c>
      <c r="N554" s="43" t="str">
        <f t="shared" si="75"/>
        <v/>
      </c>
      <c r="O554" s="43" t="str">
        <f>IF($B554="","",MIN(($E554+$F554)/IF($D554="",1,$D554),Parámetros!$B$4))</f>
        <v/>
      </c>
      <c r="P554" s="43" t="str">
        <f t="shared" si="76"/>
        <v/>
      </c>
      <c r="Q554" s="43" t="str">
        <f t="shared" si="77"/>
        <v/>
      </c>
      <c r="R554" s="43" t="str">
        <f t="shared" si="78"/>
        <v/>
      </c>
      <c r="S554" s="44" t="str">
        <f>IF($B554="","",IFERROR(VLOOKUP($C554,F.931!$B:$R,9,0),8))</f>
        <v/>
      </c>
      <c r="T554" s="44" t="str">
        <f>IF($B554="","",IFERROR(VLOOKUP($C554,F.931!$B:$R,7,0),1))</f>
        <v/>
      </c>
      <c r="U554" s="44" t="str">
        <f>IF($B554="","",IFERROR(VLOOKUP($C554,F.931!$B:$AR,15,0),0))</f>
        <v/>
      </c>
      <c r="V554" s="44" t="str">
        <f>IF($B554="","",IFERROR(VLOOKUP($C554,F.931!$B:$R,3,0),1))</f>
        <v/>
      </c>
      <c r="W554" s="45" t="str">
        <f t="shared" si="71"/>
        <v/>
      </c>
      <c r="X554" s="46" t="str">
        <f>IF($B554="","",$W554*(X$2+$U554*0.015) *$O554*IF(COUNTIF(Parámetros!$J:$J, $S554)&gt;0,0,1)*IF($T554=2,0,1) +$J554*$W554)</f>
        <v/>
      </c>
      <c r="Y554" s="46" t="str">
        <f>IF($B554="","",$W554*Y$2*P554*IF(COUNTIF(Parámetros!$L:$L,$S554)&gt;0,0,1)*IF($T554=2,0,1) +$K554*$W554)</f>
        <v/>
      </c>
      <c r="Z554" s="46" t="str">
        <f>IF($B554="","",($M554*Z$2+IF($T554=2,0, $M554*Z$1+$X554/$W554*(1-$W554)))*IF(COUNTIF(Parámetros!$I:$I, $S554)&gt;0,0,1))</f>
        <v/>
      </c>
      <c r="AA554" s="46" t="str">
        <f>IF($B554="","",$R554*IF($T554=2,AA$1,AA$2) *IF(COUNTIF(Parámetros!$K:$K, $S554)&gt;0,0,1)+$Y554/$W554*(1-$W554))</f>
        <v/>
      </c>
      <c r="AB554" s="46" t="str">
        <f>IF($B554="","",$Q554*Parámetros!$B$3+Parámetros!$B$2)</f>
        <v/>
      </c>
      <c r="AC554" s="46" t="str">
        <f>IF($B554="","",Parámetros!$B$1*IF(OR($S554=27,$S554=102),0,1))</f>
        <v/>
      </c>
      <c r="AE554" s="43" t="str">
        <f>IF($B554="","",IF($C554="","No declarado",IFERROR(VLOOKUP($C554,F.931!$B:$BZ,$AE$1,0),"No declarado")))</f>
        <v/>
      </c>
      <c r="AF554" s="47" t="str">
        <f t="shared" si="72"/>
        <v/>
      </c>
      <c r="AG554" s="47" t="str">
        <f>IF($B554="","",IFERROR(O554-VLOOKUP(C554,F.931!B:BZ,SUMIFS(F.931!$1:$1,F.931!$3:$3,"Remuneración 4"),0),""))</f>
        <v/>
      </c>
      <c r="AH554" s="48" t="str">
        <f t="shared" si="73"/>
        <v/>
      </c>
      <c r="AI554" s="41" t="str">
        <f t="shared" si="74"/>
        <v/>
      </c>
    </row>
    <row r="555" spans="1:35" x14ac:dyDescent="0.2">
      <c r="A555" s="65"/>
      <c r="B555" s="64"/>
      <c r="C555" s="65"/>
      <c r="D555" s="88"/>
      <c r="E555" s="62"/>
      <c r="F555" s="62"/>
      <c r="G555" s="62"/>
      <c r="H555" s="62"/>
      <c r="I555" s="62"/>
      <c r="J555" s="62"/>
      <c r="K555" s="62"/>
      <c r="L555" s="43" t="str">
        <f>IF($B555="","",MAX(0,$E555-MAX($E555-$I555,Parámetros!$B$5)))</f>
        <v/>
      </c>
      <c r="M555" s="43" t="str">
        <f>IF($B555="","",MIN($E555,Parámetros!$B$4))</f>
        <v/>
      </c>
      <c r="N555" s="43" t="str">
        <f t="shared" si="75"/>
        <v/>
      </c>
      <c r="O555" s="43" t="str">
        <f>IF($B555="","",MIN(($E555+$F555)/IF($D555="",1,$D555),Parámetros!$B$4))</f>
        <v/>
      </c>
      <c r="P555" s="43" t="str">
        <f t="shared" si="76"/>
        <v/>
      </c>
      <c r="Q555" s="43" t="str">
        <f t="shared" si="77"/>
        <v/>
      </c>
      <c r="R555" s="43" t="str">
        <f t="shared" si="78"/>
        <v/>
      </c>
      <c r="S555" s="44" t="str">
        <f>IF($B555="","",IFERROR(VLOOKUP($C555,F.931!$B:$R,9,0),8))</f>
        <v/>
      </c>
      <c r="T555" s="44" t="str">
        <f>IF($B555="","",IFERROR(VLOOKUP($C555,F.931!$B:$R,7,0),1))</f>
        <v/>
      </c>
      <c r="U555" s="44" t="str">
        <f>IF($B555="","",IFERROR(VLOOKUP($C555,F.931!$B:$AR,15,0),0))</f>
        <v/>
      </c>
      <c r="V555" s="44" t="str">
        <f>IF($B555="","",IFERROR(VLOOKUP($C555,F.931!$B:$R,3,0),1))</f>
        <v/>
      </c>
      <c r="W555" s="45" t="str">
        <f t="shared" si="71"/>
        <v/>
      </c>
      <c r="X555" s="46" t="str">
        <f>IF($B555="","",$W555*(X$2+$U555*0.015) *$O555*IF(COUNTIF(Parámetros!$J:$J, $S555)&gt;0,0,1)*IF($T555=2,0,1) +$J555*$W555)</f>
        <v/>
      </c>
      <c r="Y555" s="46" t="str">
        <f>IF($B555="","",$W555*Y$2*P555*IF(COUNTIF(Parámetros!$L:$L,$S555)&gt;0,0,1)*IF($T555=2,0,1) +$K555*$W555)</f>
        <v/>
      </c>
      <c r="Z555" s="46" t="str">
        <f>IF($B555="","",($M555*Z$2+IF($T555=2,0, $M555*Z$1+$X555/$W555*(1-$W555)))*IF(COUNTIF(Parámetros!$I:$I, $S555)&gt;0,0,1))</f>
        <v/>
      </c>
      <c r="AA555" s="46" t="str">
        <f>IF($B555="","",$R555*IF($T555=2,AA$1,AA$2) *IF(COUNTIF(Parámetros!$K:$K, $S555)&gt;0,0,1)+$Y555/$W555*(1-$W555))</f>
        <v/>
      </c>
      <c r="AB555" s="46" t="str">
        <f>IF($B555="","",$Q555*Parámetros!$B$3+Parámetros!$B$2)</f>
        <v/>
      </c>
      <c r="AC555" s="46" t="str">
        <f>IF($B555="","",Parámetros!$B$1*IF(OR($S555=27,$S555=102),0,1))</f>
        <v/>
      </c>
      <c r="AE555" s="43" t="str">
        <f>IF($B555="","",IF($C555="","No declarado",IFERROR(VLOOKUP($C555,F.931!$B:$BZ,$AE$1,0),"No declarado")))</f>
        <v/>
      </c>
      <c r="AF555" s="47" t="str">
        <f t="shared" si="72"/>
        <v/>
      </c>
      <c r="AG555" s="47" t="str">
        <f>IF($B555="","",IFERROR(O555-VLOOKUP(C555,F.931!B:BZ,SUMIFS(F.931!$1:$1,F.931!$3:$3,"Remuneración 4"),0),""))</f>
        <v/>
      </c>
      <c r="AH555" s="48" t="str">
        <f t="shared" si="73"/>
        <v/>
      </c>
      <c r="AI555" s="41" t="str">
        <f t="shared" si="74"/>
        <v/>
      </c>
    </row>
    <row r="556" spans="1:35" x14ac:dyDescent="0.2">
      <c r="A556" s="65"/>
      <c r="B556" s="64"/>
      <c r="C556" s="65"/>
      <c r="D556" s="88"/>
      <c r="E556" s="62"/>
      <c r="F556" s="62"/>
      <c r="G556" s="62"/>
      <c r="H556" s="62"/>
      <c r="I556" s="62"/>
      <c r="J556" s="62"/>
      <c r="K556" s="62"/>
      <c r="L556" s="43" t="str">
        <f>IF($B556="","",MAX(0,$E556-MAX($E556-$I556,Parámetros!$B$5)))</f>
        <v/>
      </c>
      <c r="M556" s="43" t="str">
        <f>IF($B556="","",MIN($E556,Parámetros!$B$4))</f>
        <v/>
      </c>
      <c r="N556" s="43" t="str">
        <f t="shared" si="75"/>
        <v/>
      </c>
      <c r="O556" s="43" t="str">
        <f>IF($B556="","",MIN(($E556+$F556)/IF($D556="",1,$D556),Parámetros!$B$4))</f>
        <v/>
      </c>
      <c r="P556" s="43" t="str">
        <f t="shared" si="76"/>
        <v/>
      </c>
      <c r="Q556" s="43" t="str">
        <f t="shared" si="77"/>
        <v/>
      </c>
      <c r="R556" s="43" t="str">
        <f t="shared" si="78"/>
        <v/>
      </c>
      <c r="S556" s="44" t="str">
        <f>IF($B556="","",IFERROR(VLOOKUP($C556,F.931!$B:$R,9,0),8))</f>
        <v/>
      </c>
      <c r="T556" s="44" t="str">
        <f>IF($B556="","",IFERROR(VLOOKUP($C556,F.931!$B:$R,7,0),1))</f>
        <v/>
      </c>
      <c r="U556" s="44" t="str">
        <f>IF($B556="","",IFERROR(VLOOKUP($C556,F.931!$B:$AR,15,0),0))</f>
        <v/>
      </c>
      <c r="V556" s="44" t="str">
        <f>IF($B556="","",IFERROR(VLOOKUP($C556,F.931!$B:$R,3,0),1))</f>
        <v/>
      </c>
      <c r="W556" s="45" t="str">
        <f t="shared" si="71"/>
        <v/>
      </c>
      <c r="X556" s="46" t="str">
        <f>IF($B556="","",$W556*(X$2+$U556*0.015) *$O556*IF(COUNTIF(Parámetros!$J:$J, $S556)&gt;0,0,1)*IF($T556=2,0,1) +$J556*$W556)</f>
        <v/>
      </c>
      <c r="Y556" s="46" t="str">
        <f>IF($B556="","",$W556*Y$2*P556*IF(COUNTIF(Parámetros!$L:$L,$S556)&gt;0,0,1)*IF($T556=2,0,1) +$K556*$W556)</f>
        <v/>
      </c>
      <c r="Z556" s="46" t="str">
        <f>IF($B556="","",($M556*Z$2+IF($T556=2,0, $M556*Z$1+$X556/$W556*(1-$W556)))*IF(COUNTIF(Parámetros!$I:$I, $S556)&gt;0,0,1))</f>
        <v/>
      </c>
      <c r="AA556" s="46" t="str">
        <f>IF($B556="","",$R556*IF($T556=2,AA$1,AA$2) *IF(COUNTIF(Parámetros!$K:$K, $S556)&gt;0,0,1)+$Y556/$W556*(1-$W556))</f>
        <v/>
      </c>
      <c r="AB556" s="46" t="str">
        <f>IF($B556="","",$Q556*Parámetros!$B$3+Parámetros!$B$2)</f>
        <v/>
      </c>
      <c r="AC556" s="46" t="str">
        <f>IF($B556="","",Parámetros!$B$1*IF(OR($S556=27,$S556=102),0,1))</f>
        <v/>
      </c>
      <c r="AE556" s="43" t="str">
        <f>IF($B556="","",IF($C556="","No declarado",IFERROR(VLOOKUP($C556,F.931!$B:$BZ,$AE$1,0),"No declarado")))</f>
        <v/>
      </c>
      <c r="AF556" s="47" t="str">
        <f t="shared" si="72"/>
        <v/>
      </c>
      <c r="AG556" s="47" t="str">
        <f>IF($B556="","",IFERROR(O556-VLOOKUP(C556,F.931!B:BZ,SUMIFS(F.931!$1:$1,F.931!$3:$3,"Remuneración 4"),0),""))</f>
        <v/>
      </c>
      <c r="AH556" s="48" t="str">
        <f t="shared" si="73"/>
        <v/>
      </c>
      <c r="AI556" s="41" t="str">
        <f t="shared" si="74"/>
        <v/>
      </c>
    </row>
    <row r="557" spans="1:35" x14ac:dyDescent="0.2">
      <c r="A557" s="65"/>
      <c r="B557" s="64"/>
      <c r="C557" s="65"/>
      <c r="D557" s="88"/>
      <c r="E557" s="62"/>
      <c r="F557" s="62"/>
      <c r="G557" s="62"/>
      <c r="H557" s="62"/>
      <c r="I557" s="62"/>
      <c r="J557" s="62"/>
      <c r="K557" s="62"/>
      <c r="L557" s="43" t="str">
        <f>IF($B557="","",MAX(0,$E557-MAX($E557-$I557,Parámetros!$B$5)))</f>
        <v/>
      </c>
      <c r="M557" s="43" t="str">
        <f>IF($B557="","",MIN($E557,Parámetros!$B$4))</f>
        <v/>
      </c>
      <c r="N557" s="43" t="str">
        <f t="shared" si="75"/>
        <v/>
      </c>
      <c r="O557" s="43" t="str">
        <f>IF($B557="","",MIN(($E557+$F557)/IF($D557="",1,$D557),Parámetros!$B$4))</f>
        <v/>
      </c>
      <c r="P557" s="43" t="str">
        <f t="shared" si="76"/>
        <v/>
      </c>
      <c r="Q557" s="43" t="str">
        <f t="shared" si="77"/>
        <v/>
      </c>
      <c r="R557" s="43" t="str">
        <f t="shared" si="78"/>
        <v/>
      </c>
      <c r="S557" s="44" t="str">
        <f>IF($B557="","",IFERROR(VLOOKUP($C557,F.931!$B:$R,9,0),8))</f>
        <v/>
      </c>
      <c r="T557" s="44" t="str">
        <f>IF($B557="","",IFERROR(VLOOKUP($C557,F.931!$B:$R,7,0),1))</f>
        <v/>
      </c>
      <c r="U557" s="44" t="str">
        <f>IF($B557="","",IFERROR(VLOOKUP($C557,F.931!$B:$AR,15,0),0))</f>
        <v/>
      </c>
      <c r="V557" s="44" t="str">
        <f>IF($B557="","",IFERROR(VLOOKUP($C557,F.931!$B:$R,3,0),1))</f>
        <v/>
      </c>
      <c r="W557" s="45" t="str">
        <f t="shared" si="71"/>
        <v/>
      </c>
      <c r="X557" s="46" t="str">
        <f>IF($B557="","",$W557*(X$2+$U557*0.015) *$O557*IF(COUNTIF(Parámetros!$J:$J, $S557)&gt;0,0,1)*IF($T557=2,0,1) +$J557*$W557)</f>
        <v/>
      </c>
      <c r="Y557" s="46" t="str">
        <f>IF($B557="","",$W557*Y$2*P557*IF(COUNTIF(Parámetros!$L:$L,$S557)&gt;0,0,1)*IF($T557=2,0,1) +$K557*$W557)</f>
        <v/>
      </c>
      <c r="Z557" s="46" t="str">
        <f>IF($B557="","",($M557*Z$2+IF($T557=2,0, $M557*Z$1+$X557/$W557*(1-$W557)))*IF(COUNTIF(Parámetros!$I:$I, $S557)&gt;0,0,1))</f>
        <v/>
      </c>
      <c r="AA557" s="46" t="str">
        <f>IF($B557="","",$R557*IF($T557=2,AA$1,AA$2) *IF(COUNTIF(Parámetros!$K:$K, $S557)&gt;0,0,1)+$Y557/$W557*(1-$W557))</f>
        <v/>
      </c>
      <c r="AB557" s="46" t="str">
        <f>IF($B557="","",$Q557*Parámetros!$B$3+Parámetros!$B$2)</f>
        <v/>
      </c>
      <c r="AC557" s="46" t="str">
        <f>IF($B557="","",Parámetros!$B$1*IF(OR($S557=27,$S557=102),0,1))</f>
        <v/>
      </c>
      <c r="AE557" s="43" t="str">
        <f>IF($B557="","",IF($C557="","No declarado",IFERROR(VLOOKUP($C557,F.931!$B:$BZ,$AE$1,0),"No declarado")))</f>
        <v/>
      </c>
      <c r="AF557" s="47" t="str">
        <f t="shared" si="72"/>
        <v/>
      </c>
      <c r="AG557" s="47" t="str">
        <f>IF($B557="","",IFERROR(O557-VLOOKUP(C557,F.931!B:BZ,SUMIFS(F.931!$1:$1,F.931!$3:$3,"Remuneración 4"),0),""))</f>
        <v/>
      </c>
      <c r="AH557" s="48" t="str">
        <f t="shared" si="73"/>
        <v/>
      </c>
      <c r="AI557" s="41" t="str">
        <f t="shared" si="74"/>
        <v/>
      </c>
    </row>
    <row r="558" spans="1:35" x14ac:dyDescent="0.2">
      <c r="A558" s="65"/>
      <c r="B558" s="64"/>
      <c r="C558" s="65"/>
      <c r="D558" s="88"/>
      <c r="E558" s="62"/>
      <c r="F558" s="62"/>
      <c r="G558" s="62"/>
      <c r="H558" s="62"/>
      <c r="I558" s="62"/>
      <c r="J558" s="62"/>
      <c r="K558" s="62"/>
      <c r="L558" s="43" t="str">
        <f>IF($B558="","",MAX(0,$E558-MAX($E558-$I558,Parámetros!$B$5)))</f>
        <v/>
      </c>
      <c r="M558" s="43" t="str">
        <f>IF($B558="","",MIN($E558,Parámetros!$B$4))</f>
        <v/>
      </c>
      <c r="N558" s="43" t="str">
        <f t="shared" si="75"/>
        <v/>
      </c>
      <c r="O558" s="43" t="str">
        <f>IF($B558="","",MIN(($E558+$F558)/IF($D558="",1,$D558),Parámetros!$B$4))</f>
        <v/>
      </c>
      <c r="P558" s="43" t="str">
        <f t="shared" si="76"/>
        <v/>
      </c>
      <c r="Q558" s="43" t="str">
        <f t="shared" si="77"/>
        <v/>
      </c>
      <c r="R558" s="43" t="str">
        <f t="shared" si="78"/>
        <v/>
      </c>
      <c r="S558" s="44" t="str">
        <f>IF($B558="","",IFERROR(VLOOKUP($C558,F.931!$B:$R,9,0),8))</f>
        <v/>
      </c>
      <c r="T558" s="44" t="str">
        <f>IF($B558="","",IFERROR(VLOOKUP($C558,F.931!$B:$R,7,0),1))</f>
        <v/>
      </c>
      <c r="U558" s="44" t="str">
        <f>IF($B558="","",IFERROR(VLOOKUP($C558,F.931!$B:$AR,15,0),0))</f>
        <v/>
      </c>
      <c r="V558" s="44" t="str">
        <f>IF($B558="","",IFERROR(VLOOKUP($C558,F.931!$B:$R,3,0),1))</f>
        <v/>
      </c>
      <c r="W558" s="45" t="str">
        <f t="shared" ref="W558:W621" si="79">IF($B558="","",1-(IF($O558&gt;$X$1,0.15,0.1)+IF(LEFT(TEXT(V558,"000000"),1)="4",0.05,0)))</f>
        <v/>
      </c>
      <c r="X558" s="46" t="str">
        <f>IF($B558="","",$W558*(X$2+$U558*0.015) *$O558*IF(COUNTIF(Parámetros!$J:$J, $S558)&gt;0,0,1)*IF($T558=2,0,1) +$J558*$W558)</f>
        <v/>
      </c>
      <c r="Y558" s="46" t="str">
        <f>IF($B558="","",$W558*Y$2*P558*IF(COUNTIF(Parámetros!$L:$L,$S558)&gt;0,0,1)*IF($T558=2,0,1) +$K558*$W558)</f>
        <v/>
      </c>
      <c r="Z558" s="46" t="str">
        <f>IF($B558="","",($M558*Z$2+IF($T558=2,0, $M558*Z$1+$X558/$W558*(1-$W558)))*IF(COUNTIF(Parámetros!$I:$I, $S558)&gt;0,0,1))</f>
        <v/>
      </c>
      <c r="AA558" s="46" t="str">
        <f>IF($B558="","",$R558*IF($T558=2,AA$1,AA$2) *IF(COUNTIF(Parámetros!$K:$K, $S558)&gt;0,0,1)+$Y558/$W558*(1-$W558))</f>
        <v/>
      </c>
      <c r="AB558" s="46" t="str">
        <f>IF($B558="","",$Q558*Parámetros!$B$3+Parámetros!$B$2)</f>
        <v/>
      </c>
      <c r="AC558" s="46" t="str">
        <f>IF($B558="","",Parámetros!$B$1*IF(OR($S558=27,$S558=102),0,1))</f>
        <v/>
      </c>
      <c r="AE558" s="43" t="str">
        <f>IF($B558="","",IF($C558="","No declarado",IFERROR(VLOOKUP($C558,F.931!$B:$BZ,$AE$1,0),"No declarado")))</f>
        <v/>
      </c>
      <c r="AF558" s="47" t="str">
        <f t="shared" ref="AF558:AF621" si="80">IF($B558="","",IFERROR(AE558-SUM(E558:H558),""))</f>
        <v/>
      </c>
      <c r="AG558" s="47" t="str">
        <f>IF($B558="","",IFERROR(O558-VLOOKUP(C558,F.931!B:BZ,SUMIFS(F.931!$1:$1,F.931!$3:$3,"Remuneración 4"),0),""))</f>
        <v/>
      </c>
      <c r="AH558" s="48" t="str">
        <f t="shared" ref="AH558:AH621" si="81">IF($B558="","",SUM(Y558:Y558,AA558:AC558))</f>
        <v/>
      </c>
      <c r="AI558" s="41" t="str">
        <f t="shared" ref="AI558:AI621" si="82">IF($B558="","",SUM(E558:H558)+AH558)</f>
        <v/>
      </c>
    </row>
    <row r="559" spans="1:35" x14ac:dyDescent="0.2">
      <c r="A559" s="65"/>
      <c r="B559" s="64"/>
      <c r="C559" s="65"/>
      <c r="D559" s="88"/>
      <c r="E559" s="62"/>
      <c r="F559" s="62"/>
      <c r="G559" s="62"/>
      <c r="H559" s="62"/>
      <c r="I559" s="62"/>
      <c r="J559" s="62"/>
      <c r="K559" s="62"/>
      <c r="L559" s="43" t="str">
        <f>IF($B559="","",MAX(0,$E559-MAX($E559-$I559,Parámetros!$B$5)))</f>
        <v/>
      </c>
      <c r="M559" s="43" t="str">
        <f>IF($B559="","",MIN($E559,Parámetros!$B$4))</f>
        <v/>
      </c>
      <c r="N559" s="43" t="str">
        <f t="shared" si="75"/>
        <v/>
      </c>
      <c r="O559" s="43" t="str">
        <f>IF($B559="","",MIN(($E559+$F559)/IF($D559="",1,$D559),Parámetros!$B$4))</f>
        <v/>
      </c>
      <c r="P559" s="43" t="str">
        <f t="shared" si="76"/>
        <v/>
      </c>
      <c r="Q559" s="43" t="str">
        <f t="shared" si="77"/>
        <v/>
      </c>
      <c r="R559" s="43" t="str">
        <f t="shared" si="78"/>
        <v/>
      </c>
      <c r="S559" s="44" t="str">
        <f>IF($B559="","",IFERROR(VLOOKUP($C559,F.931!$B:$R,9,0),8))</f>
        <v/>
      </c>
      <c r="T559" s="44" t="str">
        <f>IF($B559="","",IFERROR(VLOOKUP($C559,F.931!$B:$R,7,0),1))</f>
        <v/>
      </c>
      <c r="U559" s="44" t="str">
        <f>IF($B559="","",IFERROR(VLOOKUP($C559,F.931!$B:$AR,15,0),0))</f>
        <v/>
      </c>
      <c r="V559" s="44" t="str">
        <f>IF($B559="","",IFERROR(VLOOKUP($C559,F.931!$B:$R,3,0),1))</f>
        <v/>
      </c>
      <c r="W559" s="45" t="str">
        <f t="shared" si="79"/>
        <v/>
      </c>
      <c r="X559" s="46" t="str">
        <f>IF($B559="","",$W559*(X$2+$U559*0.015) *$O559*IF(COUNTIF(Parámetros!$J:$J, $S559)&gt;0,0,1)*IF($T559=2,0,1) +$J559*$W559)</f>
        <v/>
      </c>
      <c r="Y559" s="46" t="str">
        <f>IF($B559="","",$W559*Y$2*P559*IF(COUNTIF(Parámetros!$L:$L,$S559)&gt;0,0,1)*IF($T559=2,0,1) +$K559*$W559)</f>
        <v/>
      </c>
      <c r="Z559" s="46" t="str">
        <f>IF($B559="","",($M559*Z$2+IF($T559=2,0, $M559*Z$1+$X559/$W559*(1-$W559)))*IF(COUNTIF(Parámetros!$I:$I, $S559)&gt;0,0,1))</f>
        <v/>
      </c>
      <c r="AA559" s="46" t="str">
        <f>IF($B559="","",$R559*IF($T559=2,AA$1,AA$2) *IF(COUNTIF(Parámetros!$K:$K, $S559)&gt;0,0,1)+$Y559/$W559*(1-$W559))</f>
        <v/>
      </c>
      <c r="AB559" s="46" t="str">
        <f>IF($B559="","",$Q559*Parámetros!$B$3+Parámetros!$B$2)</f>
        <v/>
      </c>
      <c r="AC559" s="46" t="str">
        <f>IF($B559="","",Parámetros!$B$1*IF(OR($S559=27,$S559=102),0,1))</f>
        <v/>
      </c>
      <c r="AE559" s="43" t="str">
        <f>IF($B559="","",IF($C559="","No declarado",IFERROR(VLOOKUP($C559,F.931!$B:$BZ,$AE$1,0),"No declarado")))</f>
        <v/>
      </c>
      <c r="AF559" s="47" t="str">
        <f t="shared" si="80"/>
        <v/>
      </c>
      <c r="AG559" s="47" t="str">
        <f>IF($B559="","",IFERROR(O559-VLOOKUP(C559,F.931!B:BZ,SUMIFS(F.931!$1:$1,F.931!$3:$3,"Remuneración 4"),0),""))</f>
        <v/>
      </c>
      <c r="AH559" s="48" t="str">
        <f t="shared" si="81"/>
        <v/>
      </c>
      <c r="AI559" s="41" t="str">
        <f t="shared" si="82"/>
        <v/>
      </c>
    </row>
    <row r="560" spans="1:35" x14ac:dyDescent="0.2">
      <c r="A560" s="65"/>
      <c r="B560" s="64"/>
      <c r="C560" s="65"/>
      <c r="D560" s="88"/>
      <c r="E560" s="62"/>
      <c r="F560" s="62"/>
      <c r="G560" s="62"/>
      <c r="H560" s="62"/>
      <c r="I560" s="62"/>
      <c r="J560" s="62"/>
      <c r="K560" s="62"/>
      <c r="L560" s="43" t="str">
        <f>IF($B560="","",MAX(0,$E560-MAX($E560-$I560,Parámetros!$B$5)))</f>
        <v/>
      </c>
      <c r="M560" s="43" t="str">
        <f>IF($B560="","",MIN($E560,Parámetros!$B$4))</f>
        <v/>
      </c>
      <c r="N560" s="43" t="str">
        <f t="shared" si="75"/>
        <v/>
      </c>
      <c r="O560" s="43" t="str">
        <f>IF($B560="","",MIN(($E560+$F560)/IF($D560="",1,$D560),Parámetros!$B$4))</f>
        <v/>
      </c>
      <c r="P560" s="43" t="str">
        <f t="shared" si="76"/>
        <v/>
      </c>
      <c r="Q560" s="43" t="str">
        <f t="shared" si="77"/>
        <v/>
      </c>
      <c r="R560" s="43" t="str">
        <f t="shared" si="78"/>
        <v/>
      </c>
      <c r="S560" s="44" t="str">
        <f>IF($B560="","",IFERROR(VLOOKUP($C560,F.931!$B:$R,9,0),8))</f>
        <v/>
      </c>
      <c r="T560" s="44" t="str">
        <f>IF($B560="","",IFERROR(VLOOKUP($C560,F.931!$B:$R,7,0),1))</f>
        <v/>
      </c>
      <c r="U560" s="44" t="str">
        <f>IF($B560="","",IFERROR(VLOOKUP($C560,F.931!$B:$AR,15,0),0))</f>
        <v/>
      </c>
      <c r="V560" s="44" t="str">
        <f>IF($B560="","",IFERROR(VLOOKUP($C560,F.931!$B:$R,3,0),1))</f>
        <v/>
      </c>
      <c r="W560" s="45" t="str">
        <f t="shared" si="79"/>
        <v/>
      </c>
      <c r="X560" s="46" t="str">
        <f>IF($B560="","",$W560*(X$2+$U560*0.015) *$O560*IF(COUNTIF(Parámetros!$J:$J, $S560)&gt;0,0,1)*IF($T560=2,0,1) +$J560*$W560)</f>
        <v/>
      </c>
      <c r="Y560" s="46" t="str">
        <f>IF($B560="","",$W560*Y$2*P560*IF(COUNTIF(Parámetros!$L:$L,$S560)&gt;0,0,1)*IF($T560=2,0,1) +$K560*$W560)</f>
        <v/>
      </c>
      <c r="Z560" s="46" t="str">
        <f>IF($B560="","",($M560*Z$2+IF($T560=2,0, $M560*Z$1+$X560/$W560*(1-$W560)))*IF(COUNTIF(Parámetros!$I:$I, $S560)&gt;0,0,1))</f>
        <v/>
      </c>
      <c r="AA560" s="46" t="str">
        <f>IF($B560="","",$R560*IF($T560=2,AA$1,AA$2) *IF(COUNTIF(Parámetros!$K:$K, $S560)&gt;0,0,1)+$Y560/$W560*(1-$W560))</f>
        <v/>
      </c>
      <c r="AB560" s="46" t="str">
        <f>IF($B560="","",$Q560*Parámetros!$B$3+Parámetros!$B$2)</f>
        <v/>
      </c>
      <c r="AC560" s="46" t="str">
        <f>IF($B560="","",Parámetros!$B$1*IF(OR($S560=27,$S560=102),0,1))</f>
        <v/>
      </c>
      <c r="AE560" s="43" t="str">
        <f>IF($B560="","",IF($C560="","No declarado",IFERROR(VLOOKUP($C560,F.931!$B:$BZ,$AE$1,0),"No declarado")))</f>
        <v/>
      </c>
      <c r="AF560" s="47" t="str">
        <f t="shared" si="80"/>
        <v/>
      </c>
      <c r="AG560" s="47" t="str">
        <f>IF($B560="","",IFERROR(O560-VLOOKUP(C560,F.931!B:BZ,SUMIFS(F.931!$1:$1,F.931!$3:$3,"Remuneración 4"),0),""))</f>
        <v/>
      </c>
      <c r="AH560" s="48" t="str">
        <f t="shared" si="81"/>
        <v/>
      </c>
      <c r="AI560" s="41" t="str">
        <f t="shared" si="82"/>
        <v/>
      </c>
    </row>
    <row r="561" spans="1:35" x14ac:dyDescent="0.2">
      <c r="A561" s="65"/>
      <c r="B561" s="64"/>
      <c r="C561" s="65"/>
      <c r="D561" s="88"/>
      <c r="E561" s="62"/>
      <c r="F561" s="62"/>
      <c r="G561" s="62"/>
      <c r="H561" s="62"/>
      <c r="I561" s="62"/>
      <c r="J561" s="62"/>
      <c r="K561" s="62"/>
      <c r="L561" s="43" t="str">
        <f>IF($B561="","",MAX(0,$E561-MAX($E561-$I561,Parámetros!$B$5)))</f>
        <v/>
      </c>
      <c r="M561" s="43" t="str">
        <f>IF($B561="","",MIN($E561,Parámetros!$B$4))</f>
        <v/>
      </c>
      <c r="N561" s="43" t="str">
        <f t="shared" si="75"/>
        <v/>
      </c>
      <c r="O561" s="43" t="str">
        <f>IF($B561="","",MIN(($E561+$F561)/IF($D561="",1,$D561),Parámetros!$B$4))</f>
        <v/>
      </c>
      <c r="P561" s="43" t="str">
        <f t="shared" si="76"/>
        <v/>
      </c>
      <c r="Q561" s="43" t="str">
        <f t="shared" si="77"/>
        <v/>
      </c>
      <c r="R561" s="43" t="str">
        <f t="shared" si="78"/>
        <v/>
      </c>
      <c r="S561" s="44" t="str">
        <f>IF($B561="","",IFERROR(VLOOKUP($C561,F.931!$B:$R,9,0),8))</f>
        <v/>
      </c>
      <c r="T561" s="44" t="str">
        <f>IF($B561="","",IFERROR(VLOOKUP($C561,F.931!$B:$R,7,0),1))</f>
        <v/>
      </c>
      <c r="U561" s="44" t="str">
        <f>IF($B561="","",IFERROR(VLOOKUP($C561,F.931!$B:$AR,15,0),0))</f>
        <v/>
      </c>
      <c r="V561" s="44" t="str">
        <f>IF($B561="","",IFERROR(VLOOKUP($C561,F.931!$B:$R,3,0),1))</f>
        <v/>
      </c>
      <c r="W561" s="45" t="str">
        <f t="shared" si="79"/>
        <v/>
      </c>
      <c r="X561" s="46" t="str">
        <f>IF($B561="","",$W561*(X$2+$U561*0.015) *$O561*IF(COUNTIF(Parámetros!$J:$J, $S561)&gt;0,0,1)*IF($T561=2,0,1) +$J561*$W561)</f>
        <v/>
      </c>
      <c r="Y561" s="46" t="str">
        <f>IF($B561="","",$W561*Y$2*P561*IF(COUNTIF(Parámetros!$L:$L,$S561)&gt;0,0,1)*IF($T561=2,0,1) +$K561*$W561)</f>
        <v/>
      </c>
      <c r="Z561" s="46" t="str">
        <f>IF($B561="","",($M561*Z$2+IF($T561=2,0, $M561*Z$1+$X561/$W561*(1-$W561)))*IF(COUNTIF(Parámetros!$I:$I, $S561)&gt;0,0,1))</f>
        <v/>
      </c>
      <c r="AA561" s="46" t="str">
        <f>IF($B561="","",$R561*IF($T561=2,AA$1,AA$2) *IF(COUNTIF(Parámetros!$K:$K, $S561)&gt;0,0,1)+$Y561/$W561*(1-$W561))</f>
        <v/>
      </c>
      <c r="AB561" s="46" t="str">
        <f>IF($B561="","",$Q561*Parámetros!$B$3+Parámetros!$B$2)</f>
        <v/>
      </c>
      <c r="AC561" s="46" t="str">
        <f>IF($B561="","",Parámetros!$B$1*IF(OR($S561=27,$S561=102),0,1))</f>
        <v/>
      </c>
      <c r="AE561" s="43" t="str">
        <f>IF($B561="","",IF($C561="","No declarado",IFERROR(VLOOKUP($C561,F.931!$B:$BZ,$AE$1,0),"No declarado")))</f>
        <v/>
      </c>
      <c r="AF561" s="47" t="str">
        <f t="shared" si="80"/>
        <v/>
      </c>
      <c r="AG561" s="47" t="str">
        <f>IF($B561="","",IFERROR(O561-VLOOKUP(C561,F.931!B:BZ,SUMIFS(F.931!$1:$1,F.931!$3:$3,"Remuneración 4"),0),""))</f>
        <v/>
      </c>
      <c r="AH561" s="48" t="str">
        <f t="shared" si="81"/>
        <v/>
      </c>
      <c r="AI561" s="41" t="str">
        <f t="shared" si="82"/>
        <v/>
      </c>
    </row>
    <row r="562" spans="1:35" x14ac:dyDescent="0.2">
      <c r="A562" s="65"/>
      <c r="B562" s="64"/>
      <c r="C562" s="65"/>
      <c r="D562" s="88"/>
      <c r="E562" s="62"/>
      <c r="F562" s="62"/>
      <c r="G562" s="62"/>
      <c r="H562" s="62"/>
      <c r="I562" s="62"/>
      <c r="J562" s="62"/>
      <c r="K562" s="62"/>
      <c r="L562" s="43" t="str">
        <f>IF($B562="","",MAX(0,$E562-MAX($E562-$I562,Parámetros!$B$5)))</f>
        <v/>
      </c>
      <c r="M562" s="43" t="str">
        <f>IF($B562="","",MIN($E562,Parámetros!$B$4))</f>
        <v/>
      </c>
      <c r="N562" s="43" t="str">
        <f t="shared" si="75"/>
        <v/>
      </c>
      <c r="O562" s="43" t="str">
        <f>IF($B562="","",MIN(($E562+$F562)/IF($D562="",1,$D562),Parámetros!$B$4))</f>
        <v/>
      </c>
      <c r="P562" s="43" t="str">
        <f t="shared" si="76"/>
        <v/>
      </c>
      <c r="Q562" s="43" t="str">
        <f t="shared" si="77"/>
        <v/>
      </c>
      <c r="R562" s="43" t="str">
        <f t="shared" si="78"/>
        <v/>
      </c>
      <c r="S562" s="44" t="str">
        <f>IF($B562="","",IFERROR(VLOOKUP($C562,F.931!$B:$R,9,0),8))</f>
        <v/>
      </c>
      <c r="T562" s="44" t="str">
        <f>IF($B562="","",IFERROR(VLOOKUP($C562,F.931!$B:$R,7,0),1))</f>
        <v/>
      </c>
      <c r="U562" s="44" t="str">
        <f>IF($B562="","",IFERROR(VLOOKUP($C562,F.931!$B:$AR,15,0),0))</f>
        <v/>
      </c>
      <c r="V562" s="44" t="str">
        <f>IF($B562="","",IFERROR(VLOOKUP($C562,F.931!$B:$R,3,0),1))</f>
        <v/>
      </c>
      <c r="W562" s="45" t="str">
        <f t="shared" si="79"/>
        <v/>
      </c>
      <c r="X562" s="46" t="str">
        <f>IF($B562="","",$W562*(X$2+$U562*0.015) *$O562*IF(COUNTIF(Parámetros!$J:$J, $S562)&gt;0,0,1)*IF($T562=2,0,1) +$J562*$W562)</f>
        <v/>
      </c>
      <c r="Y562" s="46" t="str">
        <f>IF($B562="","",$W562*Y$2*P562*IF(COUNTIF(Parámetros!$L:$L,$S562)&gt;0,0,1)*IF($T562=2,0,1) +$K562*$W562)</f>
        <v/>
      </c>
      <c r="Z562" s="46" t="str">
        <f>IF($B562="","",($M562*Z$2+IF($T562=2,0, $M562*Z$1+$X562/$W562*(1-$W562)))*IF(COUNTIF(Parámetros!$I:$I, $S562)&gt;0,0,1))</f>
        <v/>
      </c>
      <c r="AA562" s="46" t="str">
        <f>IF($B562="","",$R562*IF($T562=2,AA$1,AA$2) *IF(COUNTIF(Parámetros!$K:$K, $S562)&gt;0,0,1)+$Y562/$W562*(1-$W562))</f>
        <v/>
      </c>
      <c r="AB562" s="46" t="str">
        <f>IF($B562="","",$Q562*Parámetros!$B$3+Parámetros!$B$2)</f>
        <v/>
      </c>
      <c r="AC562" s="46" t="str">
        <f>IF($B562="","",Parámetros!$B$1*IF(OR($S562=27,$S562=102),0,1))</f>
        <v/>
      </c>
      <c r="AE562" s="43" t="str">
        <f>IF($B562="","",IF($C562="","No declarado",IFERROR(VLOOKUP($C562,F.931!$B:$BZ,$AE$1,0),"No declarado")))</f>
        <v/>
      </c>
      <c r="AF562" s="47" t="str">
        <f t="shared" si="80"/>
        <v/>
      </c>
      <c r="AG562" s="47" t="str">
        <f>IF($B562="","",IFERROR(O562-VLOOKUP(C562,F.931!B:BZ,SUMIFS(F.931!$1:$1,F.931!$3:$3,"Remuneración 4"),0),""))</f>
        <v/>
      </c>
      <c r="AH562" s="48" t="str">
        <f t="shared" si="81"/>
        <v/>
      </c>
      <c r="AI562" s="41" t="str">
        <f t="shared" si="82"/>
        <v/>
      </c>
    </row>
    <row r="563" spans="1:35" x14ac:dyDescent="0.2">
      <c r="A563" s="65"/>
      <c r="B563" s="64"/>
      <c r="C563" s="65"/>
      <c r="D563" s="88"/>
      <c r="E563" s="62"/>
      <c r="F563" s="62"/>
      <c r="G563" s="62"/>
      <c r="H563" s="62"/>
      <c r="I563" s="62"/>
      <c r="J563" s="62"/>
      <c r="K563" s="62"/>
      <c r="L563" s="43" t="str">
        <f>IF($B563="","",MAX(0,$E563-MAX($E563-$I563,Parámetros!$B$5)))</f>
        <v/>
      </c>
      <c r="M563" s="43" t="str">
        <f>IF($B563="","",MIN($E563,Parámetros!$B$4))</f>
        <v/>
      </c>
      <c r="N563" s="43" t="str">
        <f t="shared" si="75"/>
        <v/>
      </c>
      <c r="O563" s="43" t="str">
        <f>IF($B563="","",MIN(($E563+$F563)/IF($D563="",1,$D563),Parámetros!$B$4))</f>
        <v/>
      </c>
      <c r="P563" s="43" t="str">
        <f t="shared" si="76"/>
        <v/>
      </c>
      <c r="Q563" s="43" t="str">
        <f t="shared" si="77"/>
        <v/>
      </c>
      <c r="R563" s="43" t="str">
        <f t="shared" si="78"/>
        <v/>
      </c>
      <c r="S563" s="44" t="str">
        <f>IF($B563="","",IFERROR(VLOOKUP($C563,F.931!$B:$R,9,0),8))</f>
        <v/>
      </c>
      <c r="T563" s="44" t="str">
        <f>IF($B563="","",IFERROR(VLOOKUP($C563,F.931!$B:$R,7,0),1))</f>
        <v/>
      </c>
      <c r="U563" s="44" t="str">
        <f>IF($B563="","",IFERROR(VLOOKUP($C563,F.931!$B:$AR,15,0),0))</f>
        <v/>
      </c>
      <c r="V563" s="44" t="str">
        <f>IF($B563="","",IFERROR(VLOOKUP($C563,F.931!$B:$R,3,0),1))</f>
        <v/>
      </c>
      <c r="W563" s="45" t="str">
        <f t="shared" si="79"/>
        <v/>
      </c>
      <c r="X563" s="46" t="str">
        <f>IF($B563="","",$W563*(X$2+$U563*0.015) *$O563*IF(COUNTIF(Parámetros!$J:$J, $S563)&gt;0,0,1)*IF($T563=2,0,1) +$J563*$W563)</f>
        <v/>
      </c>
      <c r="Y563" s="46" t="str">
        <f>IF($B563="","",$W563*Y$2*P563*IF(COUNTIF(Parámetros!$L:$L,$S563)&gt;0,0,1)*IF($T563=2,0,1) +$K563*$W563)</f>
        <v/>
      </c>
      <c r="Z563" s="46" t="str">
        <f>IF($B563="","",($M563*Z$2+IF($T563=2,0, $M563*Z$1+$X563/$W563*(1-$W563)))*IF(COUNTIF(Parámetros!$I:$I, $S563)&gt;0,0,1))</f>
        <v/>
      </c>
      <c r="AA563" s="46" t="str">
        <f>IF($B563="","",$R563*IF($T563=2,AA$1,AA$2) *IF(COUNTIF(Parámetros!$K:$K, $S563)&gt;0,0,1)+$Y563/$W563*(1-$W563))</f>
        <v/>
      </c>
      <c r="AB563" s="46" t="str">
        <f>IF($B563="","",$Q563*Parámetros!$B$3+Parámetros!$B$2)</f>
        <v/>
      </c>
      <c r="AC563" s="46" t="str">
        <f>IF($B563="","",Parámetros!$B$1*IF(OR($S563=27,$S563=102),0,1))</f>
        <v/>
      </c>
      <c r="AE563" s="43" t="str">
        <f>IF($B563="","",IF($C563="","No declarado",IFERROR(VLOOKUP($C563,F.931!$B:$BZ,$AE$1,0),"No declarado")))</f>
        <v/>
      </c>
      <c r="AF563" s="47" t="str">
        <f t="shared" si="80"/>
        <v/>
      </c>
      <c r="AG563" s="47" t="str">
        <f>IF($B563="","",IFERROR(O563-VLOOKUP(C563,F.931!B:BZ,SUMIFS(F.931!$1:$1,F.931!$3:$3,"Remuneración 4"),0),""))</f>
        <v/>
      </c>
      <c r="AH563" s="48" t="str">
        <f t="shared" si="81"/>
        <v/>
      </c>
      <c r="AI563" s="41" t="str">
        <f t="shared" si="82"/>
        <v/>
      </c>
    </row>
    <row r="564" spans="1:35" x14ac:dyDescent="0.2">
      <c r="A564" s="65"/>
      <c r="B564" s="64"/>
      <c r="C564" s="65"/>
      <c r="D564" s="88"/>
      <c r="E564" s="62"/>
      <c r="F564" s="62"/>
      <c r="G564" s="62"/>
      <c r="H564" s="62"/>
      <c r="I564" s="62"/>
      <c r="J564" s="62"/>
      <c r="K564" s="62"/>
      <c r="L564" s="43" t="str">
        <f>IF($B564="","",MAX(0,$E564-MAX($E564-$I564,Parámetros!$B$5)))</f>
        <v/>
      </c>
      <c r="M564" s="43" t="str">
        <f>IF($B564="","",MIN($E564,Parámetros!$B$4))</f>
        <v/>
      </c>
      <c r="N564" s="43" t="str">
        <f t="shared" si="75"/>
        <v/>
      </c>
      <c r="O564" s="43" t="str">
        <f>IF($B564="","",MIN(($E564+$F564)/IF($D564="",1,$D564),Parámetros!$B$4))</f>
        <v/>
      </c>
      <c r="P564" s="43" t="str">
        <f t="shared" si="76"/>
        <v/>
      </c>
      <c r="Q564" s="43" t="str">
        <f t="shared" si="77"/>
        <v/>
      </c>
      <c r="R564" s="43" t="str">
        <f t="shared" si="78"/>
        <v/>
      </c>
      <c r="S564" s="44" t="str">
        <f>IF($B564="","",IFERROR(VLOOKUP($C564,F.931!$B:$R,9,0),8))</f>
        <v/>
      </c>
      <c r="T564" s="44" t="str">
        <f>IF($B564="","",IFERROR(VLOOKUP($C564,F.931!$B:$R,7,0),1))</f>
        <v/>
      </c>
      <c r="U564" s="44" t="str">
        <f>IF($B564="","",IFERROR(VLOOKUP($C564,F.931!$B:$AR,15,0),0))</f>
        <v/>
      </c>
      <c r="V564" s="44" t="str">
        <f>IF($B564="","",IFERROR(VLOOKUP($C564,F.931!$B:$R,3,0),1))</f>
        <v/>
      </c>
      <c r="W564" s="45" t="str">
        <f t="shared" si="79"/>
        <v/>
      </c>
      <c r="X564" s="46" t="str">
        <f>IF($B564="","",$W564*(X$2+$U564*0.015) *$O564*IF(COUNTIF(Parámetros!$J:$J, $S564)&gt;0,0,1)*IF($T564=2,0,1) +$J564*$W564)</f>
        <v/>
      </c>
      <c r="Y564" s="46" t="str">
        <f>IF($B564="","",$W564*Y$2*P564*IF(COUNTIF(Parámetros!$L:$L,$S564)&gt;0,0,1)*IF($T564=2,0,1) +$K564*$W564)</f>
        <v/>
      </c>
      <c r="Z564" s="46" t="str">
        <f>IF($B564="","",($M564*Z$2+IF($T564=2,0, $M564*Z$1+$X564/$W564*(1-$W564)))*IF(COUNTIF(Parámetros!$I:$I, $S564)&gt;0,0,1))</f>
        <v/>
      </c>
      <c r="AA564" s="46" t="str">
        <f>IF($B564="","",$R564*IF($T564=2,AA$1,AA$2) *IF(COUNTIF(Parámetros!$K:$K, $S564)&gt;0,0,1)+$Y564/$W564*(1-$W564))</f>
        <v/>
      </c>
      <c r="AB564" s="46" t="str">
        <f>IF($B564="","",$Q564*Parámetros!$B$3+Parámetros!$B$2)</f>
        <v/>
      </c>
      <c r="AC564" s="46" t="str">
        <f>IF($B564="","",Parámetros!$B$1*IF(OR($S564=27,$S564=102),0,1))</f>
        <v/>
      </c>
      <c r="AE564" s="43" t="str">
        <f>IF($B564="","",IF($C564="","No declarado",IFERROR(VLOOKUP($C564,F.931!$B:$BZ,$AE$1,0),"No declarado")))</f>
        <v/>
      </c>
      <c r="AF564" s="47" t="str">
        <f t="shared" si="80"/>
        <v/>
      </c>
      <c r="AG564" s="47" t="str">
        <f>IF($B564="","",IFERROR(O564-VLOOKUP(C564,F.931!B:BZ,SUMIFS(F.931!$1:$1,F.931!$3:$3,"Remuneración 4"),0),""))</f>
        <v/>
      </c>
      <c r="AH564" s="48" t="str">
        <f t="shared" si="81"/>
        <v/>
      </c>
      <c r="AI564" s="41" t="str">
        <f t="shared" si="82"/>
        <v/>
      </c>
    </row>
    <row r="565" spans="1:35" x14ac:dyDescent="0.2">
      <c r="A565" s="65"/>
      <c r="B565" s="64"/>
      <c r="C565" s="65"/>
      <c r="D565" s="88"/>
      <c r="E565" s="62"/>
      <c r="F565" s="62"/>
      <c r="G565" s="62"/>
      <c r="H565" s="62"/>
      <c r="I565" s="62"/>
      <c r="J565" s="62"/>
      <c r="K565" s="62"/>
      <c r="L565" s="43" t="str">
        <f>IF($B565="","",MAX(0,$E565-MAX($E565-$I565,Parámetros!$B$5)))</f>
        <v/>
      </c>
      <c r="M565" s="43" t="str">
        <f>IF($B565="","",MIN($E565,Parámetros!$B$4))</f>
        <v/>
      </c>
      <c r="N565" s="43" t="str">
        <f t="shared" si="75"/>
        <v/>
      </c>
      <c r="O565" s="43" t="str">
        <f>IF($B565="","",MIN(($E565+$F565)/IF($D565="",1,$D565),Parámetros!$B$4))</f>
        <v/>
      </c>
      <c r="P565" s="43" t="str">
        <f t="shared" si="76"/>
        <v/>
      </c>
      <c r="Q565" s="43" t="str">
        <f t="shared" si="77"/>
        <v/>
      </c>
      <c r="R565" s="43" t="str">
        <f t="shared" si="78"/>
        <v/>
      </c>
      <c r="S565" s="44" t="str">
        <f>IF($B565="","",IFERROR(VLOOKUP($C565,F.931!$B:$R,9,0),8))</f>
        <v/>
      </c>
      <c r="T565" s="44" t="str">
        <f>IF($B565="","",IFERROR(VLOOKUP($C565,F.931!$B:$R,7,0),1))</f>
        <v/>
      </c>
      <c r="U565" s="44" t="str">
        <f>IF($B565="","",IFERROR(VLOOKUP($C565,F.931!$B:$AR,15,0),0))</f>
        <v/>
      </c>
      <c r="V565" s="44" t="str">
        <f>IF($B565="","",IFERROR(VLOOKUP($C565,F.931!$B:$R,3,0),1))</f>
        <v/>
      </c>
      <c r="W565" s="45" t="str">
        <f t="shared" si="79"/>
        <v/>
      </c>
      <c r="X565" s="46" t="str">
        <f>IF($B565="","",$W565*(X$2+$U565*0.015) *$O565*IF(COUNTIF(Parámetros!$J:$J, $S565)&gt;0,0,1)*IF($T565=2,0,1) +$J565*$W565)</f>
        <v/>
      </c>
      <c r="Y565" s="46" t="str">
        <f>IF($B565="","",$W565*Y$2*P565*IF(COUNTIF(Parámetros!$L:$L,$S565)&gt;0,0,1)*IF($T565=2,0,1) +$K565*$W565)</f>
        <v/>
      </c>
      <c r="Z565" s="46" t="str">
        <f>IF($B565="","",($M565*Z$2+IF($T565=2,0, $M565*Z$1+$X565/$W565*(1-$W565)))*IF(COUNTIF(Parámetros!$I:$I, $S565)&gt;0,0,1))</f>
        <v/>
      </c>
      <c r="AA565" s="46" t="str">
        <f>IF($B565="","",$R565*IF($T565=2,AA$1,AA$2) *IF(COUNTIF(Parámetros!$K:$K, $S565)&gt;0,0,1)+$Y565/$W565*(1-$W565))</f>
        <v/>
      </c>
      <c r="AB565" s="46" t="str">
        <f>IF($B565="","",$Q565*Parámetros!$B$3+Parámetros!$B$2)</f>
        <v/>
      </c>
      <c r="AC565" s="46" t="str">
        <f>IF($B565="","",Parámetros!$B$1*IF(OR($S565=27,$S565=102),0,1))</f>
        <v/>
      </c>
      <c r="AE565" s="43" t="str">
        <f>IF($B565="","",IF($C565="","No declarado",IFERROR(VLOOKUP($C565,F.931!$B:$BZ,$AE$1,0),"No declarado")))</f>
        <v/>
      </c>
      <c r="AF565" s="47" t="str">
        <f t="shared" si="80"/>
        <v/>
      </c>
      <c r="AG565" s="47" t="str">
        <f>IF($B565="","",IFERROR(O565-VLOOKUP(C565,F.931!B:BZ,SUMIFS(F.931!$1:$1,F.931!$3:$3,"Remuneración 4"),0),""))</f>
        <v/>
      </c>
      <c r="AH565" s="48" t="str">
        <f t="shared" si="81"/>
        <v/>
      </c>
      <c r="AI565" s="41" t="str">
        <f t="shared" si="82"/>
        <v/>
      </c>
    </row>
    <row r="566" spans="1:35" x14ac:dyDescent="0.2">
      <c r="A566" s="65"/>
      <c r="B566" s="64"/>
      <c r="C566" s="65"/>
      <c r="D566" s="88"/>
      <c r="E566" s="62"/>
      <c r="F566" s="62"/>
      <c r="G566" s="62"/>
      <c r="H566" s="62"/>
      <c r="I566" s="62"/>
      <c r="J566" s="62"/>
      <c r="K566" s="62"/>
      <c r="L566" s="43" t="str">
        <f>IF($B566="","",MAX(0,$E566-MAX($E566-$I566,Parámetros!$B$5)))</f>
        <v/>
      </c>
      <c r="M566" s="43" t="str">
        <f>IF($B566="","",MIN($E566,Parámetros!$B$4))</f>
        <v/>
      </c>
      <c r="N566" s="43" t="str">
        <f t="shared" si="75"/>
        <v/>
      </c>
      <c r="O566" s="43" t="str">
        <f>IF($B566="","",MIN(($E566+$F566)/IF($D566="",1,$D566),Parámetros!$B$4))</f>
        <v/>
      </c>
      <c r="P566" s="43" t="str">
        <f t="shared" si="76"/>
        <v/>
      </c>
      <c r="Q566" s="43" t="str">
        <f t="shared" si="77"/>
        <v/>
      </c>
      <c r="R566" s="43" t="str">
        <f t="shared" si="78"/>
        <v/>
      </c>
      <c r="S566" s="44" t="str">
        <f>IF($B566="","",IFERROR(VLOOKUP($C566,F.931!$B:$R,9,0),8))</f>
        <v/>
      </c>
      <c r="T566" s="44" t="str">
        <f>IF($B566="","",IFERROR(VLOOKUP($C566,F.931!$B:$R,7,0),1))</f>
        <v/>
      </c>
      <c r="U566" s="44" t="str">
        <f>IF($B566="","",IFERROR(VLOOKUP($C566,F.931!$B:$AR,15,0),0))</f>
        <v/>
      </c>
      <c r="V566" s="44" t="str">
        <f>IF($B566="","",IFERROR(VLOOKUP($C566,F.931!$B:$R,3,0),1))</f>
        <v/>
      </c>
      <c r="W566" s="45" t="str">
        <f t="shared" si="79"/>
        <v/>
      </c>
      <c r="X566" s="46" t="str">
        <f>IF($B566="","",$W566*(X$2+$U566*0.015) *$O566*IF(COUNTIF(Parámetros!$J:$J, $S566)&gt;0,0,1)*IF($T566=2,0,1) +$J566*$W566)</f>
        <v/>
      </c>
      <c r="Y566" s="46" t="str">
        <f>IF($B566="","",$W566*Y$2*P566*IF(COUNTIF(Parámetros!$L:$L,$S566)&gt;0,0,1)*IF($T566=2,0,1) +$K566*$W566)</f>
        <v/>
      </c>
      <c r="Z566" s="46" t="str">
        <f>IF($B566="","",($M566*Z$2+IF($T566=2,0, $M566*Z$1+$X566/$W566*(1-$W566)))*IF(COUNTIF(Parámetros!$I:$I, $S566)&gt;0,0,1))</f>
        <v/>
      </c>
      <c r="AA566" s="46" t="str">
        <f>IF($B566="","",$R566*IF($T566=2,AA$1,AA$2) *IF(COUNTIF(Parámetros!$K:$K, $S566)&gt;0,0,1)+$Y566/$W566*(1-$W566))</f>
        <v/>
      </c>
      <c r="AB566" s="46" t="str">
        <f>IF($B566="","",$Q566*Parámetros!$B$3+Parámetros!$B$2)</f>
        <v/>
      </c>
      <c r="AC566" s="46" t="str">
        <f>IF($B566="","",Parámetros!$B$1*IF(OR($S566=27,$S566=102),0,1))</f>
        <v/>
      </c>
      <c r="AE566" s="43" t="str">
        <f>IF($B566="","",IF($C566="","No declarado",IFERROR(VLOOKUP($C566,F.931!$B:$BZ,$AE$1,0),"No declarado")))</f>
        <v/>
      </c>
      <c r="AF566" s="47" t="str">
        <f t="shared" si="80"/>
        <v/>
      </c>
      <c r="AG566" s="47" t="str">
        <f>IF($B566="","",IFERROR(O566-VLOOKUP(C566,F.931!B:BZ,SUMIFS(F.931!$1:$1,F.931!$3:$3,"Remuneración 4"),0),""))</f>
        <v/>
      </c>
      <c r="AH566" s="48" t="str">
        <f t="shared" si="81"/>
        <v/>
      </c>
      <c r="AI566" s="41" t="str">
        <f t="shared" si="82"/>
        <v/>
      </c>
    </row>
    <row r="567" spans="1:35" x14ac:dyDescent="0.2">
      <c r="A567" s="65"/>
      <c r="B567" s="64"/>
      <c r="C567" s="65"/>
      <c r="D567" s="88"/>
      <c r="E567" s="62"/>
      <c r="F567" s="62"/>
      <c r="G567" s="62"/>
      <c r="H567" s="62"/>
      <c r="I567" s="62"/>
      <c r="J567" s="62"/>
      <c r="K567" s="62"/>
      <c r="L567" s="43" t="str">
        <f>IF($B567="","",MAX(0,$E567-MAX($E567-$I567,Parámetros!$B$5)))</f>
        <v/>
      </c>
      <c r="M567" s="43" t="str">
        <f>IF($B567="","",MIN($E567,Parámetros!$B$4))</f>
        <v/>
      </c>
      <c r="N567" s="43" t="str">
        <f t="shared" si="75"/>
        <v/>
      </c>
      <c r="O567" s="43" t="str">
        <f>IF($B567="","",MIN(($E567+$F567)/IF($D567="",1,$D567),Parámetros!$B$4))</f>
        <v/>
      </c>
      <c r="P567" s="43" t="str">
        <f t="shared" si="76"/>
        <v/>
      </c>
      <c r="Q567" s="43" t="str">
        <f t="shared" si="77"/>
        <v/>
      </c>
      <c r="R567" s="43" t="str">
        <f t="shared" si="78"/>
        <v/>
      </c>
      <c r="S567" s="44" t="str">
        <f>IF($B567="","",IFERROR(VLOOKUP($C567,F.931!$B:$R,9,0),8))</f>
        <v/>
      </c>
      <c r="T567" s="44" t="str">
        <f>IF($B567="","",IFERROR(VLOOKUP($C567,F.931!$B:$R,7,0),1))</f>
        <v/>
      </c>
      <c r="U567" s="44" t="str">
        <f>IF($B567="","",IFERROR(VLOOKUP($C567,F.931!$B:$AR,15,0),0))</f>
        <v/>
      </c>
      <c r="V567" s="44" t="str">
        <f>IF($B567="","",IFERROR(VLOOKUP($C567,F.931!$B:$R,3,0),1))</f>
        <v/>
      </c>
      <c r="W567" s="45" t="str">
        <f t="shared" si="79"/>
        <v/>
      </c>
      <c r="X567" s="46" t="str">
        <f>IF($B567="","",$W567*(X$2+$U567*0.015) *$O567*IF(COUNTIF(Parámetros!$J:$J, $S567)&gt;0,0,1)*IF($T567=2,0,1) +$J567*$W567)</f>
        <v/>
      </c>
      <c r="Y567" s="46" t="str">
        <f>IF($B567="","",$W567*Y$2*P567*IF(COUNTIF(Parámetros!$L:$L,$S567)&gt;0,0,1)*IF($T567=2,0,1) +$K567*$W567)</f>
        <v/>
      </c>
      <c r="Z567" s="46" t="str">
        <f>IF($B567="","",($M567*Z$2+IF($T567=2,0, $M567*Z$1+$X567/$W567*(1-$W567)))*IF(COUNTIF(Parámetros!$I:$I, $S567)&gt;0,0,1))</f>
        <v/>
      </c>
      <c r="AA567" s="46" t="str">
        <f>IF($B567="","",$R567*IF($T567=2,AA$1,AA$2) *IF(COUNTIF(Parámetros!$K:$K, $S567)&gt;0,0,1)+$Y567/$W567*(1-$W567))</f>
        <v/>
      </c>
      <c r="AB567" s="46" t="str">
        <f>IF($B567="","",$Q567*Parámetros!$B$3+Parámetros!$B$2)</f>
        <v/>
      </c>
      <c r="AC567" s="46" t="str">
        <f>IF($B567="","",Parámetros!$B$1*IF(OR($S567=27,$S567=102),0,1))</f>
        <v/>
      </c>
      <c r="AE567" s="43" t="str">
        <f>IF($B567="","",IF($C567="","No declarado",IFERROR(VLOOKUP($C567,F.931!$B:$BZ,$AE$1,0),"No declarado")))</f>
        <v/>
      </c>
      <c r="AF567" s="47" t="str">
        <f t="shared" si="80"/>
        <v/>
      </c>
      <c r="AG567" s="47" t="str">
        <f>IF($B567="","",IFERROR(O567-VLOOKUP(C567,F.931!B:BZ,SUMIFS(F.931!$1:$1,F.931!$3:$3,"Remuneración 4"),0),""))</f>
        <v/>
      </c>
      <c r="AH567" s="48" t="str">
        <f t="shared" si="81"/>
        <v/>
      </c>
      <c r="AI567" s="41" t="str">
        <f t="shared" si="82"/>
        <v/>
      </c>
    </row>
    <row r="568" spans="1:35" x14ac:dyDescent="0.2">
      <c r="A568" s="65"/>
      <c r="B568" s="64"/>
      <c r="C568" s="65"/>
      <c r="D568" s="88"/>
      <c r="E568" s="62"/>
      <c r="F568" s="62"/>
      <c r="G568" s="62"/>
      <c r="H568" s="62"/>
      <c r="I568" s="62"/>
      <c r="J568" s="62"/>
      <c r="K568" s="62"/>
      <c r="L568" s="43" t="str">
        <f>IF($B568="","",MAX(0,$E568-MAX($E568-$I568,Parámetros!$B$5)))</f>
        <v/>
      </c>
      <c r="M568" s="43" t="str">
        <f>IF($B568="","",MIN($E568,Parámetros!$B$4))</f>
        <v/>
      </c>
      <c r="N568" s="43" t="str">
        <f t="shared" si="75"/>
        <v/>
      </c>
      <c r="O568" s="43" t="str">
        <f>IF($B568="","",MIN(($E568+$F568)/IF($D568="",1,$D568),Parámetros!$B$4))</f>
        <v/>
      </c>
      <c r="P568" s="43" t="str">
        <f t="shared" si="76"/>
        <v/>
      </c>
      <c r="Q568" s="43" t="str">
        <f t="shared" si="77"/>
        <v/>
      </c>
      <c r="R568" s="43" t="str">
        <f t="shared" si="78"/>
        <v/>
      </c>
      <c r="S568" s="44" t="str">
        <f>IF($B568="","",IFERROR(VLOOKUP($C568,F.931!$B:$R,9,0),8))</f>
        <v/>
      </c>
      <c r="T568" s="44" t="str">
        <f>IF($B568="","",IFERROR(VLOOKUP($C568,F.931!$B:$R,7,0),1))</f>
        <v/>
      </c>
      <c r="U568" s="44" t="str">
        <f>IF($B568="","",IFERROR(VLOOKUP($C568,F.931!$B:$AR,15,0),0))</f>
        <v/>
      </c>
      <c r="V568" s="44" t="str">
        <f>IF($B568="","",IFERROR(VLOOKUP($C568,F.931!$B:$R,3,0),1))</f>
        <v/>
      </c>
      <c r="W568" s="45" t="str">
        <f t="shared" si="79"/>
        <v/>
      </c>
      <c r="X568" s="46" t="str">
        <f>IF($B568="","",$W568*(X$2+$U568*0.015) *$O568*IF(COUNTIF(Parámetros!$J:$J, $S568)&gt;0,0,1)*IF($T568=2,0,1) +$J568*$W568)</f>
        <v/>
      </c>
      <c r="Y568" s="46" t="str">
        <f>IF($B568="","",$W568*Y$2*P568*IF(COUNTIF(Parámetros!$L:$L,$S568)&gt;0,0,1)*IF($T568=2,0,1) +$K568*$W568)</f>
        <v/>
      </c>
      <c r="Z568" s="46" t="str">
        <f>IF($B568="","",($M568*Z$2+IF($T568=2,0, $M568*Z$1+$X568/$W568*(1-$W568)))*IF(COUNTIF(Parámetros!$I:$I, $S568)&gt;0,0,1))</f>
        <v/>
      </c>
      <c r="AA568" s="46" t="str">
        <f>IF($B568="","",$R568*IF($T568=2,AA$1,AA$2) *IF(COUNTIF(Parámetros!$K:$K, $S568)&gt;0,0,1)+$Y568/$W568*(1-$W568))</f>
        <v/>
      </c>
      <c r="AB568" s="46" t="str">
        <f>IF($B568="","",$Q568*Parámetros!$B$3+Parámetros!$B$2)</f>
        <v/>
      </c>
      <c r="AC568" s="46" t="str">
        <f>IF($B568="","",Parámetros!$B$1*IF(OR($S568=27,$S568=102),0,1))</f>
        <v/>
      </c>
      <c r="AE568" s="43" t="str">
        <f>IF($B568="","",IF($C568="","No declarado",IFERROR(VLOOKUP($C568,F.931!$B:$BZ,$AE$1,0),"No declarado")))</f>
        <v/>
      </c>
      <c r="AF568" s="47" t="str">
        <f t="shared" si="80"/>
        <v/>
      </c>
      <c r="AG568" s="47" t="str">
        <f>IF($B568="","",IFERROR(O568-VLOOKUP(C568,F.931!B:BZ,SUMIFS(F.931!$1:$1,F.931!$3:$3,"Remuneración 4"),0),""))</f>
        <v/>
      </c>
      <c r="AH568" s="48" t="str">
        <f t="shared" si="81"/>
        <v/>
      </c>
      <c r="AI568" s="41" t="str">
        <f t="shared" si="82"/>
        <v/>
      </c>
    </row>
    <row r="569" spans="1:35" x14ac:dyDescent="0.2">
      <c r="A569" s="65"/>
      <c r="B569" s="64"/>
      <c r="C569" s="65"/>
      <c r="D569" s="88"/>
      <c r="E569" s="62"/>
      <c r="F569" s="62"/>
      <c r="G569" s="62"/>
      <c r="H569" s="62"/>
      <c r="I569" s="62"/>
      <c r="J569" s="62"/>
      <c r="K569" s="62"/>
      <c r="L569" s="43" t="str">
        <f>IF($B569="","",MAX(0,$E569-MAX($E569-$I569,Parámetros!$B$5)))</f>
        <v/>
      </c>
      <c r="M569" s="43" t="str">
        <f>IF($B569="","",MIN($E569,Parámetros!$B$4))</f>
        <v/>
      </c>
      <c r="N569" s="43" t="str">
        <f t="shared" si="75"/>
        <v/>
      </c>
      <c r="O569" s="43" t="str">
        <f>IF($B569="","",MIN(($E569+$F569)/IF($D569="",1,$D569),Parámetros!$B$4))</f>
        <v/>
      </c>
      <c r="P569" s="43" t="str">
        <f t="shared" si="76"/>
        <v/>
      </c>
      <c r="Q569" s="43" t="str">
        <f t="shared" si="77"/>
        <v/>
      </c>
      <c r="R569" s="43" t="str">
        <f t="shared" si="78"/>
        <v/>
      </c>
      <c r="S569" s="44" t="str">
        <f>IF($B569="","",IFERROR(VLOOKUP($C569,F.931!$B:$R,9,0),8))</f>
        <v/>
      </c>
      <c r="T569" s="44" t="str">
        <f>IF($B569="","",IFERROR(VLOOKUP($C569,F.931!$B:$R,7,0),1))</f>
        <v/>
      </c>
      <c r="U569" s="44" t="str">
        <f>IF($B569="","",IFERROR(VLOOKUP($C569,F.931!$B:$AR,15,0),0))</f>
        <v/>
      </c>
      <c r="V569" s="44" t="str">
        <f>IF($B569="","",IFERROR(VLOOKUP($C569,F.931!$B:$R,3,0),1))</f>
        <v/>
      </c>
      <c r="W569" s="45" t="str">
        <f t="shared" si="79"/>
        <v/>
      </c>
      <c r="X569" s="46" t="str">
        <f>IF($B569="","",$W569*(X$2+$U569*0.015) *$O569*IF(COUNTIF(Parámetros!$J:$J, $S569)&gt;0,0,1)*IF($T569=2,0,1) +$J569*$W569)</f>
        <v/>
      </c>
      <c r="Y569" s="46" t="str">
        <f>IF($B569="","",$W569*Y$2*P569*IF(COUNTIF(Parámetros!$L:$L,$S569)&gt;0,0,1)*IF($T569=2,0,1) +$K569*$W569)</f>
        <v/>
      </c>
      <c r="Z569" s="46" t="str">
        <f>IF($B569="","",($M569*Z$2+IF($T569=2,0, $M569*Z$1+$X569/$W569*(1-$W569)))*IF(COUNTIF(Parámetros!$I:$I, $S569)&gt;0,0,1))</f>
        <v/>
      </c>
      <c r="AA569" s="46" t="str">
        <f>IF($B569="","",$R569*IF($T569=2,AA$1,AA$2) *IF(COUNTIF(Parámetros!$K:$K, $S569)&gt;0,0,1)+$Y569/$W569*(1-$W569))</f>
        <v/>
      </c>
      <c r="AB569" s="46" t="str">
        <f>IF($B569="","",$Q569*Parámetros!$B$3+Parámetros!$B$2)</f>
        <v/>
      </c>
      <c r="AC569" s="46" t="str">
        <f>IF($B569="","",Parámetros!$B$1*IF(OR($S569=27,$S569=102),0,1))</f>
        <v/>
      </c>
      <c r="AE569" s="43" t="str">
        <f>IF($B569="","",IF($C569="","No declarado",IFERROR(VLOOKUP($C569,F.931!$B:$BZ,$AE$1,0),"No declarado")))</f>
        <v/>
      </c>
      <c r="AF569" s="47" t="str">
        <f t="shared" si="80"/>
        <v/>
      </c>
      <c r="AG569" s="47" t="str">
        <f>IF($B569="","",IFERROR(O569-VLOOKUP(C569,F.931!B:BZ,SUMIFS(F.931!$1:$1,F.931!$3:$3,"Remuneración 4"),0),""))</f>
        <v/>
      </c>
      <c r="AH569" s="48" t="str">
        <f t="shared" si="81"/>
        <v/>
      </c>
      <c r="AI569" s="41" t="str">
        <f t="shared" si="82"/>
        <v/>
      </c>
    </row>
    <row r="570" spans="1:35" x14ac:dyDescent="0.2">
      <c r="A570" s="65"/>
      <c r="B570" s="64"/>
      <c r="C570" s="65"/>
      <c r="D570" s="88"/>
      <c r="E570" s="62"/>
      <c r="F570" s="62"/>
      <c r="G570" s="62"/>
      <c r="H570" s="62"/>
      <c r="I570" s="62"/>
      <c r="J570" s="62"/>
      <c r="K570" s="62"/>
      <c r="L570" s="43" t="str">
        <f>IF($B570="","",MAX(0,$E570-MAX($E570-$I570,Parámetros!$B$5)))</f>
        <v/>
      </c>
      <c r="M570" s="43" t="str">
        <f>IF($B570="","",MIN($E570,Parámetros!$B$4))</f>
        <v/>
      </c>
      <c r="N570" s="43" t="str">
        <f t="shared" si="75"/>
        <v/>
      </c>
      <c r="O570" s="43" t="str">
        <f>IF($B570="","",MIN(($E570+$F570)/IF($D570="",1,$D570),Parámetros!$B$4))</f>
        <v/>
      </c>
      <c r="P570" s="43" t="str">
        <f t="shared" si="76"/>
        <v/>
      </c>
      <c r="Q570" s="43" t="str">
        <f t="shared" si="77"/>
        <v/>
      </c>
      <c r="R570" s="43" t="str">
        <f t="shared" si="78"/>
        <v/>
      </c>
      <c r="S570" s="44" t="str">
        <f>IF($B570="","",IFERROR(VLOOKUP($C570,F.931!$B:$R,9,0),8))</f>
        <v/>
      </c>
      <c r="T570" s="44" t="str">
        <f>IF($B570="","",IFERROR(VLOOKUP($C570,F.931!$B:$R,7,0),1))</f>
        <v/>
      </c>
      <c r="U570" s="44" t="str">
        <f>IF($B570="","",IFERROR(VLOOKUP($C570,F.931!$B:$AR,15,0),0))</f>
        <v/>
      </c>
      <c r="V570" s="44" t="str">
        <f>IF($B570="","",IFERROR(VLOOKUP($C570,F.931!$B:$R,3,0),1))</f>
        <v/>
      </c>
      <c r="W570" s="45" t="str">
        <f t="shared" si="79"/>
        <v/>
      </c>
      <c r="X570" s="46" t="str">
        <f>IF($B570="","",$W570*(X$2+$U570*0.015) *$O570*IF(COUNTIF(Parámetros!$J:$J, $S570)&gt;0,0,1)*IF($T570=2,0,1) +$J570*$W570)</f>
        <v/>
      </c>
      <c r="Y570" s="46" t="str">
        <f>IF($B570="","",$W570*Y$2*P570*IF(COUNTIF(Parámetros!$L:$L,$S570)&gt;0,0,1)*IF($T570=2,0,1) +$K570*$W570)</f>
        <v/>
      </c>
      <c r="Z570" s="46" t="str">
        <f>IF($B570="","",($M570*Z$2+IF($T570=2,0, $M570*Z$1+$X570/$W570*(1-$W570)))*IF(COUNTIF(Parámetros!$I:$I, $S570)&gt;0,0,1))</f>
        <v/>
      </c>
      <c r="AA570" s="46" t="str">
        <f>IF($B570="","",$R570*IF($T570=2,AA$1,AA$2) *IF(COUNTIF(Parámetros!$K:$K, $S570)&gt;0,0,1)+$Y570/$W570*(1-$W570))</f>
        <v/>
      </c>
      <c r="AB570" s="46" t="str">
        <f>IF($B570="","",$Q570*Parámetros!$B$3+Parámetros!$B$2)</f>
        <v/>
      </c>
      <c r="AC570" s="46" t="str">
        <f>IF($B570="","",Parámetros!$B$1*IF(OR($S570=27,$S570=102),0,1))</f>
        <v/>
      </c>
      <c r="AE570" s="43" t="str">
        <f>IF($B570="","",IF($C570="","No declarado",IFERROR(VLOOKUP($C570,F.931!$B:$BZ,$AE$1,0),"No declarado")))</f>
        <v/>
      </c>
      <c r="AF570" s="47" t="str">
        <f t="shared" si="80"/>
        <v/>
      </c>
      <c r="AG570" s="47" t="str">
        <f>IF($B570="","",IFERROR(O570-VLOOKUP(C570,F.931!B:BZ,SUMIFS(F.931!$1:$1,F.931!$3:$3,"Remuneración 4"),0),""))</f>
        <v/>
      </c>
      <c r="AH570" s="48" t="str">
        <f t="shared" si="81"/>
        <v/>
      </c>
      <c r="AI570" s="41" t="str">
        <f t="shared" si="82"/>
        <v/>
      </c>
    </row>
    <row r="571" spans="1:35" x14ac:dyDescent="0.2">
      <c r="A571" s="65"/>
      <c r="B571" s="64"/>
      <c r="C571" s="65"/>
      <c r="D571" s="88"/>
      <c r="E571" s="62"/>
      <c r="F571" s="62"/>
      <c r="G571" s="62"/>
      <c r="H571" s="62"/>
      <c r="I571" s="62"/>
      <c r="J571" s="62"/>
      <c r="K571" s="62"/>
      <c r="L571" s="43" t="str">
        <f>IF($B571="","",MAX(0,$E571-MAX($E571-$I571,Parámetros!$B$5)))</f>
        <v/>
      </c>
      <c r="M571" s="43" t="str">
        <f>IF($B571="","",MIN($E571,Parámetros!$B$4))</f>
        <v/>
      </c>
      <c r="N571" s="43" t="str">
        <f t="shared" si="75"/>
        <v/>
      </c>
      <c r="O571" s="43" t="str">
        <f>IF($B571="","",MIN(($E571+$F571)/IF($D571="",1,$D571),Parámetros!$B$4))</f>
        <v/>
      </c>
      <c r="P571" s="43" t="str">
        <f t="shared" si="76"/>
        <v/>
      </c>
      <c r="Q571" s="43" t="str">
        <f t="shared" si="77"/>
        <v/>
      </c>
      <c r="R571" s="43" t="str">
        <f t="shared" si="78"/>
        <v/>
      </c>
      <c r="S571" s="44" t="str">
        <f>IF($B571="","",IFERROR(VLOOKUP($C571,F.931!$B:$R,9,0),8))</f>
        <v/>
      </c>
      <c r="T571" s="44" t="str">
        <f>IF($B571="","",IFERROR(VLOOKUP($C571,F.931!$B:$R,7,0),1))</f>
        <v/>
      </c>
      <c r="U571" s="44" t="str">
        <f>IF($B571="","",IFERROR(VLOOKUP($C571,F.931!$B:$AR,15,0),0))</f>
        <v/>
      </c>
      <c r="V571" s="44" t="str">
        <f>IF($B571="","",IFERROR(VLOOKUP($C571,F.931!$B:$R,3,0),1))</f>
        <v/>
      </c>
      <c r="W571" s="45" t="str">
        <f t="shared" si="79"/>
        <v/>
      </c>
      <c r="X571" s="46" t="str">
        <f>IF($B571="","",$W571*(X$2+$U571*0.015) *$O571*IF(COUNTIF(Parámetros!$J:$J, $S571)&gt;0,0,1)*IF($T571=2,0,1) +$J571*$W571)</f>
        <v/>
      </c>
      <c r="Y571" s="46" t="str">
        <f>IF($B571="","",$W571*Y$2*P571*IF(COUNTIF(Parámetros!$L:$L,$S571)&gt;0,0,1)*IF($T571=2,0,1) +$K571*$W571)</f>
        <v/>
      </c>
      <c r="Z571" s="46" t="str">
        <f>IF($B571="","",($M571*Z$2+IF($T571=2,0, $M571*Z$1+$X571/$W571*(1-$W571)))*IF(COUNTIF(Parámetros!$I:$I, $S571)&gt;0,0,1))</f>
        <v/>
      </c>
      <c r="AA571" s="46" t="str">
        <f>IF($B571="","",$R571*IF($T571=2,AA$1,AA$2) *IF(COUNTIF(Parámetros!$K:$K, $S571)&gt;0,0,1)+$Y571/$W571*(1-$W571))</f>
        <v/>
      </c>
      <c r="AB571" s="46" t="str">
        <f>IF($B571="","",$Q571*Parámetros!$B$3+Parámetros!$B$2)</f>
        <v/>
      </c>
      <c r="AC571" s="46" t="str">
        <f>IF($B571="","",Parámetros!$B$1*IF(OR($S571=27,$S571=102),0,1))</f>
        <v/>
      </c>
      <c r="AE571" s="43" t="str">
        <f>IF($B571="","",IF($C571="","No declarado",IFERROR(VLOOKUP($C571,F.931!$B:$BZ,$AE$1,0),"No declarado")))</f>
        <v/>
      </c>
      <c r="AF571" s="47" t="str">
        <f t="shared" si="80"/>
        <v/>
      </c>
      <c r="AG571" s="47" t="str">
        <f>IF($B571="","",IFERROR(O571-VLOOKUP(C571,F.931!B:BZ,SUMIFS(F.931!$1:$1,F.931!$3:$3,"Remuneración 4"),0),""))</f>
        <v/>
      </c>
      <c r="AH571" s="48" t="str">
        <f t="shared" si="81"/>
        <v/>
      </c>
      <c r="AI571" s="41" t="str">
        <f t="shared" si="82"/>
        <v/>
      </c>
    </row>
    <row r="572" spans="1:35" x14ac:dyDescent="0.2">
      <c r="A572" s="65"/>
      <c r="B572" s="64"/>
      <c r="C572" s="65"/>
      <c r="D572" s="88"/>
      <c r="E572" s="62"/>
      <c r="F572" s="62"/>
      <c r="G572" s="62"/>
      <c r="H572" s="62"/>
      <c r="I572" s="62"/>
      <c r="J572" s="62"/>
      <c r="K572" s="62"/>
      <c r="L572" s="43" t="str">
        <f>IF($B572="","",MAX(0,$E572-MAX($E572-$I572,Parámetros!$B$5)))</f>
        <v/>
      </c>
      <c r="M572" s="43" t="str">
        <f>IF($B572="","",MIN($E572,Parámetros!$B$4))</f>
        <v/>
      </c>
      <c r="N572" s="43" t="str">
        <f t="shared" si="75"/>
        <v/>
      </c>
      <c r="O572" s="43" t="str">
        <f>IF($B572="","",MIN(($E572+$F572)/IF($D572="",1,$D572),Parámetros!$B$4))</f>
        <v/>
      </c>
      <c r="P572" s="43" t="str">
        <f t="shared" si="76"/>
        <v/>
      </c>
      <c r="Q572" s="43" t="str">
        <f t="shared" si="77"/>
        <v/>
      </c>
      <c r="R572" s="43" t="str">
        <f t="shared" si="78"/>
        <v/>
      </c>
      <c r="S572" s="44" t="str">
        <f>IF($B572="","",IFERROR(VLOOKUP($C572,F.931!$B:$R,9,0),8))</f>
        <v/>
      </c>
      <c r="T572" s="44" t="str">
        <f>IF($B572="","",IFERROR(VLOOKUP($C572,F.931!$B:$R,7,0),1))</f>
        <v/>
      </c>
      <c r="U572" s="44" t="str">
        <f>IF($B572="","",IFERROR(VLOOKUP($C572,F.931!$B:$AR,15,0),0))</f>
        <v/>
      </c>
      <c r="V572" s="44" t="str">
        <f>IF($B572="","",IFERROR(VLOOKUP($C572,F.931!$B:$R,3,0),1))</f>
        <v/>
      </c>
      <c r="W572" s="45" t="str">
        <f t="shared" si="79"/>
        <v/>
      </c>
      <c r="X572" s="46" t="str">
        <f>IF($B572="","",$W572*(X$2+$U572*0.015) *$O572*IF(COUNTIF(Parámetros!$J:$J, $S572)&gt;0,0,1)*IF($T572=2,0,1) +$J572*$W572)</f>
        <v/>
      </c>
      <c r="Y572" s="46" t="str">
        <f>IF($B572="","",$W572*Y$2*P572*IF(COUNTIF(Parámetros!$L:$L,$S572)&gt;0,0,1)*IF($T572=2,0,1) +$K572*$W572)</f>
        <v/>
      </c>
      <c r="Z572" s="46" t="str">
        <f>IF($B572="","",($M572*Z$2+IF($T572=2,0, $M572*Z$1+$X572/$W572*(1-$W572)))*IF(COUNTIF(Parámetros!$I:$I, $S572)&gt;0,0,1))</f>
        <v/>
      </c>
      <c r="AA572" s="46" t="str">
        <f>IF($B572="","",$R572*IF($T572=2,AA$1,AA$2) *IF(COUNTIF(Parámetros!$K:$K, $S572)&gt;0,0,1)+$Y572/$W572*(1-$W572))</f>
        <v/>
      </c>
      <c r="AB572" s="46" t="str">
        <f>IF($B572="","",$Q572*Parámetros!$B$3+Parámetros!$B$2)</f>
        <v/>
      </c>
      <c r="AC572" s="46" t="str">
        <f>IF($B572="","",Parámetros!$B$1*IF(OR($S572=27,$S572=102),0,1))</f>
        <v/>
      </c>
      <c r="AE572" s="43" t="str">
        <f>IF($B572="","",IF($C572="","No declarado",IFERROR(VLOOKUP($C572,F.931!$B:$BZ,$AE$1,0),"No declarado")))</f>
        <v/>
      </c>
      <c r="AF572" s="47" t="str">
        <f t="shared" si="80"/>
        <v/>
      </c>
      <c r="AG572" s="47" t="str">
        <f>IF($B572="","",IFERROR(O572-VLOOKUP(C572,F.931!B:BZ,SUMIFS(F.931!$1:$1,F.931!$3:$3,"Remuneración 4"),0),""))</f>
        <v/>
      </c>
      <c r="AH572" s="48" t="str">
        <f t="shared" si="81"/>
        <v/>
      </c>
      <c r="AI572" s="41" t="str">
        <f t="shared" si="82"/>
        <v/>
      </c>
    </row>
    <row r="573" spans="1:35" x14ac:dyDescent="0.2">
      <c r="A573" s="65"/>
      <c r="B573" s="64"/>
      <c r="C573" s="65"/>
      <c r="D573" s="88"/>
      <c r="E573" s="62"/>
      <c r="F573" s="62"/>
      <c r="G573" s="62"/>
      <c r="H573" s="62"/>
      <c r="I573" s="62"/>
      <c r="J573" s="62"/>
      <c r="K573" s="62"/>
      <c r="L573" s="43" t="str">
        <f>IF($B573="","",MAX(0,$E573-MAX($E573-$I573,Parámetros!$B$5)))</f>
        <v/>
      </c>
      <c r="M573" s="43" t="str">
        <f>IF($B573="","",MIN($E573,Parámetros!$B$4))</f>
        <v/>
      </c>
      <c r="N573" s="43" t="str">
        <f t="shared" si="75"/>
        <v/>
      </c>
      <c r="O573" s="43" t="str">
        <f>IF($B573="","",MIN(($E573+$F573)/IF($D573="",1,$D573),Parámetros!$B$4))</f>
        <v/>
      </c>
      <c r="P573" s="43" t="str">
        <f t="shared" si="76"/>
        <v/>
      </c>
      <c r="Q573" s="43" t="str">
        <f t="shared" si="77"/>
        <v/>
      </c>
      <c r="R573" s="43" t="str">
        <f t="shared" si="78"/>
        <v/>
      </c>
      <c r="S573" s="44" t="str">
        <f>IF($B573="","",IFERROR(VLOOKUP($C573,F.931!$B:$R,9,0),8))</f>
        <v/>
      </c>
      <c r="T573" s="44" t="str">
        <f>IF($B573="","",IFERROR(VLOOKUP($C573,F.931!$B:$R,7,0),1))</f>
        <v/>
      </c>
      <c r="U573" s="44" t="str">
        <f>IF($B573="","",IFERROR(VLOOKUP($C573,F.931!$B:$AR,15,0),0))</f>
        <v/>
      </c>
      <c r="V573" s="44" t="str">
        <f>IF($B573="","",IFERROR(VLOOKUP($C573,F.931!$B:$R,3,0),1))</f>
        <v/>
      </c>
      <c r="W573" s="45" t="str">
        <f t="shared" si="79"/>
        <v/>
      </c>
      <c r="X573" s="46" t="str">
        <f>IF($B573="","",$W573*(X$2+$U573*0.015) *$O573*IF(COUNTIF(Parámetros!$J:$J, $S573)&gt;0,0,1)*IF($T573=2,0,1) +$J573*$W573)</f>
        <v/>
      </c>
      <c r="Y573" s="46" t="str">
        <f>IF($B573="","",$W573*Y$2*P573*IF(COUNTIF(Parámetros!$L:$L,$S573)&gt;0,0,1)*IF($T573=2,0,1) +$K573*$W573)</f>
        <v/>
      </c>
      <c r="Z573" s="46" t="str">
        <f>IF($B573="","",($M573*Z$2+IF($T573=2,0, $M573*Z$1+$X573/$W573*(1-$W573)))*IF(COUNTIF(Parámetros!$I:$I, $S573)&gt;0,0,1))</f>
        <v/>
      </c>
      <c r="AA573" s="46" t="str">
        <f>IF($B573="","",$R573*IF($T573=2,AA$1,AA$2) *IF(COUNTIF(Parámetros!$K:$K, $S573)&gt;0,0,1)+$Y573/$W573*(1-$W573))</f>
        <v/>
      </c>
      <c r="AB573" s="46" t="str">
        <f>IF($B573="","",$Q573*Parámetros!$B$3+Parámetros!$B$2)</f>
        <v/>
      </c>
      <c r="AC573" s="46" t="str">
        <f>IF($B573="","",Parámetros!$B$1*IF(OR($S573=27,$S573=102),0,1))</f>
        <v/>
      </c>
      <c r="AE573" s="43" t="str">
        <f>IF($B573="","",IF($C573="","No declarado",IFERROR(VLOOKUP($C573,F.931!$B:$BZ,$AE$1,0),"No declarado")))</f>
        <v/>
      </c>
      <c r="AF573" s="47" t="str">
        <f t="shared" si="80"/>
        <v/>
      </c>
      <c r="AG573" s="47" t="str">
        <f>IF($B573="","",IFERROR(O573-VLOOKUP(C573,F.931!B:BZ,SUMIFS(F.931!$1:$1,F.931!$3:$3,"Remuneración 4"),0),""))</f>
        <v/>
      </c>
      <c r="AH573" s="48" t="str">
        <f t="shared" si="81"/>
        <v/>
      </c>
      <c r="AI573" s="41" t="str">
        <f t="shared" si="82"/>
        <v/>
      </c>
    </row>
    <row r="574" spans="1:35" x14ac:dyDescent="0.2">
      <c r="A574" s="65"/>
      <c r="B574" s="64"/>
      <c r="C574" s="65"/>
      <c r="D574" s="88"/>
      <c r="E574" s="62"/>
      <c r="F574" s="62"/>
      <c r="G574" s="62"/>
      <c r="H574" s="62"/>
      <c r="I574" s="62"/>
      <c r="J574" s="62"/>
      <c r="K574" s="62"/>
      <c r="L574" s="43" t="str">
        <f>IF($B574="","",MAX(0,$E574-MAX($E574-$I574,Parámetros!$B$5)))</f>
        <v/>
      </c>
      <c r="M574" s="43" t="str">
        <f>IF($B574="","",MIN($E574,Parámetros!$B$4))</f>
        <v/>
      </c>
      <c r="N574" s="43" t="str">
        <f t="shared" si="75"/>
        <v/>
      </c>
      <c r="O574" s="43" t="str">
        <f>IF($B574="","",MIN(($E574+$F574)/IF($D574="",1,$D574),Parámetros!$B$4))</f>
        <v/>
      </c>
      <c r="P574" s="43" t="str">
        <f t="shared" si="76"/>
        <v/>
      </c>
      <c r="Q574" s="43" t="str">
        <f t="shared" si="77"/>
        <v/>
      </c>
      <c r="R574" s="43" t="str">
        <f t="shared" si="78"/>
        <v/>
      </c>
      <c r="S574" s="44" t="str">
        <f>IF($B574="","",IFERROR(VLOOKUP($C574,F.931!$B:$R,9,0),8))</f>
        <v/>
      </c>
      <c r="T574" s="44" t="str">
        <f>IF($B574="","",IFERROR(VLOOKUP($C574,F.931!$B:$R,7,0),1))</f>
        <v/>
      </c>
      <c r="U574" s="44" t="str">
        <f>IF($B574="","",IFERROR(VLOOKUP($C574,F.931!$B:$AR,15,0),0))</f>
        <v/>
      </c>
      <c r="V574" s="44" t="str">
        <f>IF($B574="","",IFERROR(VLOOKUP($C574,F.931!$B:$R,3,0),1))</f>
        <v/>
      </c>
      <c r="W574" s="45" t="str">
        <f t="shared" si="79"/>
        <v/>
      </c>
      <c r="X574" s="46" t="str">
        <f>IF($B574="","",$W574*(X$2+$U574*0.015) *$O574*IF(COUNTIF(Parámetros!$J:$J, $S574)&gt;0,0,1)*IF($T574=2,0,1) +$J574*$W574)</f>
        <v/>
      </c>
      <c r="Y574" s="46" t="str">
        <f>IF($B574="","",$W574*Y$2*P574*IF(COUNTIF(Parámetros!$L:$L,$S574)&gt;0,0,1)*IF($T574=2,0,1) +$K574*$W574)</f>
        <v/>
      </c>
      <c r="Z574" s="46" t="str">
        <f>IF($B574="","",($M574*Z$2+IF($T574=2,0, $M574*Z$1+$X574/$W574*(1-$W574)))*IF(COUNTIF(Parámetros!$I:$I, $S574)&gt;0,0,1))</f>
        <v/>
      </c>
      <c r="AA574" s="46" t="str">
        <f>IF($B574="","",$R574*IF($T574=2,AA$1,AA$2) *IF(COUNTIF(Parámetros!$K:$K, $S574)&gt;0,0,1)+$Y574/$W574*(1-$W574))</f>
        <v/>
      </c>
      <c r="AB574" s="46" t="str">
        <f>IF($B574="","",$Q574*Parámetros!$B$3+Parámetros!$B$2)</f>
        <v/>
      </c>
      <c r="AC574" s="46" t="str">
        <f>IF($B574="","",Parámetros!$B$1*IF(OR($S574=27,$S574=102),0,1))</f>
        <v/>
      </c>
      <c r="AE574" s="43" t="str">
        <f>IF($B574="","",IF($C574="","No declarado",IFERROR(VLOOKUP($C574,F.931!$B:$BZ,$AE$1,0),"No declarado")))</f>
        <v/>
      </c>
      <c r="AF574" s="47" t="str">
        <f t="shared" si="80"/>
        <v/>
      </c>
      <c r="AG574" s="47" t="str">
        <f>IF($B574="","",IFERROR(O574-VLOOKUP(C574,F.931!B:BZ,SUMIFS(F.931!$1:$1,F.931!$3:$3,"Remuneración 4"),0),""))</f>
        <v/>
      </c>
      <c r="AH574" s="48" t="str">
        <f t="shared" si="81"/>
        <v/>
      </c>
      <c r="AI574" s="41" t="str">
        <f t="shared" si="82"/>
        <v/>
      </c>
    </row>
    <row r="575" spans="1:35" x14ac:dyDescent="0.2">
      <c r="A575" s="65"/>
      <c r="B575" s="64"/>
      <c r="C575" s="65"/>
      <c r="D575" s="88"/>
      <c r="E575" s="62"/>
      <c r="F575" s="62"/>
      <c r="G575" s="62"/>
      <c r="H575" s="62"/>
      <c r="I575" s="62"/>
      <c r="J575" s="62"/>
      <c r="K575" s="62"/>
      <c r="L575" s="43" t="str">
        <f>IF($B575="","",MAX(0,$E575-MAX($E575-$I575,Parámetros!$B$5)))</f>
        <v/>
      </c>
      <c r="M575" s="43" t="str">
        <f>IF($B575="","",MIN($E575,Parámetros!$B$4))</f>
        <v/>
      </c>
      <c r="N575" s="43" t="str">
        <f t="shared" si="75"/>
        <v/>
      </c>
      <c r="O575" s="43" t="str">
        <f>IF($B575="","",MIN(($E575+$F575)/IF($D575="",1,$D575),Parámetros!$B$4))</f>
        <v/>
      </c>
      <c r="P575" s="43" t="str">
        <f t="shared" si="76"/>
        <v/>
      </c>
      <c r="Q575" s="43" t="str">
        <f t="shared" si="77"/>
        <v/>
      </c>
      <c r="R575" s="43" t="str">
        <f t="shared" si="78"/>
        <v/>
      </c>
      <c r="S575" s="44" t="str">
        <f>IF($B575="","",IFERROR(VLOOKUP($C575,F.931!$B:$R,9,0),8))</f>
        <v/>
      </c>
      <c r="T575" s="44" t="str">
        <f>IF($B575="","",IFERROR(VLOOKUP($C575,F.931!$B:$R,7,0),1))</f>
        <v/>
      </c>
      <c r="U575" s="44" t="str">
        <f>IF($B575="","",IFERROR(VLOOKUP($C575,F.931!$B:$AR,15,0),0))</f>
        <v/>
      </c>
      <c r="V575" s="44" t="str">
        <f>IF($B575="","",IFERROR(VLOOKUP($C575,F.931!$B:$R,3,0),1))</f>
        <v/>
      </c>
      <c r="W575" s="45" t="str">
        <f t="shared" si="79"/>
        <v/>
      </c>
      <c r="X575" s="46" t="str">
        <f>IF($B575="","",$W575*(X$2+$U575*0.015) *$O575*IF(COUNTIF(Parámetros!$J:$J, $S575)&gt;0,0,1)*IF($T575=2,0,1) +$J575*$W575)</f>
        <v/>
      </c>
      <c r="Y575" s="46" t="str">
        <f>IF($B575="","",$W575*Y$2*P575*IF(COUNTIF(Parámetros!$L:$L,$S575)&gt;0,0,1)*IF($T575=2,0,1) +$K575*$W575)</f>
        <v/>
      </c>
      <c r="Z575" s="46" t="str">
        <f>IF($B575="","",($M575*Z$2+IF($T575=2,0, $M575*Z$1+$X575/$W575*(1-$W575)))*IF(COUNTIF(Parámetros!$I:$I, $S575)&gt;0,0,1))</f>
        <v/>
      </c>
      <c r="AA575" s="46" t="str">
        <f>IF($B575="","",$R575*IF($T575=2,AA$1,AA$2) *IF(COUNTIF(Parámetros!$K:$K, $S575)&gt;0,0,1)+$Y575/$W575*(1-$W575))</f>
        <v/>
      </c>
      <c r="AB575" s="46" t="str">
        <f>IF($B575="","",$Q575*Parámetros!$B$3+Parámetros!$B$2)</f>
        <v/>
      </c>
      <c r="AC575" s="46" t="str">
        <f>IF($B575="","",Parámetros!$B$1*IF(OR($S575=27,$S575=102),0,1))</f>
        <v/>
      </c>
      <c r="AE575" s="43" t="str">
        <f>IF($B575="","",IF($C575="","No declarado",IFERROR(VLOOKUP($C575,F.931!$B:$BZ,$AE$1,0),"No declarado")))</f>
        <v/>
      </c>
      <c r="AF575" s="47" t="str">
        <f t="shared" si="80"/>
        <v/>
      </c>
      <c r="AG575" s="47" t="str">
        <f>IF($B575="","",IFERROR(O575-VLOOKUP(C575,F.931!B:BZ,SUMIFS(F.931!$1:$1,F.931!$3:$3,"Remuneración 4"),0),""))</f>
        <v/>
      </c>
      <c r="AH575" s="48" t="str">
        <f t="shared" si="81"/>
        <v/>
      </c>
      <c r="AI575" s="41" t="str">
        <f t="shared" si="82"/>
        <v/>
      </c>
    </row>
    <row r="576" spans="1:35" x14ac:dyDescent="0.2">
      <c r="A576" s="65"/>
      <c r="B576" s="64"/>
      <c r="C576" s="65"/>
      <c r="D576" s="88"/>
      <c r="E576" s="62"/>
      <c r="F576" s="62"/>
      <c r="G576" s="62"/>
      <c r="H576" s="62"/>
      <c r="I576" s="62"/>
      <c r="J576" s="62"/>
      <c r="K576" s="62"/>
      <c r="L576" s="43" t="str">
        <f>IF($B576="","",MAX(0,$E576-MAX($E576-$I576,Parámetros!$B$5)))</f>
        <v/>
      </c>
      <c r="M576" s="43" t="str">
        <f>IF($B576="","",MIN($E576,Parámetros!$B$4))</f>
        <v/>
      </c>
      <c r="N576" s="43" t="str">
        <f t="shared" si="75"/>
        <v/>
      </c>
      <c r="O576" s="43" t="str">
        <f>IF($B576="","",MIN(($E576+$F576)/IF($D576="",1,$D576),Parámetros!$B$4))</f>
        <v/>
      </c>
      <c r="P576" s="43" t="str">
        <f t="shared" si="76"/>
        <v/>
      </c>
      <c r="Q576" s="43" t="str">
        <f t="shared" si="77"/>
        <v/>
      </c>
      <c r="R576" s="43" t="str">
        <f t="shared" si="78"/>
        <v/>
      </c>
      <c r="S576" s="44" t="str">
        <f>IF($B576="","",IFERROR(VLOOKUP($C576,F.931!$B:$R,9,0),8))</f>
        <v/>
      </c>
      <c r="T576" s="44" t="str">
        <f>IF($B576="","",IFERROR(VLOOKUP($C576,F.931!$B:$R,7,0),1))</f>
        <v/>
      </c>
      <c r="U576" s="44" t="str">
        <f>IF($B576="","",IFERROR(VLOOKUP($C576,F.931!$B:$AR,15,0),0))</f>
        <v/>
      </c>
      <c r="V576" s="44" t="str">
        <f>IF($B576="","",IFERROR(VLOOKUP($C576,F.931!$B:$R,3,0),1))</f>
        <v/>
      </c>
      <c r="W576" s="45" t="str">
        <f t="shared" si="79"/>
        <v/>
      </c>
      <c r="X576" s="46" t="str">
        <f>IF($B576="","",$W576*(X$2+$U576*0.015) *$O576*IF(COUNTIF(Parámetros!$J:$J, $S576)&gt;0,0,1)*IF($T576=2,0,1) +$J576*$W576)</f>
        <v/>
      </c>
      <c r="Y576" s="46" t="str">
        <f>IF($B576="","",$W576*Y$2*P576*IF(COUNTIF(Parámetros!$L:$L,$S576)&gt;0,0,1)*IF($T576=2,0,1) +$K576*$W576)</f>
        <v/>
      </c>
      <c r="Z576" s="46" t="str">
        <f>IF($B576="","",($M576*Z$2+IF($T576=2,0, $M576*Z$1+$X576/$W576*(1-$W576)))*IF(COUNTIF(Parámetros!$I:$I, $S576)&gt;0,0,1))</f>
        <v/>
      </c>
      <c r="AA576" s="46" t="str">
        <f>IF($B576="","",$R576*IF($T576=2,AA$1,AA$2) *IF(COUNTIF(Parámetros!$K:$K, $S576)&gt;0,0,1)+$Y576/$W576*(1-$W576))</f>
        <v/>
      </c>
      <c r="AB576" s="46" t="str">
        <f>IF($B576="","",$Q576*Parámetros!$B$3+Parámetros!$B$2)</f>
        <v/>
      </c>
      <c r="AC576" s="46" t="str">
        <f>IF($B576="","",Parámetros!$B$1*IF(OR($S576=27,$S576=102),0,1))</f>
        <v/>
      </c>
      <c r="AE576" s="43" t="str">
        <f>IF($B576="","",IF($C576="","No declarado",IFERROR(VLOOKUP($C576,F.931!$B:$BZ,$AE$1,0),"No declarado")))</f>
        <v/>
      </c>
      <c r="AF576" s="47" t="str">
        <f t="shared" si="80"/>
        <v/>
      </c>
      <c r="AG576" s="47" t="str">
        <f>IF($B576="","",IFERROR(O576-VLOOKUP(C576,F.931!B:BZ,SUMIFS(F.931!$1:$1,F.931!$3:$3,"Remuneración 4"),0),""))</f>
        <v/>
      </c>
      <c r="AH576" s="48" t="str">
        <f t="shared" si="81"/>
        <v/>
      </c>
      <c r="AI576" s="41" t="str">
        <f t="shared" si="82"/>
        <v/>
      </c>
    </row>
    <row r="577" spans="1:35" x14ac:dyDescent="0.2">
      <c r="A577" s="65"/>
      <c r="B577" s="64"/>
      <c r="C577" s="65"/>
      <c r="D577" s="88"/>
      <c r="E577" s="62"/>
      <c r="F577" s="62"/>
      <c r="G577" s="62"/>
      <c r="H577" s="62"/>
      <c r="I577" s="62"/>
      <c r="J577" s="62"/>
      <c r="K577" s="62"/>
      <c r="L577" s="43" t="str">
        <f>IF($B577="","",MAX(0,$E577-MAX($E577-$I577,Parámetros!$B$5)))</f>
        <v/>
      </c>
      <c r="M577" s="43" t="str">
        <f>IF($B577="","",MIN($E577,Parámetros!$B$4))</f>
        <v/>
      </c>
      <c r="N577" s="43" t="str">
        <f t="shared" si="75"/>
        <v/>
      </c>
      <c r="O577" s="43" t="str">
        <f>IF($B577="","",MIN(($E577+$F577)/IF($D577="",1,$D577),Parámetros!$B$4))</f>
        <v/>
      </c>
      <c r="P577" s="43" t="str">
        <f t="shared" si="76"/>
        <v/>
      </c>
      <c r="Q577" s="43" t="str">
        <f t="shared" si="77"/>
        <v/>
      </c>
      <c r="R577" s="43" t="str">
        <f t="shared" si="78"/>
        <v/>
      </c>
      <c r="S577" s="44" t="str">
        <f>IF($B577="","",IFERROR(VLOOKUP($C577,F.931!$B:$R,9,0),8))</f>
        <v/>
      </c>
      <c r="T577" s="44" t="str">
        <f>IF($B577="","",IFERROR(VLOOKUP($C577,F.931!$B:$R,7,0),1))</f>
        <v/>
      </c>
      <c r="U577" s="44" t="str">
        <f>IF($B577="","",IFERROR(VLOOKUP($C577,F.931!$B:$AR,15,0),0))</f>
        <v/>
      </c>
      <c r="V577" s="44" t="str">
        <f>IF($B577="","",IFERROR(VLOOKUP($C577,F.931!$B:$R,3,0),1))</f>
        <v/>
      </c>
      <c r="W577" s="45" t="str">
        <f t="shared" si="79"/>
        <v/>
      </c>
      <c r="X577" s="46" t="str">
        <f>IF($B577="","",$W577*(X$2+$U577*0.015) *$O577*IF(COUNTIF(Parámetros!$J:$J, $S577)&gt;0,0,1)*IF($T577=2,0,1) +$J577*$W577)</f>
        <v/>
      </c>
      <c r="Y577" s="46" t="str">
        <f>IF($B577="","",$W577*Y$2*P577*IF(COUNTIF(Parámetros!$L:$L,$S577)&gt;0,0,1)*IF($T577=2,0,1) +$K577*$W577)</f>
        <v/>
      </c>
      <c r="Z577" s="46" t="str">
        <f>IF($B577="","",($M577*Z$2+IF($T577=2,0, $M577*Z$1+$X577/$W577*(1-$W577)))*IF(COUNTIF(Parámetros!$I:$I, $S577)&gt;0,0,1))</f>
        <v/>
      </c>
      <c r="AA577" s="46" t="str">
        <f>IF($B577="","",$R577*IF($T577=2,AA$1,AA$2) *IF(COUNTIF(Parámetros!$K:$K, $S577)&gt;0,0,1)+$Y577/$W577*(1-$W577))</f>
        <v/>
      </c>
      <c r="AB577" s="46" t="str">
        <f>IF($B577="","",$Q577*Parámetros!$B$3+Parámetros!$B$2)</f>
        <v/>
      </c>
      <c r="AC577" s="46" t="str">
        <f>IF($B577="","",Parámetros!$B$1*IF(OR($S577=27,$S577=102),0,1))</f>
        <v/>
      </c>
      <c r="AE577" s="43" t="str">
        <f>IF($B577="","",IF($C577="","No declarado",IFERROR(VLOOKUP($C577,F.931!$B:$BZ,$AE$1,0),"No declarado")))</f>
        <v/>
      </c>
      <c r="AF577" s="47" t="str">
        <f t="shared" si="80"/>
        <v/>
      </c>
      <c r="AG577" s="47" t="str">
        <f>IF($B577="","",IFERROR(O577-VLOOKUP(C577,F.931!B:BZ,SUMIFS(F.931!$1:$1,F.931!$3:$3,"Remuneración 4"),0),""))</f>
        <v/>
      </c>
      <c r="AH577" s="48" t="str">
        <f t="shared" si="81"/>
        <v/>
      </c>
      <c r="AI577" s="41" t="str">
        <f t="shared" si="82"/>
        <v/>
      </c>
    </row>
    <row r="578" spans="1:35" x14ac:dyDescent="0.2">
      <c r="A578" s="65"/>
      <c r="B578" s="64"/>
      <c r="C578" s="65"/>
      <c r="D578" s="88"/>
      <c r="E578" s="62"/>
      <c r="F578" s="62"/>
      <c r="G578" s="62"/>
      <c r="H578" s="62"/>
      <c r="I578" s="62"/>
      <c r="J578" s="62"/>
      <c r="K578" s="62"/>
      <c r="L578" s="43" t="str">
        <f>IF($B578="","",MAX(0,$E578-MAX($E578-$I578,Parámetros!$B$5)))</f>
        <v/>
      </c>
      <c r="M578" s="43" t="str">
        <f>IF($B578="","",MIN($E578,Parámetros!$B$4))</f>
        <v/>
      </c>
      <c r="N578" s="43" t="str">
        <f t="shared" si="75"/>
        <v/>
      </c>
      <c r="O578" s="43" t="str">
        <f>IF($B578="","",MIN(($E578+$F578)/IF($D578="",1,$D578),Parámetros!$B$4))</f>
        <v/>
      </c>
      <c r="P578" s="43" t="str">
        <f t="shared" si="76"/>
        <v/>
      </c>
      <c r="Q578" s="43" t="str">
        <f t="shared" si="77"/>
        <v/>
      </c>
      <c r="R578" s="43" t="str">
        <f t="shared" si="78"/>
        <v/>
      </c>
      <c r="S578" s="44" t="str">
        <f>IF($B578="","",IFERROR(VLOOKUP($C578,F.931!$B:$R,9,0),8))</f>
        <v/>
      </c>
      <c r="T578" s="44" t="str">
        <f>IF($B578="","",IFERROR(VLOOKUP($C578,F.931!$B:$R,7,0),1))</f>
        <v/>
      </c>
      <c r="U578" s="44" t="str">
        <f>IF($B578="","",IFERROR(VLOOKUP($C578,F.931!$B:$AR,15,0),0))</f>
        <v/>
      </c>
      <c r="V578" s="44" t="str">
        <f>IF($B578="","",IFERROR(VLOOKUP($C578,F.931!$B:$R,3,0),1))</f>
        <v/>
      </c>
      <c r="W578" s="45" t="str">
        <f t="shared" si="79"/>
        <v/>
      </c>
      <c r="X578" s="46" t="str">
        <f>IF($B578="","",$W578*(X$2+$U578*0.015) *$O578*IF(COUNTIF(Parámetros!$J:$J, $S578)&gt;0,0,1)*IF($T578=2,0,1) +$J578*$W578)</f>
        <v/>
      </c>
      <c r="Y578" s="46" t="str">
        <f>IF($B578="","",$W578*Y$2*P578*IF(COUNTIF(Parámetros!$L:$L,$S578)&gt;0,0,1)*IF($T578=2,0,1) +$K578*$W578)</f>
        <v/>
      </c>
      <c r="Z578" s="46" t="str">
        <f>IF($B578="","",($M578*Z$2+IF($T578=2,0, $M578*Z$1+$X578/$W578*(1-$W578)))*IF(COUNTIF(Parámetros!$I:$I, $S578)&gt;0,0,1))</f>
        <v/>
      </c>
      <c r="AA578" s="46" t="str">
        <f>IF($B578="","",$R578*IF($T578=2,AA$1,AA$2) *IF(COUNTIF(Parámetros!$K:$K, $S578)&gt;0,0,1)+$Y578/$W578*(1-$W578))</f>
        <v/>
      </c>
      <c r="AB578" s="46" t="str">
        <f>IF($B578="","",$Q578*Parámetros!$B$3+Parámetros!$B$2)</f>
        <v/>
      </c>
      <c r="AC578" s="46" t="str">
        <f>IF($B578="","",Parámetros!$B$1*IF(OR($S578=27,$S578=102),0,1))</f>
        <v/>
      </c>
      <c r="AE578" s="43" t="str">
        <f>IF($B578="","",IF($C578="","No declarado",IFERROR(VLOOKUP($C578,F.931!$B:$BZ,$AE$1,0),"No declarado")))</f>
        <v/>
      </c>
      <c r="AF578" s="47" t="str">
        <f t="shared" si="80"/>
        <v/>
      </c>
      <c r="AG578" s="47" t="str">
        <f>IF($B578="","",IFERROR(O578-VLOOKUP(C578,F.931!B:BZ,SUMIFS(F.931!$1:$1,F.931!$3:$3,"Remuneración 4"),0),""))</f>
        <v/>
      </c>
      <c r="AH578" s="48" t="str">
        <f t="shared" si="81"/>
        <v/>
      </c>
      <c r="AI578" s="41" t="str">
        <f t="shared" si="82"/>
        <v/>
      </c>
    </row>
    <row r="579" spans="1:35" x14ac:dyDescent="0.2">
      <c r="A579" s="65"/>
      <c r="B579" s="64"/>
      <c r="C579" s="65"/>
      <c r="D579" s="88"/>
      <c r="E579" s="62"/>
      <c r="F579" s="62"/>
      <c r="G579" s="62"/>
      <c r="H579" s="62"/>
      <c r="I579" s="62"/>
      <c r="J579" s="62"/>
      <c r="K579" s="62"/>
      <c r="L579" s="43" t="str">
        <f>IF($B579="","",MAX(0,$E579-MAX($E579-$I579,Parámetros!$B$5)))</f>
        <v/>
      </c>
      <c r="M579" s="43" t="str">
        <f>IF($B579="","",MIN($E579,Parámetros!$B$4))</f>
        <v/>
      </c>
      <c r="N579" s="43" t="str">
        <f t="shared" si="75"/>
        <v/>
      </c>
      <c r="O579" s="43" t="str">
        <f>IF($B579="","",MIN(($E579+$F579)/IF($D579="",1,$D579),Parámetros!$B$4))</f>
        <v/>
      </c>
      <c r="P579" s="43" t="str">
        <f t="shared" si="76"/>
        <v/>
      </c>
      <c r="Q579" s="43" t="str">
        <f t="shared" si="77"/>
        <v/>
      </c>
      <c r="R579" s="43" t="str">
        <f t="shared" si="78"/>
        <v/>
      </c>
      <c r="S579" s="44" t="str">
        <f>IF($B579="","",IFERROR(VLOOKUP($C579,F.931!$B:$R,9,0),8))</f>
        <v/>
      </c>
      <c r="T579" s="44" t="str">
        <f>IF($B579="","",IFERROR(VLOOKUP($C579,F.931!$B:$R,7,0),1))</f>
        <v/>
      </c>
      <c r="U579" s="44" t="str">
        <f>IF($B579="","",IFERROR(VLOOKUP($C579,F.931!$B:$AR,15,0),0))</f>
        <v/>
      </c>
      <c r="V579" s="44" t="str">
        <f>IF($B579="","",IFERROR(VLOOKUP($C579,F.931!$B:$R,3,0),1))</f>
        <v/>
      </c>
      <c r="W579" s="45" t="str">
        <f t="shared" si="79"/>
        <v/>
      </c>
      <c r="X579" s="46" t="str">
        <f>IF($B579="","",$W579*(X$2+$U579*0.015) *$O579*IF(COUNTIF(Parámetros!$J:$J, $S579)&gt;0,0,1)*IF($T579=2,0,1) +$J579*$W579)</f>
        <v/>
      </c>
      <c r="Y579" s="46" t="str">
        <f>IF($B579="","",$W579*Y$2*P579*IF(COUNTIF(Parámetros!$L:$L,$S579)&gt;0,0,1)*IF($T579=2,0,1) +$K579*$W579)</f>
        <v/>
      </c>
      <c r="Z579" s="46" t="str">
        <f>IF($B579="","",($M579*Z$2+IF($T579=2,0, $M579*Z$1+$X579/$W579*(1-$W579)))*IF(COUNTIF(Parámetros!$I:$I, $S579)&gt;0,0,1))</f>
        <v/>
      </c>
      <c r="AA579" s="46" t="str">
        <f>IF($B579="","",$R579*IF($T579=2,AA$1,AA$2) *IF(COUNTIF(Parámetros!$K:$K, $S579)&gt;0,0,1)+$Y579/$W579*(1-$W579))</f>
        <v/>
      </c>
      <c r="AB579" s="46" t="str">
        <f>IF($B579="","",$Q579*Parámetros!$B$3+Parámetros!$B$2)</f>
        <v/>
      </c>
      <c r="AC579" s="46" t="str">
        <f>IF($B579="","",Parámetros!$B$1*IF(OR($S579=27,$S579=102),0,1))</f>
        <v/>
      </c>
      <c r="AE579" s="43" t="str">
        <f>IF($B579="","",IF($C579="","No declarado",IFERROR(VLOOKUP($C579,F.931!$B:$BZ,$AE$1,0),"No declarado")))</f>
        <v/>
      </c>
      <c r="AF579" s="47" t="str">
        <f t="shared" si="80"/>
        <v/>
      </c>
      <c r="AG579" s="47" t="str">
        <f>IF($B579="","",IFERROR(O579-VLOOKUP(C579,F.931!B:BZ,SUMIFS(F.931!$1:$1,F.931!$3:$3,"Remuneración 4"),0),""))</f>
        <v/>
      </c>
      <c r="AH579" s="48" t="str">
        <f t="shared" si="81"/>
        <v/>
      </c>
      <c r="AI579" s="41" t="str">
        <f t="shared" si="82"/>
        <v/>
      </c>
    </row>
    <row r="580" spans="1:35" x14ac:dyDescent="0.2">
      <c r="A580" s="65"/>
      <c r="B580" s="64"/>
      <c r="C580" s="65"/>
      <c r="D580" s="88"/>
      <c r="E580" s="62"/>
      <c r="F580" s="62"/>
      <c r="G580" s="62"/>
      <c r="H580" s="62"/>
      <c r="I580" s="62"/>
      <c r="J580" s="62"/>
      <c r="K580" s="62"/>
      <c r="L580" s="43" t="str">
        <f>IF($B580="","",MAX(0,$E580-MAX($E580-$I580,Parámetros!$B$5)))</f>
        <v/>
      </c>
      <c r="M580" s="43" t="str">
        <f>IF($B580="","",MIN($E580,Parámetros!$B$4))</f>
        <v/>
      </c>
      <c r="N580" s="43" t="str">
        <f t="shared" si="75"/>
        <v/>
      </c>
      <c r="O580" s="43" t="str">
        <f>IF($B580="","",MIN(($E580+$F580)/IF($D580="",1,$D580),Parámetros!$B$4))</f>
        <v/>
      </c>
      <c r="P580" s="43" t="str">
        <f t="shared" si="76"/>
        <v/>
      </c>
      <c r="Q580" s="43" t="str">
        <f t="shared" si="77"/>
        <v/>
      </c>
      <c r="R580" s="43" t="str">
        <f t="shared" si="78"/>
        <v/>
      </c>
      <c r="S580" s="44" t="str">
        <f>IF($B580="","",IFERROR(VLOOKUP($C580,F.931!$B:$R,9,0),8))</f>
        <v/>
      </c>
      <c r="T580" s="44" t="str">
        <f>IF($B580="","",IFERROR(VLOOKUP($C580,F.931!$B:$R,7,0),1))</f>
        <v/>
      </c>
      <c r="U580" s="44" t="str">
        <f>IF($B580="","",IFERROR(VLOOKUP($C580,F.931!$B:$AR,15,0),0))</f>
        <v/>
      </c>
      <c r="V580" s="44" t="str">
        <f>IF($B580="","",IFERROR(VLOOKUP($C580,F.931!$B:$R,3,0),1))</f>
        <v/>
      </c>
      <c r="W580" s="45" t="str">
        <f t="shared" si="79"/>
        <v/>
      </c>
      <c r="X580" s="46" t="str">
        <f>IF($B580="","",$W580*(X$2+$U580*0.015) *$O580*IF(COUNTIF(Parámetros!$J:$J, $S580)&gt;0,0,1)*IF($T580=2,0,1) +$J580*$W580)</f>
        <v/>
      </c>
      <c r="Y580" s="46" t="str">
        <f>IF($B580="","",$W580*Y$2*P580*IF(COUNTIF(Parámetros!$L:$L,$S580)&gt;0,0,1)*IF($T580=2,0,1) +$K580*$W580)</f>
        <v/>
      </c>
      <c r="Z580" s="46" t="str">
        <f>IF($B580="","",($M580*Z$2+IF($T580=2,0, $M580*Z$1+$X580/$W580*(1-$W580)))*IF(COUNTIF(Parámetros!$I:$I, $S580)&gt;0,0,1))</f>
        <v/>
      </c>
      <c r="AA580" s="46" t="str">
        <f>IF($B580="","",$R580*IF($T580=2,AA$1,AA$2) *IF(COUNTIF(Parámetros!$K:$K, $S580)&gt;0,0,1)+$Y580/$W580*(1-$W580))</f>
        <v/>
      </c>
      <c r="AB580" s="46" t="str">
        <f>IF($B580="","",$Q580*Parámetros!$B$3+Parámetros!$B$2)</f>
        <v/>
      </c>
      <c r="AC580" s="46" t="str">
        <f>IF($B580="","",Parámetros!$B$1*IF(OR($S580=27,$S580=102),0,1))</f>
        <v/>
      </c>
      <c r="AE580" s="43" t="str">
        <f>IF($B580="","",IF($C580="","No declarado",IFERROR(VLOOKUP($C580,F.931!$B:$BZ,$AE$1,0),"No declarado")))</f>
        <v/>
      </c>
      <c r="AF580" s="47" t="str">
        <f t="shared" si="80"/>
        <v/>
      </c>
      <c r="AG580" s="47" t="str">
        <f>IF($B580="","",IFERROR(O580-VLOOKUP(C580,F.931!B:BZ,SUMIFS(F.931!$1:$1,F.931!$3:$3,"Remuneración 4"),0),""))</f>
        <v/>
      </c>
      <c r="AH580" s="48" t="str">
        <f t="shared" si="81"/>
        <v/>
      </c>
      <c r="AI580" s="41" t="str">
        <f t="shared" si="82"/>
        <v/>
      </c>
    </row>
    <row r="581" spans="1:35" x14ac:dyDescent="0.2">
      <c r="A581" s="65"/>
      <c r="B581" s="64"/>
      <c r="C581" s="65"/>
      <c r="D581" s="88"/>
      <c r="E581" s="62"/>
      <c r="F581" s="62"/>
      <c r="G581" s="62"/>
      <c r="H581" s="62"/>
      <c r="I581" s="62"/>
      <c r="J581" s="62"/>
      <c r="K581" s="62"/>
      <c r="L581" s="43" t="str">
        <f>IF($B581="","",MAX(0,$E581-MAX($E581-$I581,Parámetros!$B$5)))</f>
        <v/>
      </c>
      <c r="M581" s="43" t="str">
        <f>IF($B581="","",MIN($E581,Parámetros!$B$4))</f>
        <v/>
      </c>
      <c r="N581" s="43" t="str">
        <f t="shared" si="75"/>
        <v/>
      </c>
      <c r="O581" s="43" t="str">
        <f>IF($B581="","",MIN(($E581+$F581)/IF($D581="",1,$D581),Parámetros!$B$4))</f>
        <v/>
      </c>
      <c r="P581" s="43" t="str">
        <f t="shared" si="76"/>
        <v/>
      </c>
      <c r="Q581" s="43" t="str">
        <f t="shared" si="77"/>
        <v/>
      </c>
      <c r="R581" s="43" t="str">
        <f t="shared" si="78"/>
        <v/>
      </c>
      <c r="S581" s="44" t="str">
        <f>IF($B581="","",IFERROR(VLOOKUP($C581,F.931!$B:$R,9,0),8))</f>
        <v/>
      </c>
      <c r="T581" s="44" t="str">
        <f>IF($B581="","",IFERROR(VLOOKUP($C581,F.931!$B:$R,7,0),1))</f>
        <v/>
      </c>
      <c r="U581" s="44" t="str">
        <f>IF($B581="","",IFERROR(VLOOKUP($C581,F.931!$B:$AR,15,0),0))</f>
        <v/>
      </c>
      <c r="V581" s="44" t="str">
        <f>IF($B581="","",IFERROR(VLOOKUP($C581,F.931!$B:$R,3,0),1))</f>
        <v/>
      </c>
      <c r="W581" s="45" t="str">
        <f t="shared" si="79"/>
        <v/>
      </c>
      <c r="X581" s="46" t="str">
        <f>IF($B581="","",$W581*(X$2+$U581*0.015) *$O581*IF(COUNTIF(Parámetros!$J:$J, $S581)&gt;0,0,1)*IF($T581=2,0,1) +$J581*$W581)</f>
        <v/>
      </c>
      <c r="Y581" s="46" t="str">
        <f>IF($B581="","",$W581*Y$2*P581*IF(COUNTIF(Parámetros!$L:$L,$S581)&gt;0,0,1)*IF($T581=2,0,1) +$K581*$W581)</f>
        <v/>
      </c>
      <c r="Z581" s="46" t="str">
        <f>IF($B581="","",($M581*Z$2+IF($T581=2,0, $M581*Z$1+$X581/$W581*(1-$W581)))*IF(COUNTIF(Parámetros!$I:$I, $S581)&gt;0,0,1))</f>
        <v/>
      </c>
      <c r="AA581" s="46" t="str">
        <f>IF($B581="","",$R581*IF($T581=2,AA$1,AA$2) *IF(COUNTIF(Parámetros!$K:$K, $S581)&gt;0,0,1)+$Y581/$W581*(1-$W581))</f>
        <v/>
      </c>
      <c r="AB581" s="46" t="str">
        <f>IF($B581="","",$Q581*Parámetros!$B$3+Parámetros!$B$2)</f>
        <v/>
      </c>
      <c r="AC581" s="46" t="str">
        <f>IF($B581="","",Parámetros!$B$1*IF(OR($S581=27,$S581=102),0,1))</f>
        <v/>
      </c>
      <c r="AE581" s="43" t="str">
        <f>IF($B581="","",IF($C581="","No declarado",IFERROR(VLOOKUP($C581,F.931!$B:$BZ,$AE$1,0),"No declarado")))</f>
        <v/>
      </c>
      <c r="AF581" s="47" t="str">
        <f t="shared" si="80"/>
        <v/>
      </c>
      <c r="AG581" s="47" t="str">
        <f>IF($B581="","",IFERROR(O581-VLOOKUP(C581,F.931!B:BZ,SUMIFS(F.931!$1:$1,F.931!$3:$3,"Remuneración 4"),0),""))</f>
        <v/>
      </c>
      <c r="AH581" s="48" t="str">
        <f t="shared" si="81"/>
        <v/>
      </c>
      <c r="AI581" s="41" t="str">
        <f t="shared" si="82"/>
        <v/>
      </c>
    </row>
    <row r="582" spans="1:35" x14ac:dyDescent="0.2">
      <c r="A582" s="65"/>
      <c r="B582" s="64"/>
      <c r="C582" s="65"/>
      <c r="D582" s="88"/>
      <c r="E582" s="62"/>
      <c r="F582" s="62"/>
      <c r="G582" s="62"/>
      <c r="H582" s="62"/>
      <c r="I582" s="62"/>
      <c r="J582" s="62"/>
      <c r="K582" s="62"/>
      <c r="L582" s="43" t="str">
        <f>IF($B582="","",MAX(0,$E582-MAX($E582-$I582,Parámetros!$B$5)))</f>
        <v/>
      </c>
      <c r="M582" s="43" t="str">
        <f>IF($B582="","",MIN($E582,Parámetros!$B$4))</f>
        <v/>
      </c>
      <c r="N582" s="43" t="str">
        <f t="shared" ref="N582:N645" si="83">IF($B582="","",$E582)</f>
        <v/>
      </c>
      <c r="O582" s="43" t="str">
        <f>IF($B582="","",MIN(($E582+$F582)/IF($D582="",1,$D582),Parámetros!$B$4))</f>
        <v/>
      </c>
      <c r="P582" s="43" t="str">
        <f t="shared" ref="P582:P645" si="84">IF($B582="","",SUM($E582:$F582)/IF($D582="",1,$D582))</f>
        <v/>
      </c>
      <c r="Q582" s="43" t="str">
        <f t="shared" ref="Q582:Q645" si="85">IF($B582="","",SUM($E582:$G582))</f>
        <v/>
      </c>
      <c r="R582" s="43" t="str">
        <f t="shared" si="78"/>
        <v/>
      </c>
      <c r="S582" s="44" t="str">
        <f>IF($B582="","",IFERROR(VLOOKUP($C582,F.931!$B:$R,9,0),8))</f>
        <v/>
      </c>
      <c r="T582" s="44" t="str">
        <f>IF($B582="","",IFERROR(VLOOKUP($C582,F.931!$B:$R,7,0),1))</f>
        <v/>
      </c>
      <c r="U582" s="44" t="str">
        <f>IF($B582="","",IFERROR(VLOOKUP($C582,F.931!$B:$AR,15,0),0))</f>
        <v/>
      </c>
      <c r="V582" s="44" t="str">
        <f>IF($B582="","",IFERROR(VLOOKUP($C582,F.931!$B:$R,3,0),1))</f>
        <v/>
      </c>
      <c r="W582" s="45" t="str">
        <f t="shared" si="79"/>
        <v/>
      </c>
      <c r="X582" s="46" t="str">
        <f>IF($B582="","",$W582*(X$2+$U582*0.015) *$O582*IF(COUNTIF(Parámetros!$J:$J, $S582)&gt;0,0,1)*IF($T582=2,0,1) +$J582*$W582)</f>
        <v/>
      </c>
      <c r="Y582" s="46" t="str">
        <f>IF($B582="","",$W582*Y$2*P582*IF(COUNTIF(Parámetros!$L:$L,$S582)&gt;0,0,1)*IF($T582=2,0,1) +$K582*$W582)</f>
        <v/>
      </c>
      <c r="Z582" s="46" t="str">
        <f>IF($B582="","",($M582*Z$2+IF($T582=2,0, $M582*Z$1+$X582/$W582*(1-$W582)))*IF(COUNTIF(Parámetros!$I:$I, $S582)&gt;0,0,1))</f>
        <v/>
      </c>
      <c r="AA582" s="46" t="str">
        <f>IF($B582="","",$R582*IF($T582=2,AA$1,AA$2) *IF(COUNTIF(Parámetros!$K:$K, $S582)&gt;0,0,1)+$Y582/$W582*(1-$W582))</f>
        <v/>
      </c>
      <c r="AB582" s="46" t="str">
        <f>IF($B582="","",$Q582*Parámetros!$B$3+Parámetros!$B$2)</f>
        <v/>
      </c>
      <c r="AC582" s="46" t="str">
        <f>IF($B582="","",Parámetros!$B$1*IF(OR($S582=27,$S582=102),0,1))</f>
        <v/>
      </c>
      <c r="AE582" s="43" t="str">
        <f>IF($B582="","",IF($C582="","No declarado",IFERROR(VLOOKUP($C582,F.931!$B:$BZ,$AE$1,0),"No declarado")))</f>
        <v/>
      </c>
      <c r="AF582" s="47" t="str">
        <f t="shared" si="80"/>
        <v/>
      </c>
      <c r="AG582" s="47" t="str">
        <f>IF($B582="","",IFERROR(O582-VLOOKUP(C582,F.931!B:BZ,SUMIFS(F.931!$1:$1,F.931!$3:$3,"Remuneración 4"),0),""))</f>
        <v/>
      </c>
      <c r="AH582" s="48" t="str">
        <f t="shared" si="81"/>
        <v/>
      </c>
      <c r="AI582" s="41" t="str">
        <f t="shared" si="82"/>
        <v/>
      </c>
    </row>
    <row r="583" spans="1:35" x14ac:dyDescent="0.2">
      <c r="A583" s="65"/>
      <c r="B583" s="64"/>
      <c r="C583" s="65"/>
      <c r="D583" s="88"/>
      <c r="E583" s="62"/>
      <c r="F583" s="62"/>
      <c r="G583" s="62"/>
      <c r="H583" s="62"/>
      <c r="I583" s="62"/>
      <c r="J583" s="62"/>
      <c r="K583" s="62"/>
      <c r="L583" s="43" t="str">
        <f>IF($B583="","",MAX(0,$E583-MAX($E583-$I583,Parámetros!$B$5)))</f>
        <v/>
      </c>
      <c r="M583" s="43" t="str">
        <f>IF($B583="","",MIN($E583,Parámetros!$B$4))</f>
        <v/>
      </c>
      <c r="N583" s="43" t="str">
        <f t="shared" si="83"/>
        <v/>
      </c>
      <c r="O583" s="43" t="str">
        <f>IF($B583="","",MIN(($E583+$F583)/IF($D583="",1,$D583),Parámetros!$B$4))</f>
        <v/>
      </c>
      <c r="P583" s="43" t="str">
        <f t="shared" si="84"/>
        <v/>
      </c>
      <c r="Q583" s="43" t="str">
        <f t="shared" si="85"/>
        <v/>
      </c>
      <c r="R583" s="43" t="str">
        <f t="shared" si="78"/>
        <v/>
      </c>
      <c r="S583" s="44" t="str">
        <f>IF($B583="","",IFERROR(VLOOKUP($C583,F.931!$B:$R,9,0),8))</f>
        <v/>
      </c>
      <c r="T583" s="44" t="str">
        <f>IF($B583="","",IFERROR(VLOOKUP($C583,F.931!$B:$R,7,0),1))</f>
        <v/>
      </c>
      <c r="U583" s="44" t="str">
        <f>IF($B583="","",IFERROR(VLOOKUP($C583,F.931!$B:$AR,15,0),0))</f>
        <v/>
      </c>
      <c r="V583" s="44" t="str">
        <f>IF($B583="","",IFERROR(VLOOKUP($C583,F.931!$B:$R,3,0),1))</f>
        <v/>
      </c>
      <c r="W583" s="45" t="str">
        <f t="shared" si="79"/>
        <v/>
      </c>
      <c r="X583" s="46" t="str">
        <f>IF($B583="","",$W583*(X$2+$U583*0.015) *$O583*IF(COUNTIF(Parámetros!$J:$J, $S583)&gt;0,0,1)*IF($T583=2,0,1) +$J583*$W583)</f>
        <v/>
      </c>
      <c r="Y583" s="46" t="str">
        <f>IF($B583="","",$W583*Y$2*P583*IF(COUNTIF(Parámetros!$L:$L,$S583)&gt;0,0,1)*IF($T583=2,0,1) +$K583*$W583)</f>
        <v/>
      </c>
      <c r="Z583" s="46" t="str">
        <f>IF($B583="","",($M583*Z$2+IF($T583=2,0, $M583*Z$1+$X583/$W583*(1-$W583)))*IF(COUNTIF(Parámetros!$I:$I, $S583)&gt;0,0,1))</f>
        <v/>
      </c>
      <c r="AA583" s="46" t="str">
        <f>IF($B583="","",$R583*IF($T583=2,AA$1,AA$2) *IF(COUNTIF(Parámetros!$K:$K, $S583)&gt;0,0,1)+$Y583/$W583*(1-$W583))</f>
        <v/>
      </c>
      <c r="AB583" s="46" t="str">
        <f>IF($B583="","",$Q583*Parámetros!$B$3+Parámetros!$B$2)</f>
        <v/>
      </c>
      <c r="AC583" s="46" t="str">
        <f>IF($B583="","",Parámetros!$B$1*IF(OR($S583=27,$S583=102),0,1))</f>
        <v/>
      </c>
      <c r="AE583" s="43" t="str">
        <f>IF($B583="","",IF($C583="","No declarado",IFERROR(VLOOKUP($C583,F.931!$B:$BZ,$AE$1,0),"No declarado")))</f>
        <v/>
      </c>
      <c r="AF583" s="47" t="str">
        <f t="shared" si="80"/>
        <v/>
      </c>
      <c r="AG583" s="47" t="str">
        <f>IF($B583="","",IFERROR(O583-VLOOKUP(C583,F.931!B:BZ,SUMIFS(F.931!$1:$1,F.931!$3:$3,"Remuneración 4"),0),""))</f>
        <v/>
      </c>
      <c r="AH583" s="48" t="str">
        <f t="shared" si="81"/>
        <v/>
      </c>
      <c r="AI583" s="41" t="str">
        <f t="shared" si="82"/>
        <v/>
      </c>
    </row>
    <row r="584" spans="1:35" x14ac:dyDescent="0.2">
      <c r="A584" s="65"/>
      <c r="B584" s="64"/>
      <c r="C584" s="65"/>
      <c r="D584" s="88"/>
      <c r="E584" s="62"/>
      <c r="F584" s="62"/>
      <c r="G584" s="62"/>
      <c r="H584" s="62"/>
      <c r="I584" s="62"/>
      <c r="J584" s="62"/>
      <c r="K584" s="62"/>
      <c r="L584" s="43" t="str">
        <f>IF($B584="","",MAX(0,$E584-MAX($E584-$I584,Parámetros!$B$5)))</f>
        <v/>
      </c>
      <c r="M584" s="43" t="str">
        <f>IF($B584="","",MIN($E584,Parámetros!$B$4))</f>
        <v/>
      </c>
      <c r="N584" s="43" t="str">
        <f t="shared" si="83"/>
        <v/>
      </c>
      <c r="O584" s="43" t="str">
        <f>IF($B584="","",MIN(($E584+$F584)/IF($D584="",1,$D584),Parámetros!$B$4))</f>
        <v/>
      </c>
      <c r="P584" s="43" t="str">
        <f t="shared" si="84"/>
        <v/>
      </c>
      <c r="Q584" s="43" t="str">
        <f t="shared" si="85"/>
        <v/>
      </c>
      <c r="R584" s="43" t="str">
        <f t="shared" si="78"/>
        <v/>
      </c>
      <c r="S584" s="44" t="str">
        <f>IF($B584="","",IFERROR(VLOOKUP($C584,F.931!$B:$R,9,0),8))</f>
        <v/>
      </c>
      <c r="T584" s="44" t="str">
        <f>IF($B584="","",IFERROR(VLOOKUP($C584,F.931!$B:$R,7,0),1))</f>
        <v/>
      </c>
      <c r="U584" s="44" t="str">
        <f>IF($B584="","",IFERROR(VLOOKUP($C584,F.931!$B:$AR,15,0),0))</f>
        <v/>
      </c>
      <c r="V584" s="44" t="str">
        <f>IF($B584="","",IFERROR(VLOOKUP($C584,F.931!$B:$R,3,0),1))</f>
        <v/>
      </c>
      <c r="W584" s="45" t="str">
        <f t="shared" si="79"/>
        <v/>
      </c>
      <c r="X584" s="46" t="str">
        <f>IF($B584="","",$W584*(X$2+$U584*0.015) *$O584*IF(COUNTIF(Parámetros!$J:$J, $S584)&gt;0,0,1)*IF($T584=2,0,1) +$J584*$W584)</f>
        <v/>
      </c>
      <c r="Y584" s="46" t="str">
        <f>IF($B584="","",$W584*Y$2*P584*IF(COUNTIF(Parámetros!$L:$L,$S584)&gt;0,0,1)*IF($T584=2,0,1) +$K584*$W584)</f>
        <v/>
      </c>
      <c r="Z584" s="46" t="str">
        <f>IF($B584="","",($M584*Z$2+IF($T584=2,0, $M584*Z$1+$X584/$W584*(1-$W584)))*IF(COUNTIF(Parámetros!$I:$I, $S584)&gt;0,0,1))</f>
        <v/>
      </c>
      <c r="AA584" s="46" t="str">
        <f>IF($B584="","",$R584*IF($T584=2,AA$1,AA$2) *IF(COUNTIF(Parámetros!$K:$K, $S584)&gt;0,0,1)+$Y584/$W584*(1-$W584))</f>
        <v/>
      </c>
      <c r="AB584" s="46" t="str">
        <f>IF($B584="","",$Q584*Parámetros!$B$3+Parámetros!$B$2)</f>
        <v/>
      </c>
      <c r="AC584" s="46" t="str">
        <f>IF($B584="","",Parámetros!$B$1*IF(OR($S584=27,$S584=102),0,1))</f>
        <v/>
      </c>
      <c r="AE584" s="43" t="str">
        <f>IF($B584="","",IF($C584="","No declarado",IFERROR(VLOOKUP($C584,F.931!$B:$BZ,$AE$1,0),"No declarado")))</f>
        <v/>
      </c>
      <c r="AF584" s="47" t="str">
        <f t="shared" si="80"/>
        <v/>
      </c>
      <c r="AG584" s="47" t="str">
        <f>IF($B584="","",IFERROR(O584-VLOOKUP(C584,F.931!B:BZ,SUMIFS(F.931!$1:$1,F.931!$3:$3,"Remuneración 4"),0),""))</f>
        <v/>
      </c>
      <c r="AH584" s="48" t="str">
        <f t="shared" si="81"/>
        <v/>
      </c>
      <c r="AI584" s="41" t="str">
        <f t="shared" si="82"/>
        <v/>
      </c>
    </row>
    <row r="585" spans="1:35" x14ac:dyDescent="0.2">
      <c r="A585" s="65"/>
      <c r="B585" s="64"/>
      <c r="C585" s="65"/>
      <c r="D585" s="88"/>
      <c r="E585" s="62"/>
      <c r="F585" s="62"/>
      <c r="G585" s="62"/>
      <c r="H585" s="62"/>
      <c r="I585" s="62"/>
      <c r="J585" s="62"/>
      <c r="K585" s="62"/>
      <c r="L585" s="43" t="str">
        <f>IF($B585="","",MAX(0,$E585-MAX($E585-$I585,Parámetros!$B$5)))</f>
        <v/>
      </c>
      <c r="M585" s="43" t="str">
        <f>IF($B585="","",MIN($E585,Parámetros!$B$4))</f>
        <v/>
      </c>
      <c r="N585" s="43" t="str">
        <f t="shared" si="83"/>
        <v/>
      </c>
      <c r="O585" s="43" t="str">
        <f>IF($B585="","",MIN(($E585+$F585)/IF($D585="",1,$D585),Parámetros!$B$4))</f>
        <v/>
      </c>
      <c r="P585" s="43" t="str">
        <f t="shared" si="84"/>
        <v/>
      </c>
      <c r="Q585" s="43" t="str">
        <f t="shared" si="85"/>
        <v/>
      </c>
      <c r="R585" s="43" t="str">
        <f t="shared" si="78"/>
        <v/>
      </c>
      <c r="S585" s="44" t="str">
        <f>IF($B585="","",IFERROR(VLOOKUP($C585,F.931!$B:$R,9,0),8))</f>
        <v/>
      </c>
      <c r="T585" s="44" t="str">
        <f>IF($B585="","",IFERROR(VLOOKUP($C585,F.931!$B:$R,7,0),1))</f>
        <v/>
      </c>
      <c r="U585" s="44" t="str">
        <f>IF($B585="","",IFERROR(VLOOKUP($C585,F.931!$B:$AR,15,0),0))</f>
        <v/>
      </c>
      <c r="V585" s="44" t="str">
        <f>IF($B585="","",IFERROR(VLOOKUP($C585,F.931!$B:$R,3,0),1))</f>
        <v/>
      </c>
      <c r="W585" s="45" t="str">
        <f t="shared" si="79"/>
        <v/>
      </c>
      <c r="X585" s="46" t="str">
        <f>IF($B585="","",$W585*(X$2+$U585*0.015) *$O585*IF(COUNTIF(Parámetros!$J:$J, $S585)&gt;0,0,1)*IF($T585=2,0,1) +$J585*$W585)</f>
        <v/>
      </c>
      <c r="Y585" s="46" t="str">
        <f>IF($B585="","",$W585*Y$2*P585*IF(COUNTIF(Parámetros!$L:$L,$S585)&gt;0,0,1)*IF($T585=2,0,1) +$K585*$W585)</f>
        <v/>
      </c>
      <c r="Z585" s="46" t="str">
        <f>IF($B585="","",($M585*Z$2+IF($T585=2,0, $M585*Z$1+$X585/$W585*(1-$W585)))*IF(COUNTIF(Parámetros!$I:$I, $S585)&gt;0,0,1))</f>
        <v/>
      </c>
      <c r="AA585" s="46" t="str">
        <f>IF($B585="","",$R585*IF($T585=2,AA$1,AA$2) *IF(COUNTIF(Parámetros!$K:$K, $S585)&gt;0,0,1)+$Y585/$W585*(1-$W585))</f>
        <v/>
      </c>
      <c r="AB585" s="46" t="str">
        <f>IF($B585="","",$Q585*Parámetros!$B$3+Parámetros!$B$2)</f>
        <v/>
      </c>
      <c r="AC585" s="46" t="str">
        <f>IF($B585="","",Parámetros!$B$1*IF(OR($S585=27,$S585=102),0,1))</f>
        <v/>
      </c>
      <c r="AE585" s="43" t="str">
        <f>IF($B585="","",IF($C585="","No declarado",IFERROR(VLOOKUP($C585,F.931!$B:$BZ,$AE$1,0),"No declarado")))</f>
        <v/>
      </c>
      <c r="AF585" s="47" t="str">
        <f t="shared" si="80"/>
        <v/>
      </c>
      <c r="AG585" s="47" t="str">
        <f>IF($B585="","",IFERROR(O585-VLOOKUP(C585,F.931!B:BZ,SUMIFS(F.931!$1:$1,F.931!$3:$3,"Remuneración 4"),0),""))</f>
        <v/>
      </c>
      <c r="AH585" s="48" t="str">
        <f t="shared" si="81"/>
        <v/>
      </c>
      <c r="AI585" s="41" t="str">
        <f t="shared" si="82"/>
        <v/>
      </c>
    </row>
    <row r="586" spans="1:35" x14ac:dyDescent="0.2">
      <c r="A586" s="65"/>
      <c r="B586" s="64"/>
      <c r="C586" s="65"/>
      <c r="D586" s="88"/>
      <c r="E586" s="62"/>
      <c r="F586" s="62"/>
      <c r="G586" s="62"/>
      <c r="H586" s="62"/>
      <c r="I586" s="62"/>
      <c r="J586" s="62"/>
      <c r="K586" s="62"/>
      <c r="L586" s="43" t="str">
        <f>IF($B586="","",MAX(0,$E586-MAX($E586-$I586,Parámetros!$B$5)))</f>
        <v/>
      </c>
      <c r="M586" s="43" t="str">
        <f>IF($B586="","",MIN($E586,Parámetros!$B$4))</f>
        <v/>
      </c>
      <c r="N586" s="43" t="str">
        <f t="shared" si="83"/>
        <v/>
      </c>
      <c r="O586" s="43" t="str">
        <f>IF($B586="","",MIN(($E586+$F586)/IF($D586="",1,$D586),Parámetros!$B$4))</f>
        <v/>
      </c>
      <c r="P586" s="43" t="str">
        <f t="shared" si="84"/>
        <v/>
      </c>
      <c r="Q586" s="43" t="str">
        <f t="shared" si="85"/>
        <v/>
      </c>
      <c r="R586" s="43" t="str">
        <f t="shared" si="78"/>
        <v/>
      </c>
      <c r="S586" s="44" t="str">
        <f>IF($B586="","",IFERROR(VLOOKUP($C586,F.931!$B:$R,9,0),8))</f>
        <v/>
      </c>
      <c r="T586" s="44" t="str">
        <f>IF($B586="","",IFERROR(VLOOKUP($C586,F.931!$B:$R,7,0),1))</f>
        <v/>
      </c>
      <c r="U586" s="44" t="str">
        <f>IF($B586="","",IFERROR(VLOOKUP($C586,F.931!$B:$AR,15,0),0))</f>
        <v/>
      </c>
      <c r="V586" s="44" t="str">
        <f>IF($B586="","",IFERROR(VLOOKUP($C586,F.931!$B:$R,3,0),1))</f>
        <v/>
      </c>
      <c r="W586" s="45" t="str">
        <f t="shared" si="79"/>
        <v/>
      </c>
      <c r="X586" s="46" t="str">
        <f>IF($B586="","",$W586*(X$2+$U586*0.015) *$O586*IF(COUNTIF(Parámetros!$J:$J, $S586)&gt;0,0,1)*IF($T586=2,0,1) +$J586*$W586)</f>
        <v/>
      </c>
      <c r="Y586" s="46" t="str">
        <f>IF($B586="","",$W586*Y$2*P586*IF(COUNTIF(Parámetros!$L:$L,$S586)&gt;0,0,1)*IF($T586=2,0,1) +$K586*$W586)</f>
        <v/>
      </c>
      <c r="Z586" s="46" t="str">
        <f>IF($B586="","",($M586*Z$2+IF($T586=2,0, $M586*Z$1+$X586/$W586*(1-$W586)))*IF(COUNTIF(Parámetros!$I:$I, $S586)&gt;0,0,1))</f>
        <v/>
      </c>
      <c r="AA586" s="46" t="str">
        <f>IF($B586="","",$R586*IF($T586=2,AA$1,AA$2) *IF(COUNTIF(Parámetros!$K:$K, $S586)&gt;0,0,1)+$Y586/$W586*(1-$W586))</f>
        <v/>
      </c>
      <c r="AB586" s="46" t="str">
        <f>IF($B586="","",$Q586*Parámetros!$B$3+Parámetros!$B$2)</f>
        <v/>
      </c>
      <c r="AC586" s="46" t="str">
        <f>IF($B586="","",Parámetros!$B$1*IF(OR($S586=27,$S586=102),0,1))</f>
        <v/>
      </c>
      <c r="AE586" s="43" t="str">
        <f>IF($B586="","",IF($C586="","No declarado",IFERROR(VLOOKUP($C586,F.931!$B:$BZ,$AE$1,0),"No declarado")))</f>
        <v/>
      </c>
      <c r="AF586" s="47" t="str">
        <f t="shared" si="80"/>
        <v/>
      </c>
      <c r="AG586" s="47" t="str">
        <f>IF($B586="","",IFERROR(O586-VLOOKUP(C586,F.931!B:BZ,SUMIFS(F.931!$1:$1,F.931!$3:$3,"Remuneración 4"),0),""))</f>
        <v/>
      </c>
      <c r="AH586" s="48" t="str">
        <f t="shared" si="81"/>
        <v/>
      </c>
      <c r="AI586" s="41" t="str">
        <f t="shared" si="82"/>
        <v/>
      </c>
    </row>
    <row r="587" spans="1:35" x14ac:dyDescent="0.2">
      <c r="A587" s="65"/>
      <c r="B587" s="64"/>
      <c r="C587" s="65"/>
      <c r="D587" s="88"/>
      <c r="E587" s="62"/>
      <c r="F587" s="62"/>
      <c r="G587" s="62"/>
      <c r="H587" s="62"/>
      <c r="I587" s="62"/>
      <c r="J587" s="62"/>
      <c r="K587" s="62"/>
      <c r="L587" s="43" t="str">
        <f>IF($B587="","",MAX(0,$E587-MAX($E587-$I587,Parámetros!$B$5)))</f>
        <v/>
      </c>
      <c r="M587" s="43" t="str">
        <f>IF($B587="","",MIN($E587,Parámetros!$B$4))</f>
        <v/>
      </c>
      <c r="N587" s="43" t="str">
        <f t="shared" si="83"/>
        <v/>
      </c>
      <c r="O587" s="43" t="str">
        <f>IF($B587="","",MIN(($E587+$F587)/IF($D587="",1,$D587),Parámetros!$B$4))</f>
        <v/>
      </c>
      <c r="P587" s="43" t="str">
        <f t="shared" si="84"/>
        <v/>
      </c>
      <c r="Q587" s="43" t="str">
        <f t="shared" si="85"/>
        <v/>
      </c>
      <c r="R587" s="43" t="str">
        <f t="shared" si="78"/>
        <v/>
      </c>
      <c r="S587" s="44" t="str">
        <f>IF($B587="","",IFERROR(VLOOKUP($C587,F.931!$B:$R,9,0),8))</f>
        <v/>
      </c>
      <c r="T587" s="44" t="str">
        <f>IF($B587="","",IFERROR(VLOOKUP($C587,F.931!$B:$R,7,0),1))</f>
        <v/>
      </c>
      <c r="U587" s="44" t="str">
        <f>IF($B587="","",IFERROR(VLOOKUP($C587,F.931!$B:$AR,15,0),0))</f>
        <v/>
      </c>
      <c r="V587" s="44" t="str">
        <f>IF($B587="","",IFERROR(VLOOKUP($C587,F.931!$B:$R,3,0),1))</f>
        <v/>
      </c>
      <c r="W587" s="45" t="str">
        <f t="shared" si="79"/>
        <v/>
      </c>
      <c r="X587" s="46" t="str">
        <f>IF($B587="","",$W587*(X$2+$U587*0.015) *$O587*IF(COUNTIF(Parámetros!$J:$J, $S587)&gt;0,0,1)*IF($T587=2,0,1) +$J587*$W587)</f>
        <v/>
      </c>
      <c r="Y587" s="46" t="str">
        <f>IF($B587="","",$W587*Y$2*P587*IF(COUNTIF(Parámetros!$L:$L,$S587)&gt;0,0,1)*IF($T587=2,0,1) +$K587*$W587)</f>
        <v/>
      </c>
      <c r="Z587" s="46" t="str">
        <f>IF($B587="","",($M587*Z$2+IF($T587=2,0, $M587*Z$1+$X587/$W587*(1-$W587)))*IF(COUNTIF(Parámetros!$I:$I, $S587)&gt;0,0,1))</f>
        <v/>
      </c>
      <c r="AA587" s="46" t="str">
        <f>IF($B587="","",$R587*IF($T587=2,AA$1,AA$2) *IF(COUNTIF(Parámetros!$K:$K, $S587)&gt;0,0,1)+$Y587/$W587*(1-$W587))</f>
        <v/>
      </c>
      <c r="AB587" s="46" t="str">
        <f>IF($B587="","",$Q587*Parámetros!$B$3+Parámetros!$B$2)</f>
        <v/>
      </c>
      <c r="AC587" s="46" t="str">
        <f>IF($B587="","",Parámetros!$B$1*IF(OR($S587=27,$S587=102),0,1))</f>
        <v/>
      </c>
      <c r="AE587" s="43" t="str">
        <f>IF($B587="","",IF($C587="","No declarado",IFERROR(VLOOKUP($C587,F.931!$B:$BZ,$AE$1,0),"No declarado")))</f>
        <v/>
      </c>
      <c r="AF587" s="47" t="str">
        <f t="shared" si="80"/>
        <v/>
      </c>
      <c r="AG587" s="47" t="str">
        <f>IF($B587="","",IFERROR(O587-VLOOKUP(C587,F.931!B:BZ,SUMIFS(F.931!$1:$1,F.931!$3:$3,"Remuneración 4"),0),""))</f>
        <v/>
      </c>
      <c r="AH587" s="48" t="str">
        <f t="shared" si="81"/>
        <v/>
      </c>
      <c r="AI587" s="41" t="str">
        <f t="shared" si="82"/>
        <v/>
      </c>
    </row>
    <row r="588" spans="1:35" x14ac:dyDescent="0.2">
      <c r="A588" s="65"/>
      <c r="B588" s="64"/>
      <c r="C588" s="65"/>
      <c r="D588" s="88"/>
      <c r="E588" s="62"/>
      <c r="F588" s="62"/>
      <c r="G588" s="62"/>
      <c r="H588" s="62"/>
      <c r="I588" s="62"/>
      <c r="J588" s="62"/>
      <c r="K588" s="62"/>
      <c r="L588" s="43" t="str">
        <f>IF($B588="","",MAX(0,$E588-MAX($E588-$I588,Parámetros!$B$5)))</f>
        <v/>
      </c>
      <c r="M588" s="43" t="str">
        <f>IF($B588="","",MIN($E588,Parámetros!$B$4))</f>
        <v/>
      </c>
      <c r="N588" s="43" t="str">
        <f t="shared" si="83"/>
        <v/>
      </c>
      <c r="O588" s="43" t="str">
        <f>IF($B588="","",MIN(($E588+$F588)/IF($D588="",1,$D588),Parámetros!$B$4))</f>
        <v/>
      </c>
      <c r="P588" s="43" t="str">
        <f t="shared" si="84"/>
        <v/>
      </c>
      <c r="Q588" s="43" t="str">
        <f t="shared" si="85"/>
        <v/>
      </c>
      <c r="R588" s="43" t="str">
        <f t="shared" si="78"/>
        <v/>
      </c>
      <c r="S588" s="44" t="str">
        <f>IF($B588="","",IFERROR(VLOOKUP($C588,F.931!$B:$R,9,0),8))</f>
        <v/>
      </c>
      <c r="T588" s="44" t="str">
        <f>IF($B588="","",IFERROR(VLOOKUP($C588,F.931!$B:$R,7,0),1))</f>
        <v/>
      </c>
      <c r="U588" s="44" t="str">
        <f>IF($B588="","",IFERROR(VLOOKUP($C588,F.931!$B:$AR,15,0),0))</f>
        <v/>
      </c>
      <c r="V588" s="44" t="str">
        <f>IF($B588="","",IFERROR(VLOOKUP($C588,F.931!$B:$R,3,0),1))</f>
        <v/>
      </c>
      <c r="W588" s="45" t="str">
        <f t="shared" si="79"/>
        <v/>
      </c>
      <c r="X588" s="46" t="str">
        <f>IF($B588="","",$W588*(X$2+$U588*0.015) *$O588*IF(COUNTIF(Parámetros!$J:$J, $S588)&gt;0,0,1)*IF($T588=2,0,1) +$J588*$W588)</f>
        <v/>
      </c>
      <c r="Y588" s="46" t="str">
        <f>IF($B588="","",$W588*Y$2*P588*IF(COUNTIF(Parámetros!$L:$L,$S588)&gt;0,0,1)*IF($T588=2,0,1) +$K588*$W588)</f>
        <v/>
      </c>
      <c r="Z588" s="46" t="str">
        <f>IF($B588="","",($M588*Z$2+IF($T588=2,0, $M588*Z$1+$X588/$W588*(1-$W588)))*IF(COUNTIF(Parámetros!$I:$I, $S588)&gt;0,0,1))</f>
        <v/>
      </c>
      <c r="AA588" s="46" t="str">
        <f>IF($B588="","",$R588*IF($T588=2,AA$1,AA$2) *IF(COUNTIF(Parámetros!$K:$K, $S588)&gt;0,0,1)+$Y588/$W588*(1-$W588))</f>
        <v/>
      </c>
      <c r="AB588" s="46" t="str">
        <f>IF($B588="","",$Q588*Parámetros!$B$3+Parámetros!$B$2)</f>
        <v/>
      </c>
      <c r="AC588" s="46" t="str">
        <f>IF($B588="","",Parámetros!$B$1*IF(OR($S588=27,$S588=102),0,1))</f>
        <v/>
      </c>
      <c r="AE588" s="43" t="str">
        <f>IF($B588="","",IF($C588="","No declarado",IFERROR(VLOOKUP($C588,F.931!$B:$BZ,$AE$1,0),"No declarado")))</f>
        <v/>
      </c>
      <c r="AF588" s="47" t="str">
        <f t="shared" si="80"/>
        <v/>
      </c>
      <c r="AG588" s="47" t="str">
        <f>IF($B588="","",IFERROR(O588-VLOOKUP(C588,F.931!B:BZ,SUMIFS(F.931!$1:$1,F.931!$3:$3,"Remuneración 4"),0),""))</f>
        <v/>
      </c>
      <c r="AH588" s="48" t="str">
        <f t="shared" si="81"/>
        <v/>
      </c>
      <c r="AI588" s="41" t="str">
        <f t="shared" si="82"/>
        <v/>
      </c>
    </row>
    <row r="589" spans="1:35" x14ac:dyDescent="0.2">
      <c r="A589" s="65"/>
      <c r="B589" s="64"/>
      <c r="C589" s="65"/>
      <c r="D589" s="88"/>
      <c r="E589" s="62"/>
      <c r="F589" s="62"/>
      <c r="G589" s="62"/>
      <c r="H589" s="62"/>
      <c r="I589" s="62"/>
      <c r="J589" s="62"/>
      <c r="K589" s="62"/>
      <c r="L589" s="43" t="str">
        <f>IF($B589="","",MAX(0,$E589-MAX($E589-$I589,Parámetros!$B$5)))</f>
        <v/>
      </c>
      <c r="M589" s="43" t="str">
        <f>IF($B589="","",MIN($E589,Parámetros!$B$4))</f>
        <v/>
      </c>
      <c r="N589" s="43" t="str">
        <f t="shared" si="83"/>
        <v/>
      </c>
      <c r="O589" s="43" t="str">
        <f>IF($B589="","",MIN(($E589+$F589)/IF($D589="",1,$D589),Parámetros!$B$4))</f>
        <v/>
      </c>
      <c r="P589" s="43" t="str">
        <f t="shared" si="84"/>
        <v/>
      </c>
      <c r="Q589" s="43" t="str">
        <f t="shared" si="85"/>
        <v/>
      </c>
      <c r="R589" s="43" t="str">
        <f t="shared" si="78"/>
        <v/>
      </c>
      <c r="S589" s="44" t="str">
        <f>IF($B589="","",IFERROR(VLOOKUP($C589,F.931!$B:$R,9,0),8))</f>
        <v/>
      </c>
      <c r="T589" s="44" t="str">
        <f>IF($B589="","",IFERROR(VLOOKUP($C589,F.931!$B:$R,7,0),1))</f>
        <v/>
      </c>
      <c r="U589" s="44" t="str">
        <f>IF($B589="","",IFERROR(VLOOKUP($C589,F.931!$B:$AR,15,0),0))</f>
        <v/>
      </c>
      <c r="V589" s="44" t="str">
        <f>IF($B589="","",IFERROR(VLOOKUP($C589,F.931!$B:$R,3,0),1))</f>
        <v/>
      </c>
      <c r="W589" s="45" t="str">
        <f t="shared" si="79"/>
        <v/>
      </c>
      <c r="X589" s="46" t="str">
        <f>IF($B589="","",$W589*(X$2+$U589*0.015) *$O589*IF(COUNTIF(Parámetros!$J:$J, $S589)&gt;0,0,1)*IF($T589=2,0,1) +$J589*$W589)</f>
        <v/>
      </c>
      <c r="Y589" s="46" t="str">
        <f>IF($B589="","",$W589*Y$2*P589*IF(COUNTIF(Parámetros!$L:$L,$S589)&gt;0,0,1)*IF($T589=2,0,1) +$K589*$W589)</f>
        <v/>
      </c>
      <c r="Z589" s="46" t="str">
        <f>IF($B589="","",($M589*Z$2+IF($T589=2,0, $M589*Z$1+$X589/$W589*(1-$W589)))*IF(COUNTIF(Parámetros!$I:$I, $S589)&gt;0,0,1))</f>
        <v/>
      </c>
      <c r="AA589" s="46" t="str">
        <f>IF($B589="","",$R589*IF($T589=2,AA$1,AA$2) *IF(COUNTIF(Parámetros!$K:$K, $S589)&gt;0,0,1)+$Y589/$W589*(1-$W589))</f>
        <v/>
      </c>
      <c r="AB589" s="46" t="str">
        <f>IF($B589="","",$Q589*Parámetros!$B$3+Parámetros!$B$2)</f>
        <v/>
      </c>
      <c r="AC589" s="46" t="str">
        <f>IF($B589="","",Parámetros!$B$1*IF(OR($S589=27,$S589=102),0,1))</f>
        <v/>
      </c>
      <c r="AE589" s="43" t="str">
        <f>IF($B589="","",IF($C589="","No declarado",IFERROR(VLOOKUP($C589,F.931!$B:$BZ,$AE$1,0),"No declarado")))</f>
        <v/>
      </c>
      <c r="AF589" s="47" t="str">
        <f t="shared" si="80"/>
        <v/>
      </c>
      <c r="AG589" s="47" t="str">
        <f>IF($B589="","",IFERROR(O589-VLOOKUP(C589,F.931!B:BZ,SUMIFS(F.931!$1:$1,F.931!$3:$3,"Remuneración 4"),0),""))</f>
        <v/>
      </c>
      <c r="AH589" s="48" t="str">
        <f t="shared" si="81"/>
        <v/>
      </c>
      <c r="AI589" s="41" t="str">
        <f t="shared" si="82"/>
        <v/>
      </c>
    </row>
    <row r="590" spans="1:35" x14ac:dyDescent="0.2">
      <c r="A590" s="65"/>
      <c r="B590" s="64"/>
      <c r="C590" s="65"/>
      <c r="D590" s="88"/>
      <c r="E590" s="62"/>
      <c r="F590" s="62"/>
      <c r="G590" s="62"/>
      <c r="H590" s="62"/>
      <c r="I590" s="62"/>
      <c r="J590" s="62"/>
      <c r="K590" s="62"/>
      <c r="L590" s="43" t="str">
        <f>IF($B590="","",MAX(0,$E590-MAX($E590-$I590,Parámetros!$B$5)))</f>
        <v/>
      </c>
      <c r="M590" s="43" t="str">
        <f>IF($B590="","",MIN($E590,Parámetros!$B$4))</f>
        <v/>
      </c>
      <c r="N590" s="43" t="str">
        <f t="shared" si="83"/>
        <v/>
      </c>
      <c r="O590" s="43" t="str">
        <f>IF($B590="","",MIN(($E590+$F590)/IF($D590="",1,$D590),Parámetros!$B$4))</f>
        <v/>
      </c>
      <c r="P590" s="43" t="str">
        <f t="shared" si="84"/>
        <v/>
      </c>
      <c r="Q590" s="43" t="str">
        <f t="shared" si="85"/>
        <v/>
      </c>
      <c r="R590" s="43" t="str">
        <f t="shared" si="78"/>
        <v/>
      </c>
      <c r="S590" s="44" t="str">
        <f>IF($B590="","",IFERROR(VLOOKUP($C590,F.931!$B:$R,9,0),8))</f>
        <v/>
      </c>
      <c r="T590" s="44" t="str">
        <f>IF($B590="","",IFERROR(VLOOKUP($C590,F.931!$B:$R,7,0),1))</f>
        <v/>
      </c>
      <c r="U590" s="44" t="str">
        <f>IF($B590="","",IFERROR(VLOOKUP($C590,F.931!$B:$AR,15,0),0))</f>
        <v/>
      </c>
      <c r="V590" s="44" t="str">
        <f>IF($B590="","",IFERROR(VLOOKUP($C590,F.931!$B:$R,3,0),1))</f>
        <v/>
      </c>
      <c r="W590" s="45" t="str">
        <f t="shared" si="79"/>
        <v/>
      </c>
      <c r="X590" s="46" t="str">
        <f>IF($B590="","",$W590*(X$2+$U590*0.015) *$O590*IF(COUNTIF(Parámetros!$J:$J, $S590)&gt;0,0,1)*IF($T590=2,0,1) +$J590*$W590)</f>
        <v/>
      </c>
      <c r="Y590" s="46" t="str">
        <f>IF($B590="","",$W590*Y$2*P590*IF(COUNTIF(Parámetros!$L:$L,$S590)&gt;0,0,1)*IF($T590=2,0,1) +$K590*$W590)</f>
        <v/>
      </c>
      <c r="Z590" s="46" t="str">
        <f>IF($B590="","",($M590*Z$2+IF($T590=2,0, $M590*Z$1+$X590/$W590*(1-$W590)))*IF(COUNTIF(Parámetros!$I:$I, $S590)&gt;0,0,1))</f>
        <v/>
      </c>
      <c r="AA590" s="46" t="str">
        <f>IF($B590="","",$R590*IF($T590=2,AA$1,AA$2) *IF(COUNTIF(Parámetros!$K:$K, $S590)&gt;0,0,1)+$Y590/$W590*(1-$W590))</f>
        <v/>
      </c>
      <c r="AB590" s="46" t="str">
        <f>IF($B590="","",$Q590*Parámetros!$B$3+Parámetros!$B$2)</f>
        <v/>
      </c>
      <c r="AC590" s="46" t="str">
        <f>IF($B590="","",Parámetros!$B$1*IF(OR($S590=27,$S590=102),0,1))</f>
        <v/>
      </c>
      <c r="AE590" s="43" t="str">
        <f>IF($B590="","",IF($C590="","No declarado",IFERROR(VLOOKUP($C590,F.931!$B:$BZ,$AE$1,0),"No declarado")))</f>
        <v/>
      </c>
      <c r="AF590" s="47" t="str">
        <f t="shared" si="80"/>
        <v/>
      </c>
      <c r="AG590" s="47" t="str">
        <f>IF($B590="","",IFERROR(O590-VLOOKUP(C590,F.931!B:BZ,SUMIFS(F.931!$1:$1,F.931!$3:$3,"Remuneración 4"),0),""))</f>
        <v/>
      </c>
      <c r="AH590" s="48" t="str">
        <f t="shared" si="81"/>
        <v/>
      </c>
      <c r="AI590" s="41" t="str">
        <f t="shared" si="82"/>
        <v/>
      </c>
    </row>
    <row r="591" spans="1:35" x14ac:dyDescent="0.2">
      <c r="A591" s="65"/>
      <c r="B591" s="64"/>
      <c r="C591" s="65"/>
      <c r="D591" s="88"/>
      <c r="E591" s="62"/>
      <c r="F591" s="62"/>
      <c r="G591" s="62"/>
      <c r="H591" s="62"/>
      <c r="I591" s="62"/>
      <c r="J591" s="62"/>
      <c r="K591" s="62"/>
      <c r="L591" s="43" t="str">
        <f>IF($B591="","",MAX(0,$E591-MAX($E591-$I591,Parámetros!$B$5)))</f>
        <v/>
      </c>
      <c r="M591" s="43" t="str">
        <f>IF($B591="","",MIN($E591,Parámetros!$B$4))</f>
        <v/>
      </c>
      <c r="N591" s="43" t="str">
        <f t="shared" si="83"/>
        <v/>
      </c>
      <c r="O591" s="43" t="str">
        <f>IF($B591="","",MIN(($E591+$F591)/IF($D591="",1,$D591),Parámetros!$B$4))</f>
        <v/>
      </c>
      <c r="P591" s="43" t="str">
        <f t="shared" si="84"/>
        <v/>
      </c>
      <c r="Q591" s="43" t="str">
        <f t="shared" si="85"/>
        <v/>
      </c>
      <c r="R591" s="43" t="str">
        <f t="shared" si="78"/>
        <v/>
      </c>
      <c r="S591" s="44" t="str">
        <f>IF($B591="","",IFERROR(VLOOKUP($C591,F.931!$B:$R,9,0),8))</f>
        <v/>
      </c>
      <c r="T591" s="44" t="str">
        <f>IF($B591="","",IFERROR(VLOOKUP($C591,F.931!$B:$R,7,0),1))</f>
        <v/>
      </c>
      <c r="U591" s="44" t="str">
        <f>IF($B591="","",IFERROR(VLOOKUP($C591,F.931!$B:$AR,15,0),0))</f>
        <v/>
      </c>
      <c r="V591" s="44" t="str">
        <f>IF($B591="","",IFERROR(VLOOKUP($C591,F.931!$B:$R,3,0),1))</f>
        <v/>
      </c>
      <c r="W591" s="45" t="str">
        <f t="shared" si="79"/>
        <v/>
      </c>
      <c r="X591" s="46" t="str">
        <f>IF($B591="","",$W591*(X$2+$U591*0.015) *$O591*IF(COUNTIF(Parámetros!$J:$J, $S591)&gt;0,0,1)*IF($T591=2,0,1) +$J591*$W591)</f>
        <v/>
      </c>
      <c r="Y591" s="46" t="str">
        <f>IF($B591="","",$W591*Y$2*P591*IF(COUNTIF(Parámetros!$L:$L,$S591)&gt;0,0,1)*IF($T591=2,0,1) +$K591*$W591)</f>
        <v/>
      </c>
      <c r="Z591" s="46" t="str">
        <f>IF($B591="","",($M591*Z$2+IF($T591=2,0, $M591*Z$1+$X591/$W591*(1-$W591)))*IF(COUNTIF(Parámetros!$I:$I, $S591)&gt;0,0,1))</f>
        <v/>
      </c>
      <c r="AA591" s="46" t="str">
        <f>IF($B591="","",$R591*IF($T591=2,AA$1,AA$2) *IF(COUNTIF(Parámetros!$K:$K, $S591)&gt;0,0,1)+$Y591/$W591*(1-$W591))</f>
        <v/>
      </c>
      <c r="AB591" s="46" t="str">
        <f>IF($B591="","",$Q591*Parámetros!$B$3+Parámetros!$B$2)</f>
        <v/>
      </c>
      <c r="AC591" s="46" t="str">
        <f>IF($B591="","",Parámetros!$B$1*IF(OR($S591=27,$S591=102),0,1))</f>
        <v/>
      </c>
      <c r="AE591" s="43" t="str">
        <f>IF($B591="","",IF($C591="","No declarado",IFERROR(VLOOKUP($C591,F.931!$B:$BZ,$AE$1,0),"No declarado")))</f>
        <v/>
      </c>
      <c r="AF591" s="47" t="str">
        <f t="shared" si="80"/>
        <v/>
      </c>
      <c r="AG591" s="47" t="str">
        <f>IF($B591="","",IFERROR(O591-VLOOKUP(C591,F.931!B:BZ,SUMIFS(F.931!$1:$1,F.931!$3:$3,"Remuneración 4"),0),""))</f>
        <v/>
      </c>
      <c r="AH591" s="48" t="str">
        <f t="shared" si="81"/>
        <v/>
      </c>
      <c r="AI591" s="41" t="str">
        <f t="shared" si="82"/>
        <v/>
      </c>
    </row>
    <row r="592" spans="1:35" x14ac:dyDescent="0.2">
      <c r="A592" s="65"/>
      <c r="B592" s="64"/>
      <c r="C592" s="65"/>
      <c r="D592" s="88"/>
      <c r="E592" s="62"/>
      <c r="F592" s="62"/>
      <c r="G592" s="62"/>
      <c r="H592" s="62"/>
      <c r="I592" s="62"/>
      <c r="J592" s="62"/>
      <c r="K592" s="62"/>
      <c r="L592" s="43" t="str">
        <f>IF($B592="","",MAX(0,$E592-MAX($E592-$I592,Parámetros!$B$5)))</f>
        <v/>
      </c>
      <c r="M592" s="43" t="str">
        <f>IF($B592="","",MIN($E592,Parámetros!$B$4))</f>
        <v/>
      </c>
      <c r="N592" s="43" t="str">
        <f t="shared" si="83"/>
        <v/>
      </c>
      <c r="O592" s="43" t="str">
        <f>IF($B592="","",MIN(($E592+$F592)/IF($D592="",1,$D592),Parámetros!$B$4))</f>
        <v/>
      </c>
      <c r="P592" s="43" t="str">
        <f t="shared" si="84"/>
        <v/>
      </c>
      <c r="Q592" s="43" t="str">
        <f t="shared" si="85"/>
        <v/>
      </c>
      <c r="R592" s="43" t="str">
        <f t="shared" si="78"/>
        <v/>
      </c>
      <c r="S592" s="44" t="str">
        <f>IF($B592="","",IFERROR(VLOOKUP($C592,F.931!$B:$R,9,0),8))</f>
        <v/>
      </c>
      <c r="T592" s="44" t="str">
        <f>IF($B592="","",IFERROR(VLOOKUP($C592,F.931!$B:$R,7,0),1))</f>
        <v/>
      </c>
      <c r="U592" s="44" t="str">
        <f>IF($B592="","",IFERROR(VLOOKUP($C592,F.931!$B:$AR,15,0),0))</f>
        <v/>
      </c>
      <c r="V592" s="44" t="str">
        <f>IF($B592="","",IFERROR(VLOOKUP($C592,F.931!$B:$R,3,0),1))</f>
        <v/>
      </c>
      <c r="W592" s="45" t="str">
        <f t="shared" si="79"/>
        <v/>
      </c>
      <c r="X592" s="46" t="str">
        <f>IF($B592="","",$W592*(X$2+$U592*0.015) *$O592*IF(COUNTIF(Parámetros!$J:$J, $S592)&gt;0,0,1)*IF($T592=2,0,1) +$J592*$W592)</f>
        <v/>
      </c>
      <c r="Y592" s="46" t="str">
        <f>IF($B592="","",$W592*Y$2*P592*IF(COUNTIF(Parámetros!$L:$L,$S592)&gt;0,0,1)*IF($T592=2,0,1) +$K592*$W592)</f>
        <v/>
      </c>
      <c r="Z592" s="46" t="str">
        <f>IF($B592="","",($M592*Z$2+IF($T592=2,0, $M592*Z$1+$X592/$W592*(1-$W592)))*IF(COUNTIF(Parámetros!$I:$I, $S592)&gt;0,0,1))</f>
        <v/>
      </c>
      <c r="AA592" s="46" t="str">
        <f>IF($B592="","",$R592*IF($T592=2,AA$1,AA$2) *IF(COUNTIF(Parámetros!$K:$K, $S592)&gt;0,0,1)+$Y592/$W592*(1-$W592))</f>
        <v/>
      </c>
      <c r="AB592" s="46" t="str">
        <f>IF($B592="","",$Q592*Parámetros!$B$3+Parámetros!$B$2)</f>
        <v/>
      </c>
      <c r="AC592" s="46" t="str">
        <f>IF($B592="","",Parámetros!$B$1*IF(OR($S592=27,$S592=102),0,1))</f>
        <v/>
      </c>
      <c r="AE592" s="43" t="str">
        <f>IF($B592="","",IF($C592="","No declarado",IFERROR(VLOOKUP($C592,F.931!$B:$BZ,$AE$1,0),"No declarado")))</f>
        <v/>
      </c>
      <c r="AF592" s="47" t="str">
        <f t="shared" si="80"/>
        <v/>
      </c>
      <c r="AG592" s="47" t="str">
        <f>IF($B592="","",IFERROR(O592-VLOOKUP(C592,F.931!B:BZ,SUMIFS(F.931!$1:$1,F.931!$3:$3,"Remuneración 4"),0),""))</f>
        <v/>
      </c>
      <c r="AH592" s="48" t="str">
        <f t="shared" si="81"/>
        <v/>
      </c>
      <c r="AI592" s="41" t="str">
        <f t="shared" si="82"/>
        <v/>
      </c>
    </row>
    <row r="593" spans="1:35" x14ac:dyDescent="0.2">
      <c r="A593" s="65"/>
      <c r="B593" s="64"/>
      <c r="C593" s="65"/>
      <c r="D593" s="88"/>
      <c r="E593" s="62"/>
      <c r="F593" s="62"/>
      <c r="G593" s="62"/>
      <c r="H593" s="62"/>
      <c r="I593" s="62"/>
      <c r="J593" s="62"/>
      <c r="K593" s="62"/>
      <c r="L593" s="43" t="str">
        <f>IF($B593="","",MAX(0,$E593-MAX($E593-$I593,Parámetros!$B$5)))</f>
        <v/>
      </c>
      <c r="M593" s="43" t="str">
        <f>IF($B593="","",MIN($E593,Parámetros!$B$4))</f>
        <v/>
      </c>
      <c r="N593" s="43" t="str">
        <f t="shared" si="83"/>
        <v/>
      </c>
      <c r="O593" s="43" t="str">
        <f>IF($B593="","",MIN(($E593+$F593)/IF($D593="",1,$D593),Parámetros!$B$4))</f>
        <v/>
      </c>
      <c r="P593" s="43" t="str">
        <f t="shared" si="84"/>
        <v/>
      </c>
      <c r="Q593" s="43" t="str">
        <f t="shared" si="85"/>
        <v/>
      </c>
      <c r="R593" s="43" t="str">
        <f t="shared" si="78"/>
        <v/>
      </c>
      <c r="S593" s="44" t="str">
        <f>IF($B593="","",IFERROR(VLOOKUP($C593,F.931!$B:$R,9,0),8))</f>
        <v/>
      </c>
      <c r="T593" s="44" t="str">
        <f>IF($B593="","",IFERROR(VLOOKUP($C593,F.931!$B:$R,7,0),1))</f>
        <v/>
      </c>
      <c r="U593" s="44" t="str">
        <f>IF($B593="","",IFERROR(VLOOKUP($C593,F.931!$B:$AR,15,0),0))</f>
        <v/>
      </c>
      <c r="V593" s="44" t="str">
        <f>IF($B593="","",IFERROR(VLOOKUP($C593,F.931!$B:$R,3,0),1))</f>
        <v/>
      </c>
      <c r="W593" s="45" t="str">
        <f t="shared" si="79"/>
        <v/>
      </c>
      <c r="X593" s="46" t="str">
        <f>IF($B593="","",$W593*(X$2+$U593*0.015) *$O593*IF(COUNTIF(Parámetros!$J:$J, $S593)&gt;0,0,1)*IF($T593=2,0,1) +$J593*$W593)</f>
        <v/>
      </c>
      <c r="Y593" s="46" t="str">
        <f>IF($B593="","",$W593*Y$2*P593*IF(COUNTIF(Parámetros!$L:$L,$S593)&gt;0,0,1)*IF($T593=2,0,1) +$K593*$W593)</f>
        <v/>
      </c>
      <c r="Z593" s="46" t="str">
        <f>IF($B593="","",($M593*Z$2+IF($T593=2,0, $M593*Z$1+$X593/$W593*(1-$W593)))*IF(COUNTIF(Parámetros!$I:$I, $S593)&gt;0,0,1))</f>
        <v/>
      </c>
      <c r="AA593" s="46" t="str">
        <f>IF($B593="","",$R593*IF($T593=2,AA$1,AA$2) *IF(COUNTIF(Parámetros!$K:$K, $S593)&gt;0,0,1)+$Y593/$W593*(1-$W593))</f>
        <v/>
      </c>
      <c r="AB593" s="46" t="str">
        <f>IF($B593="","",$Q593*Parámetros!$B$3+Parámetros!$B$2)</f>
        <v/>
      </c>
      <c r="AC593" s="46" t="str">
        <f>IF($B593="","",Parámetros!$B$1*IF(OR($S593=27,$S593=102),0,1))</f>
        <v/>
      </c>
      <c r="AE593" s="43" t="str">
        <f>IF($B593="","",IF($C593="","No declarado",IFERROR(VLOOKUP($C593,F.931!$B:$BZ,$AE$1,0),"No declarado")))</f>
        <v/>
      </c>
      <c r="AF593" s="47" t="str">
        <f t="shared" si="80"/>
        <v/>
      </c>
      <c r="AG593" s="47" t="str">
        <f>IF($B593="","",IFERROR(O593-VLOOKUP(C593,F.931!B:BZ,SUMIFS(F.931!$1:$1,F.931!$3:$3,"Remuneración 4"),0),""))</f>
        <v/>
      </c>
      <c r="AH593" s="48" t="str">
        <f t="shared" si="81"/>
        <v/>
      </c>
      <c r="AI593" s="41" t="str">
        <f t="shared" si="82"/>
        <v/>
      </c>
    </row>
    <row r="594" spans="1:35" x14ac:dyDescent="0.2">
      <c r="A594" s="65"/>
      <c r="B594" s="64"/>
      <c r="C594" s="65"/>
      <c r="D594" s="88"/>
      <c r="E594" s="62"/>
      <c r="F594" s="62"/>
      <c r="G594" s="62"/>
      <c r="H594" s="62"/>
      <c r="I594" s="62"/>
      <c r="J594" s="62"/>
      <c r="K594" s="62"/>
      <c r="L594" s="43" t="str">
        <f>IF($B594="","",MAX(0,$E594-MAX($E594-$I594,Parámetros!$B$5)))</f>
        <v/>
      </c>
      <c r="M594" s="43" t="str">
        <f>IF($B594="","",MIN($E594,Parámetros!$B$4))</f>
        <v/>
      </c>
      <c r="N594" s="43" t="str">
        <f t="shared" si="83"/>
        <v/>
      </c>
      <c r="O594" s="43" t="str">
        <f>IF($B594="","",MIN(($E594+$F594)/IF($D594="",1,$D594),Parámetros!$B$4))</f>
        <v/>
      </c>
      <c r="P594" s="43" t="str">
        <f t="shared" si="84"/>
        <v/>
      </c>
      <c r="Q594" s="43" t="str">
        <f t="shared" si="85"/>
        <v/>
      </c>
      <c r="R594" s="43" t="str">
        <f t="shared" si="78"/>
        <v/>
      </c>
      <c r="S594" s="44" t="str">
        <f>IF($B594="","",IFERROR(VLOOKUP($C594,F.931!$B:$R,9,0),8))</f>
        <v/>
      </c>
      <c r="T594" s="44" t="str">
        <f>IF($B594="","",IFERROR(VLOOKUP($C594,F.931!$B:$R,7,0),1))</f>
        <v/>
      </c>
      <c r="U594" s="44" t="str">
        <f>IF($B594="","",IFERROR(VLOOKUP($C594,F.931!$B:$AR,15,0),0))</f>
        <v/>
      </c>
      <c r="V594" s="44" t="str">
        <f>IF($B594="","",IFERROR(VLOOKUP($C594,F.931!$B:$R,3,0),1))</f>
        <v/>
      </c>
      <c r="W594" s="45" t="str">
        <f t="shared" si="79"/>
        <v/>
      </c>
      <c r="X594" s="46" t="str">
        <f>IF($B594="","",$W594*(X$2+$U594*0.015) *$O594*IF(COUNTIF(Parámetros!$J:$J, $S594)&gt;0,0,1)*IF($T594=2,0,1) +$J594*$W594)</f>
        <v/>
      </c>
      <c r="Y594" s="46" t="str">
        <f>IF($B594="","",$W594*Y$2*P594*IF(COUNTIF(Parámetros!$L:$L,$S594)&gt;0,0,1)*IF($T594=2,0,1) +$K594*$W594)</f>
        <v/>
      </c>
      <c r="Z594" s="46" t="str">
        <f>IF($B594="","",($M594*Z$2+IF($T594=2,0, $M594*Z$1+$X594/$W594*(1-$W594)))*IF(COUNTIF(Parámetros!$I:$I, $S594)&gt;0,0,1))</f>
        <v/>
      </c>
      <c r="AA594" s="46" t="str">
        <f>IF($B594="","",$R594*IF($T594=2,AA$1,AA$2) *IF(COUNTIF(Parámetros!$K:$K, $S594)&gt;0,0,1)+$Y594/$W594*(1-$W594))</f>
        <v/>
      </c>
      <c r="AB594" s="46" t="str">
        <f>IF($B594="","",$Q594*Parámetros!$B$3+Parámetros!$B$2)</f>
        <v/>
      </c>
      <c r="AC594" s="46" t="str">
        <f>IF($B594="","",Parámetros!$B$1*IF(OR($S594=27,$S594=102),0,1))</f>
        <v/>
      </c>
      <c r="AE594" s="43" t="str">
        <f>IF($B594="","",IF($C594="","No declarado",IFERROR(VLOOKUP($C594,F.931!$B:$BZ,$AE$1,0),"No declarado")))</f>
        <v/>
      </c>
      <c r="AF594" s="47" t="str">
        <f t="shared" si="80"/>
        <v/>
      </c>
      <c r="AG594" s="47" t="str">
        <f>IF($B594="","",IFERROR(O594-VLOOKUP(C594,F.931!B:BZ,SUMIFS(F.931!$1:$1,F.931!$3:$3,"Remuneración 4"),0),""))</f>
        <v/>
      </c>
      <c r="AH594" s="48" t="str">
        <f t="shared" si="81"/>
        <v/>
      </c>
      <c r="AI594" s="41" t="str">
        <f t="shared" si="82"/>
        <v/>
      </c>
    </row>
    <row r="595" spans="1:35" x14ac:dyDescent="0.2">
      <c r="A595" s="65"/>
      <c r="B595" s="64"/>
      <c r="C595" s="65"/>
      <c r="D595" s="88"/>
      <c r="E595" s="62"/>
      <c r="F595" s="62"/>
      <c r="G595" s="62"/>
      <c r="H595" s="62"/>
      <c r="I595" s="62"/>
      <c r="J595" s="62"/>
      <c r="K595" s="62"/>
      <c r="L595" s="43" t="str">
        <f>IF($B595="","",MAX(0,$E595-MAX($E595-$I595,Parámetros!$B$5)))</f>
        <v/>
      </c>
      <c r="M595" s="43" t="str">
        <f>IF($B595="","",MIN($E595,Parámetros!$B$4))</f>
        <v/>
      </c>
      <c r="N595" s="43" t="str">
        <f t="shared" si="83"/>
        <v/>
      </c>
      <c r="O595" s="43" t="str">
        <f>IF($B595="","",MIN(($E595+$F595)/IF($D595="",1,$D595),Parámetros!$B$4))</f>
        <v/>
      </c>
      <c r="P595" s="43" t="str">
        <f t="shared" si="84"/>
        <v/>
      </c>
      <c r="Q595" s="43" t="str">
        <f t="shared" si="85"/>
        <v/>
      </c>
      <c r="R595" s="43" t="str">
        <f t="shared" si="78"/>
        <v/>
      </c>
      <c r="S595" s="44" t="str">
        <f>IF($B595="","",IFERROR(VLOOKUP($C595,F.931!$B:$R,9,0),8))</f>
        <v/>
      </c>
      <c r="T595" s="44" t="str">
        <f>IF($B595="","",IFERROR(VLOOKUP($C595,F.931!$B:$R,7,0),1))</f>
        <v/>
      </c>
      <c r="U595" s="44" t="str">
        <f>IF($B595="","",IFERROR(VLOOKUP($C595,F.931!$B:$AR,15,0),0))</f>
        <v/>
      </c>
      <c r="V595" s="44" t="str">
        <f>IF($B595="","",IFERROR(VLOOKUP($C595,F.931!$B:$R,3,0),1))</f>
        <v/>
      </c>
      <c r="W595" s="45" t="str">
        <f t="shared" si="79"/>
        <v/>
      </c>
      <c r="X595" s="46" t="str">
        <f>IF($B595="","",$W595*(X$2+$U595*0.015) *$O595*IF(COUNTIF(Parámetros!$J:$J, $S595)&gt;0,0,1)*IF($T595=2,0,1) +$J595*$W595)</f>
        <v/>
      </c>
      <c r="Y595" s="46" t="str">
        <f>IF($B595="","",$W595*Y$2*P595*IF(COUNTIF(Parámetros!$L:$L,$S595)&gt;0,0,1)*IF($T595=2,0,1) +$K595*$W595)</f>
        <v/>
      </c>
      <c r="Z595" s="46" t="str">
        <f>IF($B595="","",($M595*Z$2+IF($T595=2,0, $M595*Z$1+$X595/$W595*(1-$W595)))*IF(COUNTIF(Parámetros!$I:$I, $S595)&gt;0,0,1))</f>
        <v/>
      </c>
      <c r="AA595" s="46" t="str">
        <f>IF($B595="","",$R595*IF($T595=2,AA$1,AA$2) *IF(COUNTIF(Parámetros!$K:$K, $S595)&gt;0,0,1)+$Y595/$W595*(1-$W595))</f>
        <v/>
      </c>
      <c r="AB595" s="46" t="str">
        <f>IF($B595="","",$Q595*Parámetros!$B$3+Parámetros!$B$2)</f>
        <v/>
      </c>
      <c r="AC595" s="46" t="str">
        <f>IF($B595="","",Parámetros!$B$1*IF(OR($S595=27,$S595=102),0,1))</f>
        <v/>
      </c>
      <c r="AE595" s="43" t="str">
        <f>IF($B595="","",IF($C595="","No declarado",IFERROR(VLOOKUP($C595,F.931!$B:$BZ,$AE$1,0),"No declarado")))</f>
        <v/>
      </c>
      <c r="AF595" s="47" t="str">
        <f t="shared" si="80"/>
        <v/>
      </c>
      <c r="AG595" s="47" t="str">
        <f>IF($B595="","",IFERROR(O595-VLOOKUP(C595,F.931!B:BZ,SUMIFS(F.931!$1:$1,F.931!$3:$3,"Remuneración 4"),0),""))</f>
        <v/>
      </c>
      <c r="AH595" s="48" t="str">
        <f t="shared" si="81"/>
        <v/>
      </c>
      <c r="AI595" s="41" t="str">
        <f t="shared" si="82"/>
        <v/>
      </c>
    </row>
    <row r="596" spans="1:35" x14ac:dyDescent="0.2">
      <c r="A596" s="65"/>
      <c r="B596" s="64"/>
      <c r="C596" s="65"/>
      <c r="D596" s="88"/>
      <c r="E596" s="62"/>
      <c r="F596" s="62"/>
      <c r="G596" s="62"/>
      <c r="H596" s="62"/>
      <c r="I596" s="62"/>
      <c r="J596" s="62"/>
      <c r="K596" s="62"/>
      <c r="L596" s="43" t="str">
        <f>IF($B596="","",MAX(0,$E596-MAX($E596-$I596,Parámetros!$B$5)))</f>
        <v/>
      </c>
      <c r="M596" s="43" t="str">
        <f>IF($B596="","",MIN($E596,Parámetros!$B$4))</f>
        <v/>
      </c>
      <c r="N596" s="43" t="str">
        <f t="shared" si="83"/>
        <v/>
      </c>
      <c r="O596" s="43" t="str">
        <f>IF($B596="","",MIN(($E596+$F596)/IF($D596="",1,$D596),Parámetros!$B$4))</f>
        <v/>
      </c>
      <c r="P596" s="43" t="str">
        <f t="shared" si="84"/>
        <v/>
      </c>
      <c r="Q596" s="43" t="str">
        <f t="shared" si="85"/>
        <v/>
      </c>
      <c r="R596" s="43" t="str">
        <f t="shared" si="78"/>
        <v/>
      </c>
      <c r="S596" s="44" t="str">
        <f>IF($B596="","",IFERROR(VLOOKUP($C596,F.931!$B:$R,9,0),8))</f>
        <v/>
      </c>
      <c r="T596" s="44" t="str">
        <f>IF($B596="","",IFERROR(VLOOKUP($C596,F.931!$B:$R,7,0),1))</f>
        <v/>
      </c>
      <c r="U596" s="44" t="str">
        <f>IF($B596="","",IFERROR(VLOOKUP($C596,F.931!$B:$AR,15,0),0))</f>
        <v/>
      </c>
      <c r="V596" s="44" t="str">
        <f>IF($B596="","",IFERROR(VLOOKUP($C596,F.931!$B:$R,3,0),1))</f>
        <v/>
      </c>
      <c r="W596" s="45" t="str">
        <f t="shared" si="79"/>
        <v/>
      </c>
      <c r="X596" s="46" t="str">
        <f>IF($B596="","",$W596*(X$2+$U596*0.015) *$O596*IF(COUNTIF(Parámetros!$J:$J, $S596)&gt;0,0,1)*IF($T596=2,0,1) +$J596*$W596)</f>
        <v/>
      </c>
      <c r="Y596" s="46" t="str">
        <f>IF($B596="","",$W596*Y$2*P596*IF(COUNTIF(Parámetros!$L:$L,$S596)&gt;0,0,1)*IF($T596=2,0,1) +$K596*$W596)</f>
        <v/>
      </c>
      <c r="Z596" s="46" t="str">
        <f>IF($B596="","",($M596*Z$2+IF($T596=2,0, $M596*Z$1+$X596/$W596*(1-$W596)))*IF(COUNTIF(Parámetros!$I:$I, $S596)&gt;0,0,1))</f>
        <v/>
      </c>
      <c r="AA596" s="46" t="str">
        <f>IF($B596="","",$R596*IF($T596=2,AA$1,AA$2) *IF(COUNTIF(Parámetros!$K:$K, $S596)&gt;0,0,1)+$Y596/$W596*(1-$W596))</f>
        <v/>
      </c>
      <c r="AB596" s="46" t="str">
        <f>IF($B596="","",$Q596*Parámetros!$B$3+Parámetros!$B$2)</f>
        <v/>
      </c>
      <c r="AC596" s="46" t="str">
        <f>IF($B596="","",Parámetros!$B$1*IF(OR($S596=27,$S596=102),0,1))</f>
        <v/>
      </c>
      <c r="AE596" s="43" t="str">
        <f>IF($B596="","",IF($C596="","No declarado",IFERROR(VLOOKUP($C596,F.931!$B:$BZ,$AE$1,0),"No declarado")))</f>
        <v/>
      </c>
      <c r="AF596" s="47" t="str">
        <f t="shared" si="80"/>
        <v/>
      </c>
      <c r="AG596" s="47" t="str">
        <f>IF($B596="","",IFERROR(O596-VLOOKUP(C596,F.931!B:BZ,SUMIFS(F.931!$1:$1,F.931!$3:$3,"Remuneración 4"),0),""))</f>
        <v/>
      </c>
      <c r="AH596" s="48" t="str">
        <f t="shared" si="81"/>
        <v/>
      </c>
      <c r="AI596" s="41" t="str">
        <f t="shared" si="82"/>
        <v/>
      </c>
    </row>
    <row r="597" spans="1:35" x14ac:dyDescent="0.2">
      <c r="A597" s="65"/>
      <c r="B597" s="64"/>
      <c r="C597" s="65"/>
      <c r="D597" s="88"/>
      <c r="E597" s="62"/>
      <c r="F597" s="62"/>
      <c r="G597" s="62"/>
      <c r="H597" s="62"/>
      <c r="I597" s="62"/>
      <c r="J597" s="62"/>
      <c r="K597" s="62"/>
      <c r="L597" s="43" t="str">
        <f>IF($B597="","",MAX(0,$E597-MAX($E597-$I597,Parámetros!$B$5)))</f>
        <v/>
      </c>
      <c r="M597" s="43" t="str">
        <f>IF($B597="","",MIN($E597,Parámetros!$B$4))</f>
        <v/>
      </c>
      <c r="N597" s="43" t="str">
        <f t="shared" si="83"/>
        <v/>
      </c>
      <c r="O597" s="43" t="str">
        <f>IF($B597="","",MIN(($E597+$F597)/IF($D597="",1,$D597),Parámetros!$B$4))</f>
        <v/>
      </c>
      <c r="P597" s="43" t="str">
        <f t="shared" si="84"/>
        <v/>
      </c>
      <c r="Q597" s="43" t="str">
        <f t="shared" si="85"/>
        <v/>
      </c>
      <c r="R597" s="43" t="str">
        <f t="shared" si="78"/>
        <v/>
      </c>
      <c r="S597" s="44" t="str">
        <f>IF($B597="","",IFERROR(VLOOKUP($C597,F.931!$B:$R,9,0),8))</f>
        <v/>
      </c>
      <c r="T597" s="44" t="str">
        <f>IF($B597="","",IFERROR(VLOOKUP($C597,F.931!$B:$R,7,0),1))</f>
        <v/>
      </c>
      <c r="U597" s="44" t="str">
        <f>IF($B597="","",IFERROR(VLOOKUP($C597,F.931!$B:$AR,15,0),0))</f>
        <v/>
      </c>
      <c r="V597" s="44" t="str">
        <f>IF($B597="","",IFERROR(VLOOKUP($C597,F.931!$B:$R,3,0),1))</f>
        <v/>
      </c>
      <c r="W597" s="45" t="str">
        <f t="shared" si="79"/>
        <v/>
      </c>
      <c r="X597" s="46" t="str">
        <f>IF($B597="","",$W597*(X$2+$U597*0.015) *$O597*IF(COUNTIF(Parámetros!$J:$J, $S597)&gt;0,0,1)*IF($T597=2,0,1) +$J597*$W597)</f>
        <v/>
      </c>
      <c r="Y597" s="46" t="str">
        <f>IF($B597="","",$W597*Y$2*P597*IF(COUNTIF(Parámetros!$L:$L,$S597)&gt;0,0,1)*IF($T597=2,0,1) +$K597*$W597)</f>
        <v/>
      </c>
      <c r="Z597" s="46" t="str">
        <f>IF($B597="","",($M597*Z$2+IF($T597=2,0, $M597*Z$1+$X597/$W597*(1-$W597)))*IF(COUNTIF(Parámetros!$I:$I, $S597)&gt;0,0,1))</f>
        <v/>
      </c>
      <c r="AA597" s="46" t="str">
        <f>IF($B597="","",$R597*IF($T597=2,AA$1,AA$2) *IF(COUNTIF(Parámetros!$K:$K, $S597)&gt;0,0,1)+$Y597/$W597*(1-$W597))</f>
        <v/>
      </c>
      <c r="AB597" s="46" t="str">
        <f>IF($B597="","",$Q597*Parámetros!$B$3+Parámetros!$B$2)</f>
        <v/>
      </c>
      <c r="AC597" s="46" t="str">
        <f>IF($B597="","",Parámetros!$B$1*IF(OR($S597=27,$S597=102),0,1))</f>
        <v/>
      </c>
      <c r="AE597" s="43" t="str">
        <f>IF($B597="","",IF($C597="","No declarado",IFERROR(VLOOKUP($C597,F.931!$B:$BZ,$AE$1,0),"No declarado")))</f>
        <v/>
      </c>
      <c r="AF597" s="47" t="str">
        <f t="shared" si="80"/>
        <v/>
      </c>
      <c r="AG597" s="47" t="str">
        <f>IF($B597="","",IFERROR(O597-VLOOKUP(C597,F.931!B:BZ,SUMIFS(F.931!$1:$1,F.931!$3:$3,"Remuneración 4"),0),""))</f>
        <v/>
      </c>
      <c r="AH597" s="48" t="str">
        <f t="shared" si="81"/>
        <v/>
      </c>
      <c r="AI597" s="41" t="str">
        <f t="shared" si="82"/>
        <v/>
      </c>
    </row>
    <row r="598" spans="1:35" x14ac:dyDescent="0.2">
      <c r="A598" s="65"/>
      <c r="B598" s="64"/>
      <c r="C598" s="65"/>
      <c r="D598" s="88"/>
      <c r="E598" s="62"/>
      <c r="F598" s="62"/>
      <c r="G598" s="62"/>
      <c r="H598" s="62"/>
      <c r="I598" s="62"/>
      <c r="J598" s="62"/>
      <c r="K598" s="62"/>
      <c r="L598" s="43" t="str">
        <f>IF($B598="","",MAX(0,$E598-MAX($E598-$I598,Parámetros!$B$5)))</f>
        <v/>
      </c>
      <c r="M598" s="43" t="str">
        <f>IF($B598="","",MIN($E598,Parámetros!$B$4))</f>
        <v/>
      </c>
      <c r="N598" s="43" t="str">
        <f t="shared" si="83"/>
        <v/>
      </c>
      <c r="O598" s="43" t="str">
        <f>IF($B598="","",MIN(($E598+$F598)/IF($D598="",1,$D598),Parámetros!$B$4))</f>
        <v/>
      </c>
      <c r="P598" s="43" t="str">
        <f t="shared" si="84"/>
        <v/>
      </c>
      <c r="Q598" s="43" t="str">
        <f t="shared" si="85"/>
        <v/>
      </c>
      <c r="R598" s="43" t="str">
        <f t="shared" si="78"/>
        <v/>
      </c>
      <c r="S598" s="44" t="str">
        <f>IF($B598="","",IFERROR(VLOOKUP($C598,F.931!$B:$R,9,0),8))</f>
        <v/>
      </c>
      <c r="T598" s="44" t="str">
        <f>IF($B598="","",IFERROR(VLOOKUP($C598,F.931!$B:$R,7,0),1))</f>
        <v/>
      </c>
      <c r="U598" s="44" t="str">
        <f>IF($B598="","",IFERROR(VLOOKUP($C598,F.931!$B:$AR,15,0),0))</f>
        <v/>
      </c>
      <c r="V598" s="44" t="str">
        <f>IF($B598="","",IFERROR(VLOOKUP($C598,F.931!$B:$R,3,0),1))</f>
        <v/>
      </c>
      <c r="W598" s="45" t="str">
        <f t="shared" si="79"/>
        <v/>
      </c>
      <c r="X598" s="46" t="str">
        <f>IF($B598="","",$W598*(X$2+$U598*0.015) *$O598*IF(COUNTIF(Parámetros!$J:$J, $S598)&gt;0,0,1)*IF($T598=2,0,1) +$J598*$W598)</f>
        <v/>
      </c>
      <c r="Y598" s="46" t="str">
        <f>IF($B598="","",$W598*Y$2*P598*IF(COUNTIF(Parámetros!$L:$L,$S598)&gt;0,0,1)*IF($T598=2,0,1) +$K598*$W598)</f>
        <v/>
      </c>
      <c r="Z598" s="46" t="str">
        <f>IF($B598="","",($M598*Z$2+IF($T598=2,0, $M598*Z$1+$X598/$W598*(1-$W598)))*IF(COUNTIF(Parámetros!$I:$I, $S598)&gt;0,0,1))</f>
        <v/>
      </c>
      <c r="AA598" s="46" t="str">
        <f>IF($B598="","",$R598*IF($T598=2,AA$1,AA$2) *IF(COUNTIF(Parámetros!$K:$K, $S598)&gt;0,0,1)+$Y598/$W598*(1-$W598))</f>
        <v/>
      </c>
      <c r="AB598" s="46" t="str">
        <f>IF($B598="","",$Q598*Parámetros!$B$3+Parámetros!$B$2)</f>
        <v/>
      </c>
      <c r="AC598" s="46" t="str">
        <f>IF($B598="","",Parámetros!$B$1*IF(OR($S598=27,$S598=102),0,1))</f>
        <v/>
      </c>
      <c r="AE598" s="43" t="str">
        <f>IF($B598="","",IF($C598="","No declarado",IFERROR(VLOOKUP($C598,F.931!$B:$BZ,$AE$1,0),"No declarado")))</f>
        <v/>
      </c>
      <c r="AF598" s="47" t="str">
        <f t="shared" si="80"/>
        <v/>
      </c>
      <c r="AG598" s="47" t="str">
        <f>IF($B598="","",IFERROR(O598-VLOOKUP(C598,F.931!B:BZ,SUMIFS(F.931!$1:$1,F.931!$3:$3,"Remuneración 4"),0),""))</f>
        <v/>
      </c>
      <c r="AH598" s="48" t="str">
        <f t="shared" si="81"/>
        <v/>
      </c>
      <c r="AI598" s="41" t="str">
        <f t="shared" si="82"/>
        <v/>
      </c>
    </row>
    <row r="599" spans="1:35" x14ac:dyDescent="0.2">
      <c r="A599" s="65"/>
      <c r="B599" s="64"/>
      <c r="C599" s="65"/>
      <c r="D599" s="88"/>
      <c r="E599" s="62"/>
      <c r="F599" s="62"/>
      <c r="G599" s="62"/>
      <c r="H599" s="62"/>
      <c r="I599" s="62"/>
      <c r="J599" s="62"/>
      <c r="K599" s="62"/>
      <c r="L599" s="43" t="str">
        <f>IF($B599="","",MAX(0,$E599-MAX($E599-$I599,Parámetros!$B$5)))</f>
        <v/>
      </c>
      <c r="M599" s="43" t="str">
        <f>IF($B599="","",MIN($E599,Parámetros!$B$4))</f>
        <v/>
      </c>
      <c r="N599" s="43" t="str">
        <f t="shared" si="83"/>
        <v/>
      </c>
      <c r="O599" s="43" t="str">
        <f>IF($B599="","",MIN(($E599+$F599)/IF($D599="",1,$D599),Parámetros!$B$4))</f>
        <v/>
      </c>
      <c r="P599" s="43" t="str">
        <f t="shared" si="84"/>
        <v/>
      </c>
      <c r="Q599" s="43" t="str">
        <f t="shared" si="85"/>
        <v/>
      </c>
      <c r="R599" s="43" t="str">
        <f t="shared" si="78"/>
        <v/>
      </c>
      <c r="S599" s="44" t="str">
        <f>IF($B599="","",IFERROR(VLOOKUP($C599,F.931!$B:$R,9,0),8))</f>
        <v/>
      </c>
      <c r="T599" s="44" t="str">
        <f>IF($B599="","",IFERROR(VLOOKUP($C599,F.931!$B:$R,7,0),1))</f>
        <v/>
      </c>
      <c r="U599" s="44" t="str">
        <f>IF($B599="","",IFERROR(VLOOKUP($C599,F.931!$B:$AR,15,0),0))</f>
        <v/>
      </c>
      <c r="V599" s="44" t="str">
        <f>IF($B599="","",IFERROR(VLOOKUP($C599,F.931!$B:$R,3,0),1))</f>
        <v/>
      </c>
      <c r="W599" s="45" t="str">
        <f t="shared" si="79"/>
        <v/>
      </c>
      <c r="X599" s="46" t="str">
        <f>IF($B599="","",$W599*(X$2+$U599*0.015) *$O599*IF(COUNTIF(Parámetros!$J:$J, $S599)&gt;0,0,1)*IF($T599=2,0,1) +$J599*$W599)</f>
        <v/>
      </c>
      <c r="Y599" s="46" t="str">
        <f>IF($B599="","",$W599*Y$2*P599*IF(COUNTIF(Parámetros!$L:$L,$S599)&gt;0,0,1)*IF($T599=2,0,1) +$K599*$W599)</f>
        <v/>
      </c>
      <c r="Z599" s="46" t="str">
        <f>IF($B599="","",($M599*Z$2+IF($T599=2,0, $M599*Z$1+$X599/$W599*(1-$W599)))*IF(COUNTIF(Parámetros!$I:$I, $S599)&gt;0,0,1))</f>
        <v/>
      </c>
      <c r="AA599" s="46" t="str">
        <f>IF($B599="","",$R599*IF($T599=2,AA$1,AA$2) *IF(COUNTIF(Parámetros!$K:$K, $S599)&gt;0,0,1)+$Y599/$W599*(1-$W599))</f>
        <v/>
      </c>
      <c r="AB599" s="46" t="str">
        <f>IF($B599="","",$Q599*Parámetros!$B$3+Parámetros!$B$2)</f>
        <v/>
      </c>
      <c r="AC599" s="46" t="str">
        <f>IF($B599="","",Parámetros!$B$1*IF(OR($S599=27,$S599=102),0,1))</f>
        <v/>
      </c>
      <c r="AE599" s="43" t="str">
        <f>IF($B599="","",IF($C599="","No declarado",IFERROR(VLOOKUP($C599,F.931!$B:$BZ,$AE$1,0),"No declarado")))</f>
        <v/>
      </c>
      <c r="AF599" s="47" t="str">
        <f t="shared" si="80"/>
        <v/>
      </c>
      <c r="AG599" s="47" t="str">
        <f>IF($B599="","",IFERROR(O599-VLOOKUP(C599,F.931!B:BZ,SUMIFS(F.931!$1:$1,F.931!$3:$3,"Remuneración 4"),0),""))</f>
        <v/>
      </c>
      <c r="AH599" s="48" t="str">
        <f t="shared" si="81"/>
        <v/>
      </c>
      <c r="AI599" s="41" t="str">
        <f t="shared" si="82"/>
        <v/>
      </c>
    </row>
    <row r="600" spans="1:35" x14ac:dyDescent="0.2">
      <c r="A600" s="65"/>
      <c r="B600" s="64"/>
      <c r="C600" s="65"/>
      <c r="D600" s="88"/>
      <c r="E600" s="62"/>
      <c r="F600" s="62"/>
      <c r="G600" s="62"/>
      <c r="H600" s="62"/>
      <c r="I600" s="62"/>
      <c r="J600" s="62"/>
      <c r="K600" s="62"/>
      <c r="L600" s="43" t="str">
        <f>IF($B600="","",MAX(0,$E600-MAX($E600-$I600,Parámetros!$B$5)))</f>
        <v/>
      </c>
      <c r="M600" s="43" t="str">
        <f>IF($B600="","",MIN($E600,Parámetros!$B$4))</f>
        <v/>
      </c>
      <c r="N600" s="43" t="str">
        <f t="shared" si="83"/>
        <v/>
      </c>
      <c r="O600" s="43" t="str">
        <f>IF($B600="","",MIN(($E600+$F600)/IF($D600="",1,$D600),Parámetros!$B$4))</f>
        <v/>
      </c>
      <c r="P600" s="43" t="str">
        <f t="shared" si="84"/>
        <v/>
      </c>
      <c r="Q600" s="43" t="str">
        <f t="shared" si="85"/>
        <v/>
      </c>
      <c r="R600" s="43" t="str">
        <f t="shared" si="78"/>
        <v/>
      </c>
      <c r="S600" s="44" t="str">
        <f>IF($B600="","",IFERROR(VLOOKUP($C600,F.931!$B:$R,9,0),8))</f>
        <v/>
      </c>
      <c r="T600" s="44" t="str">
        <f>IF($B600="","",IFERROR(VLOOKUP($C600,F.931!$B:$R,7,0),1))</f>
        <v/>
      </c>
      <c r="U600" s="44" t="str">
        <f>IF($B600="","",IFERROR(VLOOKUP($C600,F.931!$B:$AR,15,0),0))</f>
        <v/>
      </c>
      <c r="V600" s="44" t="str">
        <f>IF($B600="","",IFERROR(VLOOKUP($C600,F.931!$B:$R,3,0),1))</f>
        <v/>
      </c>
      <c r="W600" s="45" t="str">
        <f t="shared" si="79"/>
        <v/>
      </c>
      <c r="X600" s="46" t="str">
        <f>IF($B600="","",$W600*(X$2+$U600*0.015) *$O600*IF(COUNTIF(Parámetros!$J:$J, $S600)&gt;0,0,1)*IF($T600=2,0,1) +$J600*$W600)</f>
        <v/>
      </c>
      <c r="Y600" s="46" t="str">
        <f>IF($B600="","",$W600*Y$2*P600*IF(COUNTIF(Parámetros!$L:$L,$S600)&gt;0,0,1)*IF($T600=2,0,1) +$K600*$W600)</f>
        <v/>
      </c>
      <c r="Z600" s="46" t="str">
        <f>IF($B600="","",($M600*Z$2+IF($T600=2,0, $M600*Z$1+$X600/$W600*(1-$W600)))*IF(COUNTIF(Parámetros!$I:$I, $S600)&gt;0,0,1))</f>
        <v/>
      </c>
      <c r="AA600" s="46" t="str">
        <f>IF($B600="","",$R600*IF($T600=2,AA$1,AA$2) *IF(COUNTIF(Parámetros!$K:$K, $S600)&gt;0,0,1)+$Y600/$W600*(1-$W600))</f>
        <v/>
      </c>
      <c r="AB600" s="46" t="str">
        <f>IF($B600="","",$Q600*Parámetros!$B$3+Parámetros!$B$2)</f>
        <v/>
      </c>
      <c r="AC600" s="46" t="str">
        <f>IF($B600="","",Parámetros!$B$1*IF(OR($S600=27,$S600=102),0,1))</f>
        <v/>
      </c>
      <c r="AE600" s="43" t="str">
        <f>IF($B600="","",IF($C600="","No declarado",IFERROR(VLOOKUP($C600,F.931!$B:$BZ,$AE$1,0),"No declarado")))</f>
        <v/>
      </c>
      <c r="AF600" s="47" t="str">
        <f t="shared" si="80"/>
        <v/>
      </c>
      <c r="AG600" s="47" t="str">
        <f>IF($B600="","",IFERROR(O600-VLOOKUP(C600,F.931!B:BZ,SUMIFS(F.931!$1:$1,F.931!$3:$3,"Remuneración 4"),0),""))</f>
        <v/>
      </c>
      <c r="AH600" s="48" t="str">
        <f t="shared" si="81"/>
        <v/>
      </c>
      <c r="AI600" s="41" t="str">
        <f t="shared" si="82"/>
        <v/>
      </c>
    </row>
    <row r="601" spans="1:35" x14ac:dyDescent="0.2">
      <c r="A601" s="65"/>
      <c r="B601" s="64"/>
      <c r="C601" s="65"/>
      <c r="D601" s="88"/>
      <c r="E601" s="62"/>
      <c r="F601" s="62"/>
      <c r="G601" s="62"/>
      <c r="H601" s="62"/>
      <c r="I601" s="62"/>
      <c r="J601" s="62"/>
      <c r="K601" s="62"/>
      <c r="L601" s="43" t="str">
        <f>IF($B601="","",MAX(0,$E601-MAX($E601-$I601,Parámetros!$B$5)))</f>
        <v/>
      </c>
      <c r="M601" s="43" t="str">
        <f>IF($B601="","",MIN($E601,Parámetros!$B$4))</f>
        <v/>
      </c>
      <c r="N601" s="43" t="str">
        <f t="shared" si="83"/>
        <v/>
      </c>
      <c r="O601" s="43" t="str">
        <f>IF($B601="","",MIN(($E601+$F601)/IF($D601="",1,$D601),Parámetros!$B$4))</f>
        <v/>
      </c>
      <c r="P601" s="43" t="str">
        <f t="shared" si="84"/>
        <v/>
      </c>
      <c r="Q601" s="43" t="str">
        <f t="shared" si="85"/>
        <v/>
      </c>
      <c r="R601" s="43" t="str">
        <f t="shared" si="78"/>
        <v/>
      </c>
      <c r="S601" s="44" t="str">
        <f>IF($B601="","",IFERROR(VLOOKUP($C601,F.931!$B:$R,9,0),8))</f>
        <v/>
      </c>
      <c r="T601" s="44" t="str">
        <f>IF($B601="","",IFERROR(VLOOKUP($C601,F.931!$B:$R,7,0),1))</f>
        <v/>
      </c>
      <c r="U601" s="44" t="str">
        <f>IF($B601="","",IFERROR(VLOOKUP($C601,F.931!$B:$AR,15,0),0))</f>
        <v/>
      </c>
      <c r="V601" s="44" t="str">
        <f>IF($B601="","",IFERROR(VLOOKUP($C601,F.931!$B:$R,3,0),1))</f>
        <v/>
      </c>
      <c r="W601" s="45" t="str">
        <f t="shared" si="79"/>
        <v/>
      </c>
      <c r="X601" s="46" t="str">
        <f>IF($B601="","",$W601*(X$2+$U601*0.015) *$O601*IF(COUNTIF(Parámetros!$J:$J, $S601)&gt;0,0,1)*IF($T601=2,0,1) +$J601*$W601)</f>
        <v/>
      </c>
      <c r="Y601" s="46" t="str">
        <f>IF($B601="","",$W601*Y$2*P601*IF(COUNTIF(Parámetros!$L:$L,$S601)&gt;0,0,1)*IF($T601=2,0,1) +$K601*$W601)</f>
        <v/>
      </c>
      <c r="Z601" s="46" t="str">
        <f>IF($B601="","",($M601*Z$2+IF($T601=2,0, $M601*Z$1+$X601/$W601*(1-$W601)))*IF(COUNTIF(Parámetros!$I:$I, $S601)&gt;0,0,1))</f>
        <v/>
      </c>
      <c r="AA601" s="46" t="str">
        <f>IF($B601="","",$R601*IF($T601=2,AA$1,AA$2) *IF(COUNTIF(Parámetros!$K:$K, $S601)&gt;0,0,1)+$Y601/$W601*(1-$W601))</f>
        <v/>
      </c>
      <c r="AB601" s="46" t="str">
        <f>IF($B601="","",$Q601*Parámetros!$B$3+Parámetros!$B$2)</f>
        <v/>
      </c>
      <c r="AC601" s="46" t="str">
        <f>IF($B601="","",Parámetros!$B$1*IF(OR($S601=27,$S601=102),0,1))</f>
        <v/>
      </c>
      <c r="AE601" s="43" t="str">
        <f>IF($B601="","",IF($C601="","No declarado",IFERROR(VLOOKUP($C601,F.931!$B:$BZ,$AE$1,0),"No declarado")))</f>
        <v/>
      </c>
      <c r="AF601" s="47" t="str">
        <f t="shared" si="80"/>
        <v/>
      </c>
      <c r="AG601" s="47" t="str">
        <f>IF($B601="","",IFERROR(O601-VLOOKUP(C601,F.931!B:BZ,SUMIFS(F.931!$1:$1,F.931!$3:$3,"Remuneración 4"),0),""))</f>
        <v/>
      </c>
      <c r="AH601" s="48" t="str">
        <f t="shared" si="81"/>
        <v/>
      </c>
      <c r="AI601" s="41" t="str">
        <f t="shared" si="82"/>
        <v/>
      </c>
    </row>
    <row r="602" spans="1:35" x14ac:dyDescent="0.2">
      <c r="A602" s="65"/>
      <c r="B602" s="64"/>
      <c r="C602" s="65"/>
      <c r="D602" s="88"/>
      <c r="E602" s="62"/>
      <c r="F602" s="62"/>
      <c r="G602" s="62"/>
      <c r="H602" s="62"/>
      <c r="I602" s="62"/>
      <c r="J602" s="62"/>
      <c r="K602" s="62"/>
      <c r="L602" s="43" t="str">
        <f>IF($B602="","",MAX(0,$E602-MAX($E602-$I602,Parámetros!$B$5)))</f>
        <v/>
      </c>
      <c r="M602" s="43" t="str">
        <f>IF($B602="","",MIN($E602,Parámetros!$B$4))</f>
        <v/>
      </c>
      <c r="N602" s="43" t="str">
        <f t="shared" si="83"/>
        <v/>
      </c>
      <c r="O602" s="43" t="str">
        <f>IF($B602="","",MIN(($E602+$F602)/IF($D602="",1,$D602),Parámetros!$B$4))</f>
        <v/>
      </c>
      <c r="P602" s="43" t="str">
        <f t="shared" si="84"/>
        <v/>
      </c>
      <c r="Q602" s="43" t="str">
        <f t="shared" si="85"/>
        <v/>
      </c>
      <c r="R602" s="43" t="str">
        <f t="shared" si="78"/>
        <v/>
      </c>
      <c r="S602" s="44" t="str">
        <f>IF($B602="","",IFERROR(VLOOKUP($C602,F.931!$B:$R,9,0),8))</f>
        <v/>
      </c>
      <c r="T602" s="44" t="str">
        <f>IF($B602="","",IFERROR(VLOOKUP($C602,F.931!$B:$R,7,0),1))</f>
        <v/>
      </c>
      <c r="U602" s="44" t="str">
        <f>IF($B602="","",IFERROR(VLOOKUP($C602,F.931!$B:$AR,15,0),0))</f>
        <v/>
      </c>
      <c r="V602" s="44" t="str">
        <f>IF($B602="","",IFERROR(VLOOKUP($C602,F.931!$B:$R,3,0),1))</f>
        <v/>
      </c>
      <c r="W602" s="45" t="str">
        <f t="shared" si="79"/>
        <v/>
      </c>
      <c r="X602" s="46" t="str">
        <f>IF($B602="","",$W602*(X$2+$U602*0.015) *$O602*IF(COUNTIF(Parámetros!$J:$J, $S602)&gt;0,0,1)*IF($T602=2,0,1) +$J602*$W602)</f>
        <v/>
      </c>
      <c r="Y602" s="46" t="str">
        <f>IF($B602="","",$W602*Y$2*P602*IF(COUNTIF(Parámetros!$L:$L,$S602)&gt;0,0,1)*IF($T602=2,0,1) +$K602*$W602)</f>
        <v/>
      </c>
      <c r="Z602" s="46" t="str">
        <f>IF($B602="","",($M602*Z$2+IF($T602=2,0, $M602*Z$1+$X602/$W602*(1-$W602)))*IF(COUNTIF(Parámetros!$I:$I, $S602)&gt;0,0,1))</f>
        <v/>
      </c>
      <c r="AA602" s="46" t="str">
        <f>IF($B602="","",$R602*IF($T602=2,AA$1,AA$2) *IF(COUNTIF(Parámetros!$K:$K, $S602)&gt;0,0,1)+$Y602/$W602*(1-$W602))</f>
        <v/>
      </c>
      <c r="AB602" s="46" t="str">
        <f>IF($B602="","",$Q602*Parámetros!$B$3+Parámetros!$B$2)</f>
        <v/>
      </c>
      <c r="AC602" s="46" t="str">
        <f>IF($B602="","",Parámetros!$B$1*IF(OR($S602=27,$S602=102),0,1))</f>
        <v/>
      </c>
      <c r="AE602" s="43" t="str">
        <f>IF($B602="","",IF($C602="","No declarado",IFERROR(VLOOKUP($C602,F.931!$B:$BZ,$AE$1,0),"No declarado")))</f>
        <v/>
      </c>
      <c r="AF602" s="47" t="str">
        <f t="shared" si="80"/>
        <v/>
      </c>
      <c r="AG602" s="47" t="str">
        <f>IF($B602="","",IFERROR(O602-VLOOKUP(C602,F.931!B:BZ,SUMIFS(F.931!$1:$1,F.931!$3:$3,"Remuneración 4"),0),""))</f>
        <v/>
      </c>
      <c r="AH602" s="48" t="str">
        <f t="shared" si="81"/>
        <v/>
      </c>
      <c r="AI602" s="41" t="str">
        <f t="shared" si="82"/>
        <v/>
      </c>
    </row>
    <row r="603" spans="1:35" x14ac:dyDescent="0.2">
      <c r="A603" s="65"/>
      <c r="B603" s="64"/>
      <c r="C603" s="65"/>
      <c r="D603" s="88"/>
      <c r="E603" s="62"/>
      <c r="F603" s="62"/>
      <c r="G603" s="62"/>
      <c r="H603" s="62"/>
      <c r="I603" s="62"/>
      <c r="J603" s="62"/>
      <c r="K603" s="62"/>
      <c r="L603" s="43" t="str">
        <f>IF($B603="","",MAX(0,$E603-MAX($E603-$I603,Parámetros!$B$5)))</f>
        <v/>
      </c>
      <c r="M603" s="43" t="str">
        <f>IF($B603="","",MIN($E603,Parámetros!$B$4))</f>
        <v/>
      </c>
      <c r="N603" s="43" t="str">
        <f t="shared" si="83"/>
        <v/>
      </c>
      <c r="O603" s="43" t="str">
        <f>IF($B603="","",MIN(($E603+$F603)/IF($D603="",1,$D603),Parámetros!$B$4))</f>
        <v/>
      </c>
      <c r="P603" s="43" t="str">
        <f t="shared" si="84"/>
        <v/>
      </c>
      <c r="Q603" s="43" t="str">
        <f t="shared" si="85"/>
        <v/>
      </c>
      <c r="R603" s="43" t="str">
        <f t="shared" si="78"/>
        <v/>
      </c>
      <c r="S603" s="44" t="str">
        <f>IF($B603="","",IFERROR(VLOOKUP($C603,F.931!$B:$R,9,0),8))</f>
        <v/>
      </c>
      <c r="T603" s="44" t="str">
        <f>IF($B603="","",IFERROR(VLOOKUP($C603,F.931!$B:$R,7,0),1))</f>
        <v/>
      </c>
      <c r="U603" s="44" t="str">
        <f>IF($B603="","",IFERROR(VLOOKUP($C603,F.931!$B:$AR,15,0),0))</f>
        <v/>
      </c>
      <c r="V603" s="44" t="str">
        <f>IF($B603="","",IFERROR(VLOOKUP($C603,F.931!$B:$R,3,0),1))</f>
        <v/>
      </c>
      <c r="W603" s="45" t="str">
        <f t="shared" si="79"/>
        <v/>
      </c>
      <c r="X603" s="46" t="str">
        <f>IF($B603="","",$W603*(X$2+$U603*0.015) *$O603*IF(COUNTIF(Parámetros!$J:$J, $S603)&gt;0,0,1)*IF($T603=2,0,1) +$J603*$W603)</f>
        <v/>
      </c>
      <c r="Y603" s="46" t="str">
        <f>IF($B603="","",$W603*Y$2*P603*IF(COUNTIF(Parámetros!$L:$L,$S603)&gt;0,0,1)*IF($T603=2,0,1) +$K603*$W603)</f>
        <v/>
      </c>
      <c r="Z603" s="46" t="str">
        <f>IF($B603="","",($M603*Z$2+IF($T603=2,0, $M603*Z$1+$X603/$W603*(1-$W603)))*IF(COUNTIF(Parámetros!$I:$I, $S603)&gt;0,0,1))</f>
        <v/>
      </c>
      <c r="AA603" s="46" t="str">
        <f>IF($B603="","",$R603*IF($T603=2,AA$1,AA$2) *IF(COUNTIF(Parámetros!$K:$K, $S603)&gt;0,0,1)+$Y603/$W603*(1-$W603))</f>
        <v/>
      </c>
      <c r="AB603" s="46" t="str">
        <f>IF($B603="","",$Q603*Parámetros!$B$3+Parámetros!$B$2)</f>
        <v/>
      </c>
      <c r="AC603" s="46" t="str">
        <f>IF($B603="","",Parámetros!$B$1*IF(OR($S603=27,$S603=102),0,1))</f>
        <v/>
      </c>
      <c r="AE603" s="43" t="str">
        <f>IF($B603="","",IF($C603="","No declarado",IFERROR(VLOOKUP($C603,F.931!$B:$BZ,$AE$1,0),"No declarado")))</f>
        <v/>
      </c>
      <c r="AF603" s="47" t="str">
        <f t="shared" si="80"/>
        <v/>
      </c>
      <c r="AG603" s="47" t="str">
        <f>IF($B603="","",IFERROR(O603-VLOOKUP(C603,F.931!B:BZ,SUMIFS(F.931!$1:$1,F.931!$3:$3,"Remuneración 4"),0),""))</f>
        <v/>
      </c>
      <c r="AH603" s="48" t="str">
        <f t="shared" si="81"/>
        <v/>
      </c>
      <c r="AI603" s="41" t="str">
        <f t="shared" si="82"/>
        <v/>
      </c>
    </row>
    <row r="604" spans="1:35" x14ac:dyDescent="0.2">
      <c r="A604" s="65"/>
      <c r="B604" s="64"/>
      <c r="C604" s="65"/>
      <c r="D604" s="88"/>
      <c r="E604" s="62"/>
      <c r="F604" s="62"/>
      <c r="G604" s="62"/>
      <c r="H604" s="62"/>
      <c r="I604" s="62"/>
      <c r="J604" s="62"/>
      <c r="K604" s="62"/>
      <c r="L604" s="43" t="str">
        <f>IF($B604="","",MAX(0,$E604-MAX($E604-$I604,Parámetros!$B$5)))</f>
        <v/>
      </c>
      <c r="M604" s="43" t="str">
        <f>IF($B604="","",MIN($E604,Parámetros!$B$4))</f>
        <v/>
      </c>
      <c r="N604" s="43" t="str">
        <f t="shared" si="83"/>
        <v/>
      </c>
      <c r="O604" s="43" t="str">
        <f>IF($B604="","",MIN(($E604+$F604)/IF($D604="",1,$D604),Parámetros!$B$4))</f>
        <v/>
      </c>
      <c r="P604" s="43" t="str">
        <f t="shared" si="84"/>
        <v/>
      </c>
      <c r="Q604" s="43" t="str">
        <f t="shared" si="85"/>
        <v/>
      </c>
      <c r="R604" s="43" t="str">
        <f t="shared" si="78"/>
        <v/>
      </c>
      <c r="S604" s="44" t="str">
        <f>IF($B604="","",IFERROR(VLOOKUP($C604,F.931!$B:$R,9,0),8))</f>
        <v/>
      </c>
      <c r="T604" s="44" t="str">
        <f>IF($B604="","",IFERROR(VLOOKUP($C604,F.931!$B:$R,7,0),1))</f>
        <v/>
      </c>
      <c r="U604" s="44" t="str">
        <f>IF($B604="","",IFERROR(VLOOKUP($C604,F.931!$B:$AR,15,0),0))</f>
        <v/>
      </c>
      <c r="V604" s="44" t="str">
        <f>IF($B604="","",IFERROR(VLOOKUP($C604,F.931!$B:$R,3,0),1))</f>
        <v/>
      </c>
      <c r="W604" s="45" t="str">
        <f t="shared" si="79"/>
        <v/>
      </c>
      <c r="X604" s="46" t="str">
        <f>IF($B604="","",$W604*(X$2+$U604*0.015) *$O604*IF(COUNTIF(Parámetros!$J:$J, $S604)&gt;0,0,1)*IF($T604=2,0,1) +$J604*$W604)</f>
        <v/>
      </c>
      <c r="Y604" s="46" t="str">
        <f>IF($B604="","",$W604*Y$2*P604*IF(COUNTIF(Parámetros!$L:$L,$S604)&gt;0,0,1)*IF($T604=2,0,1) +$K604*$W604)</f>
        <v/>
      </c>
      <c r="Z604" s="46" t="str">
        <f>IF($B604="","",($M604*Z$2+IF($T604=2,0, $M604*Z$1+$X604/$W604*(1-$W604)))*IF(COUNTIF(Parámetros!$I:$I, $S604)&gt;0,0,1))</f>
        <v/>
      </c>
      <c r="AA604" s="46" t="str">
        <f>IF($B604="","",$R604*IF($T604=2,AA$1,AA$2) *IF(COUNTIF(Parámetros!$K:$K, $S604)&gt;0,0,1)+$Y604/$W604*(1-$W604))</f>
        <v/>
      </c>
      <c r="AB604" s="46" t="str">
        <f>IF($B604="","",$Q604*Parámetros!$B$3+Parámetros!$B$2)</f>
        <v/>
      </c>
      <c r="AC604" s="46" t="str">
        <f>IF($B604="","",Parámetros!$B$1*IF(OR($S604=27,$S604=102),0,1))</f>
        <v/>
      </c>
      <c r="AE604" s="43" t="str">
        <f>IF($B604="","",IF($C604="","No declarado",IFERROR(VLOOKUP($C604,F.931!$B:$BZ,$AE$1,0),"No declarado")))</f>
        <v/>
      </c>
      <c r="AF604" s="47" t="str">
        <f t="shared" si="80"/>
        <v/>
      </c>
      <c r="AG604" s="47" t="str">
        <f>IF($B604="","",IFERROR(O604-VLOOKUP(C604,F.931!B:BZ,SUMIFS(F.931!$1:$1,F.931!$3:$3,"Remuneración 4"),0),""))</f>
        <v/>
      </c>
      <c r="AH604" s="48" t="str">
        <f t="shared" si="81"/>
        <v/>
      </c>
      <c r="AI604" s="41" t="str">
        <f t="shared" si="82"/>
        <v/>
      </c>
    </row>
    <row r="605" spans="1:35" x14ac:dyDescent="0.2">
      <c r="A605" s="65"/>
      <c r="B605" s="64"/>
      <c r="C605" s="65"/>
      <c r="D605" s="88"/>
      <c r="E605" s="62"/>
      <c r="F605" s="62"/>
      <c r="G605" s="62"/>
      <c r="H605" s="62"/>
      <c r="I605" s="62"/>
      <c r="J605" s="62"/>
      <c r="K605" s="62"/>
      <c r="L605" s="43" t="str">
        <f>IF($B605="","",MAX(0,$E605-MAX($E605-$I605,Parámetros!$B$5)))</f>
        <v/>
      </c>
      <c r="M605" s="43" t="str">
        <f>IF($B605="","",MIN($E605,Parámetros!$B$4))</f>
        <v/>
      </c>
      <c r="N605" s="43" t="str">
        <f t="shared" si="83"/>
        <v/>
      </c>
      <c r="O605" s="43" t="str">
        <f>IF($B605="","",MIN(($E605+$F605)/IF($D605="",1,$D605),Parámetros!$B$4))</f>
        <v/>
      </c>
      <c r="P605" s="43" t="str">
        <f t="shared" si="84"/>
        <v/>
      </c>
      <c r="Q605" s="43" t="str">
        <f t="shared" si="85"/>
        <v/>
      </c>
      <c r="R605" s="43" t="str">
        <f t="shared" si="78"/>
        <v/>
      </c>
      <c r="S605" s="44" t="str">
        <f>IF($B605="","",IFERROR(VLOOKUP($C605,F.931!$B:$R,9,0),8))</f>
        <v/>
      </c>
      <c r="T605" s="44" t="str">
        <f>IF($B605="","",IFERROR(VLOOKUP($C605,F.931!$B:$R,7,0),1))</f>
        <v/>
      </c>
      <c r="U605" s="44" t="str">
        <f>IF($B605="","",IFERROR(VLOOKUP($C605,F.931!$B:$AR,15,0),0))</f>
        <v/>
      </c>
      <c r="V605" s="44" t="str">
        <f>IF($B605="","",IFERROR(VLOOKUP($C605,F.931!$B:$R,3,0),1))</f>
        <v/>
      </c>
      <c r="W605" s="45" t="str">
        <f t="shared" si="79"/>
        <v/>
      </c>
      <c r="X605" s="46" t="str">
        <f>IF($B605="","",$W605*(X$2+$U605*0.015) *$O605*IF(COUNTIF(Parámetros!$J:$J, $S605)&gt;0,0,1)*IF($T605=2,0,1) +$J605*$W605)</f>
        <v/>
      </c>
      <c r="Y605" s="46" t="str">
        <f>IF($B605="","",$W605*Y$2*P605*IF(COUNTIF(Parámetros!$L:$L,$S605)&gt;0,0,1)*IF($T605=2,0,1) +$K605*$W605)</f>
        <v/>
      </c>
      <c r="Z605" s="46" t="str">
        <f>IF($B605="","",($M605*Z$2+IF($T605=2,0, $M605*Z$1+$X605/$W605*(1-$W605)))*IF(COUNTIF(Parámetros!$I:$I, $S605)&gt;0,0,1))</f>
        <v/>
      </c>
      <c r="AA605" s="46" t="str">
        <f>IF($B605="","",$R605*IF($T605=2,AA$1,AA$2) *IF(COUNTIF(Parámetros!$K:$K, $S605)&gt;0,0,1)+$Y605/$W605*(1-$W605))</f>
        <v/>
      </c>
      <c r="AB605" s="46" t="str">
        <f>IF($B605="","",$Q605*Parámetros!$B$3+Parámetros!$B$2)</f>
        <v/>
      </c>
      <c r="AC605" s="46" t="str">
        <f>IF($B605="","",Parámetros!$B$1*IF(OR($S605=27,$S605=102),0,1))</f>
        <v/>
      </c>
      <c r="AE605" s="43" t="str">
        <f>IF($B605="","",IF($C605="","No declarado",IFERROR(VLOOKUP($C605,F.931!$B:$BZ,$AE$1,0),"No declarado")))</f>
        <v/>
      </c>
      <c r="AF605" s="47" t="str">
        <f t="shared" si="80"/>
        <v/>
      </c>
      <c r="AG605" s="47" t="str">
        <f>IF($B605="","",IFERROR(O605-VLOOKUP(C605,F.931!B:BZ,SUMIFS(F.931!$1:$1,F.931!$3:$3,"Remuneración 4"),0),""))</f>
        <v/>
      </c>
      <c r="AH605" s="48" t="str">
        <f t="shared" si="81"/>
        <v/>
      </c>
      <c r="AI605" s="41" t="str">
        <f t="shared" si="82"/>
        <v/>
      </c>
    </row>
    <row r="606" spans="1:35" x14ac:dyDescent="0.2">
      <c r="A606" s="65"/>
      <c r="B606" s="64"/>
      <c r="C606" s="65"/>
      <c r="D606" s="88"/>
      <c r="E606" s="62"/>
      <c r="F606" s="62"/>
      <c r="G606" s="62"/>
      <c r="H606" s="62"/>
      <c r="I606" s="62"/>
      <c r="J606" s="62"/>
      <c r="K606" s="62"/>
      <c r="L606" s="43" t="str">
        <f>IF($B606="","",MAX(0,$E606-MAX($E606-$I606,Parámetros!$B$5)))</f>
        <v/>
      </c>
      <c r="M606" s="43" t="str">
        <f>IF($B606="","",MIN($E606,Parámetros!$B$4))</f>
        <v/>
      </c>
      <c r="N606" s="43" t="str">
        <f t="shared" si="83"/>
        <v/>
      </c>
      <c r="O606" s="43" t="str">
        <f>IF($B606="","",MIN(($E606+$F606)/IF($D606="",1,$D606),Parámetros!$B$4))</f>
        <v/>
      </c>
      <c r="P606" s="43" t="str">
        <f t="shared" si="84"/>
        <v/>
      </c>
      <c r="Q606" s="43" t="str">
        <f t="shared" si="85"/>
        <v/>
      </c>
      <c r="R606" s="43" t="str">
        <f t="shared" si="78"/>
        <v/>
      </c>
      <c r="S606" s="44" t="str">
        <f>IF($B606="","",IFERROR(VLOOKUP($C606,F.931!$B:$R,9,0),8))</f>
        <v/>
      </c>
      <c r="T606" s="44" t="str">
        <f>IF($B606="","",IFERROR(VLOOKUP($C606,F.931!$B:$R,7,0),1))</f>
        <v/>
      </c>
      <c r="U606" s="44" t="str">
        <f>IF($B606="","",IFERROR(VLOOKUP($C606,F.931!$B:$AR,15,0),0))</f>
        <v/>
      </c>
      <c r="V606" s="44" t="str">
        <f>IF($B606="","",IFERROR(VLOOKUP($C606,F.931!$B:$R,3,0),1))</f>
        <v/>
      </c>
      <c r="W606" s="45" t="str">
        <f t="shared" si="79"/>
        <v/>
      </c>
      <c r="X606" s="46" t="str">
        <f>IF($B606="","",$W606*(X$2+$U606*0.015) *$O606*IF(COUNTIF(Parámetros!$J:$J, $S606)&gt;0,0,1)*IF($T606=2,0,1) +$J606*$W606)</f>
        <v/>
      </c>
      <c r="Y606" s="46" t="str">
        <f>IF($B606="","",$W606*Y$2*P606*IF(COUNTIF(Parámetros!$L:$L,$S606)&gt;0,0,1)*IF($T606=2,0,1) +$K606*$W606)</f>
        <v/>
      </c>
      <c r="Z606" s="46" t="str">
        <f>IF($B606="","",($M606*Z$2+IF($T606=2,0, $M606*Z$1+$X606/$W606*(1-$W606)))*IF(COUNTIF(Parámetros!$I:$I, $S606)&gt;0,0,1))</f>
        <v/>
      </c>
      <c r="AA606" s="46" t="str">
        <f>IF($B606="","",$R606*IF($T606=2,AA$1,AA$2) *IF(COUNTIF(Parámetros!$K:$K, $S606)&gt;0,0,1)+$Y606/$W606*(1-$W606))</f>
        <v/>
      </c>
      <c r="AB606" s="46" t="str">
        <f>IF($B606="","",$Q606*Parámetros!$B$3+Parámetros!$B$2)</f>
        <v/>
      </c>
      <c r="AC606" s="46" t="str">
        <f>IF($B606="","",Parámetros!$B$1*IF(OR($S606=27,$S606=102),0,1))</f>
        <v/>
      </c>
      <c r="AE606" s="43" t="str">
        <f>IF($B606="","",IF($C606="","No declarado",IFERROR(VLOOKUP($C606,F.931!$B:$BZ,$AE$1,0),"No declarado")))</f>
        <v/>
      </c>
      <c r="AF606" s="47" t="str">
        <f t="shared" si="80"/>
        <v/>
      </c>
      <c r="AG606" s="47" t="str">
        <f>IF($B606="","",IFERROR(O606-VLOOKUP(C606,F.931!B:BZ,SUMIFS(F.931!$1:$1,F.931!$3:$3,"Remuneración 4"),0),""))</f>
        <v/>
      </c>
      <c r="AH606" s="48" t="str">
        <f t="shared" si="81"/>
        <v/>
      </c>
      <c r="AI606" s="41" t="str">
        <f t="shared" si="82"/>
        <v/>
      </c>
    </row>
    <row r="607" spans="1:35" x14ac:dyDescent="0.2">
      <c r="A607" s="65"/>
      <c r="B607" s="64"/>
      <c r="C607" s="65"/>
      <c r="D607" s="88"/>
      <c r="E607" s="62"/>
      <c r="F607" s="62"/>
      <c r="G607" s="62"/>
      <c r="H607" s="62"/>
      <c r="I607" s="62"/>
      <c r="J607" s="62"/>
      <c r="K607" s="62"/>
      <c r="L607" s="43" t="str">
        <f>IF($B607="","",MAX(0,$E607-MAX($E607-$I607,Parámetros!$B$5)))</f>
        <v/>
      </c>
      <c r="M607" s="43" t="str">
        <f>IF($B607="","",MIN($E607,Parámetros!$B$4))</f>
        <v/>
      </c>
      <c r="N607" s="43" t="str">
        <f t="shared" si="83"/>
        <v/>
      </c>
      <c r="O607" s="43" t="str">
        <f>IF($B607="","",MIN(($E607+$F607)/IF($D607="",1,$D607),Parámetros!$B$4))</f>
        <v/>
      </c>
      <c r="P607" s="43" t="str">
        <f t="shared" si="84"/>
        <v/>
      </c>
      <c r="Q607" s="43" t="str">
        <f t="shared" si="85"/>
        <v/>
      </c>
      <c r="R607" s="43" t="str">
        <f t="shared" si="78"/>
        <v/>
      </c>
      <c r="S607" s="44" t="str">
        <f>IF($B607="","",IFERROR(VLOOKUP($C607,F.931!$B:$R,9,0),8))</f>
        <v/>
      </c>
      <c r="T607" s="44" t="str">
        <f>IF($B607="","",IFERROR(VLOOKUP($C607,F.931!$B:$R,7,0),1))</f>
        <v/>
      </c>
      <c r="U607" s="44" t="str">
        <f>IF($B607="","",IFERROR(VLOOKUP($C607,F.931!$B:$AR,15,0),0))</f>
        <v/>
      </c>
      <c r="V607" s="44" t="str">
        <f>IF($B607="","",IFERROR(VLOOKUP($C607,F.931!$B:$R,3,0),1))</f>
        <v/>
      </c>
      <c r="W607" s="45" t="str">
        <f t="shared" si="79"/>
        <v/>
      </c>
      <c r="X607" s="46" t="str">
        <f>IF($B607="","",$W607*(X$2+$U607*0.015) *$O607*IF(COUNTIF(Parámetros!$J:$J, $S607)&gt;0,0,1)*IF($T607=2,0,1) +$J607*$W607)</f>
        <v/>
      </c>
      <c r="Y607" s="46" t="str">
        <f>IF($B607="","",$W607*Y$2*P607*IF(COUNTIF(Parámetros!$L:$L,$S607)&gt;0,0,1)*IF($T607=2,0,1) +$K607*$W607)</f>
        <v/>
      </c>
      <c r="Z607" s="46" t="str">
        <f>IF($B607="","",($M607*Z$2+IF($T607=2,0, $M607*Z$1+$X607/$W607*(1-$W607)))*IF(COUNTIF(Parámetros!$I:$I, $S607)&gt;0,0,1))</f>
        <v/>
      </c>
      <c r="AA607" s="46" t="str">
        <f>IF($B607="","",$R607*IF($T607=2,AA$1,AA$2) *IF(COUNTIF(Parámetros!$K:$K, $S607)&gt;0,0,1)+$Y607/$W607*(1-$W607))</f>
        <v/>
      </c>
      <c r="AB607" s="46" t="str">
        <f>IF($B607="","",$Q607*Parámetros!$B$3+Parámetros!$B$2)</f>
        <v/>
      </c>
      <c r="AC607" s="46" t="str">
        <f>IF($B607="","",Parámetros!$B$1*IF(OR($S607=27,$S607=102),0,1))</f>
        <v/>
      </c>
      <c r="AE607" s="43" t="str">
        <f>IF($B607="","",IF($C607="","No declarado",IFERROR(VLOOKUP($C607,F.931!$B:$BZ,$AE$1,0),"No declarado")))</f>
        <v/>
      </c>
      <c r="AF607" s="47" t="str">
        <f t="shared" si="80"/>
        <v/>
      </c>
      <c r="AG607" s="47" t="str">
        <f>IF($B607="","",IFERROR(O607-VLOOKUP(C607,F.931!B:BZ,SUMIFS(F.931!$1:$1,F.931!$3:$3,"Remuneración 4"),0),""))</f>
        <v/>
      </c>
      <c r="AH607" s="48" t="str">
        <f t="shared" si="81"/>
        <v/>
      </c>
      <c r="AI607" s="41" t="str">
        <f t="shared" si="82"/>
        <v/>
      </c>
    </row>
    <row r="608" spans="1:35" x14ac:dyDescent="0.2">
      <c r="A608" s="65"/>
      <c r="B608" s="64"/>
      <c r="C608" s="65"/>
      <c r="D608" s="88"/>
      <c r="E608" s="62"/>
      <c r="F608" s="62"/>
      <c r="G608" s="62"/>
      <c r="H608" s="62"/>
      <c r="I608" s="62"/>
      <c r="J608" s="62"/>
      <c r="K608" s="62"/>
      <c r="L608" s="43" t="str">
        <f>IF($B608="","",MAX(0,$E608-MAX($E608-$I608,Parámetros!$B$5)))</f>
        <v/>
      </c>
      <c r="M608" s="43" t="str">
        <f>IF($B608="","",MIN($E608,Parámetros!$B$4))</f>
        <v/>
      </c>
      <c r="N608" s="43" t="str">
        <f t="shared" si="83"/>
        <v/>
      </c>
      <c r="O608" s="43" t="str">
        <f>IF($B608="","",MIN(($E608+$F608)/IF($D608="",1,$D608),Parámetros!$B$4))</f>
        <v/>
      </c>
      <c r="P608" s="43" t="str">
        <f t="shared" si="84"/>
        <v/>
      </c>
      <c r="Q608" s="43" t="str">
        <f t="shared" si="85"/>
        <v/>
      </c>
      <c r="R608" s="43" t="str">
        <f t="shared" si="78"/>
        <v/>
      </c>
      <c r="S608" s="44" t="str">
        <f>IF($B608="","",IFERROR(VLOOKUP($C608,F.931!$B:$R,9,0),8))</f>
        <v/>
      </c>
      <c r="T608" s="44" t="str">
        <f>IF($B608="","",IFERROR(VLOOKUP($C608,F.931!$B:$R,7,0),1))</f>
        <v/>
      </c>
      <c r="U608" s="44" t="str">
        <f>IF($B608="","",IFERROR(VLOOKUP($C608,F.931!$B:$AR,15,0),0))</f>
        <v/>
      </c>
      <c r="V608" s="44" t="str">
        <f>IF($B608="","",IFERROR(VLOOKUP($C608,F.931!$B:$R,3,0),1))</f>
        <v/>
      </c>
      <c r="W608" s="45" t="str">
        <f t="shared" si="79"/>
        <v/>
      </c>
      <c r="X608" s="46" t="str">
        <f>IF($B608="","",$W608*(X$2+$U608*0.015) *$O608*IF(COUNTIF(Parámetros!$J:$J, $S608)&gt;0,0,1)*IF($T608=2,0,1) +$J608*$W608)</f>
        <v/>
      </c>
      <c r="Y608" s="46" t="str">
        <f>IF($B608="","",$W608*Y$2*P608*IF(COUNTIF(Parámetros!$L:$L,$S608)&gt;0,0,1)*IF($T608=2,0,1) +$K608*$W608)</f>
        <v/>
      </c>
      <c r="Z608" s="46" t="str">
        <f>IF($B608="","",($M608*Z$2+IF($T608=2,0, $M608*Z$1+$X608/$W608*(1-$W608)))*IF(COUNTIF(Parámetros!$I:$I, $S608)&gt;0,0,1))</f>
        <v/>
      </c>
      <c r="AA608" s="46" t="str">
        <f>IF($B608="","",$R608*IF($T608=2,AA$1,AA$2) *IF(COUNTIF(Parámetros!$K:$K, $S608)&gt;0,0,1)+$Y608/$W608*(1-$W608))</f>
        <v/>
      </c>
      <c r="AB608" s="46" t="str">
        <f>IF($B608="","",$Q608*Parámetros!$B$3+Parámetros!$B$2)</f>
        <v/>
      </c>
      <c r="AC608" s="46" t="str">
        <f>IF($B608="","",Parámetros!$B$1*IF(OR($S608=27,$S608=102),0,1))</f>
        <v/>
      </c>
      <c r="AE608" s="43" t="str">
        <f>IF($B608="","",IF($C608="","No declarado",IFERROR(VLOOKUP($C608,F.931!$B:$BZ,$AE$1,0),"No declarado")))</f>
        <v/>
      </c>
      <c r="AF608" s="47" t="str">
        <f t="shared" si="80"/>
        <v/>
      </c>
      <c r="AG608" s="47" t="str">
        <f>IF($B608="","",IFERROR(O608-VLOOKUP(C608,F.931!B:BZ,SUMIFS(F.931!$1:$1,F.931!$3:$3,"Remuneración 4"),0),""))</f>
        <v/>
      </c>
      <c r="AH608" s="48" t="str">
        <f t="shared" si="81"/>
        <v/>
      </c>
      <c r="AI608" s="41" t="str">
        <f t="shared" si="82"/>
        <v/>
      </c>
    </row>
    <row r="609" spans="1:35" x14ac:dyDescent="0.2">
      <c r="A609" s="65"/>
      <c r="B609" s="64"/>
      <c r="C609" s="65"/>
      <c r="D609" s="88"/>
      <c r="E609" s="62"/>
      <c r="F609" s="62"/>
      <c r="G609" s="62"/>
      <c r="H609" s="62"/>
      <c r="I609" s="62"/>
      <c r="J609" s="62"/>
      <c r="K609" s="62"/>
      <c r="L609" s="43" t="str">
        <f>IF($B609="","",MAX(0,$E609-MAX($E609-$I609,Parámetros!$B$5)))</f>
        <v/>
      </c>
      <c r="M609" s="43" t="str">
        <f>IF($B609="","",MIN($E609,Parámetros!$B$4))</f>
        <v/>
      </c>
      <c r="N609" s="43" t="str">
        <f t="shared" si="83"/>
        <v/>
      </c>
      <c r="O609" s="43" t="str">
        <f>IF($B609="","",MIN(($E609+$F609)/IF($D609="",1,$D609),Parámetros!$B$4))</f>
        <v/>
      </c>
      <c r="P609" s="43" t="str">
        <f t="shared" si="84"/>
        <v/>
      </c>
      <c r="Q609" s="43" t="str">
        <f t="shared" si="85"/>
        <v/>
      </c>
      <c r="R609" s="43" t="str">
        <f t="shared" si="78"/>
        <v/>
      </c>
      <c r="S609" s="44" t="str">
        <f>IF($B609="","",IFERROR(VLOOKUP($C609,F.931!$B:$R,9,0),8))</f>
        <v/>
      </c>
      <c r="T609" s="44" t="str">
        <f>IF($B609="","",IFERROR(VLOOKUP($C609,F.931!$B:$R,7,0),1))</f>
        <v/>
      </c>
      <c r="U609" s="44" t="str">
        <f>IF($B609="","",IFERROR(VLOOKUP($C609,F.931!$B:$AR,15,0),0))</f>
        <v/>
      </c>
      <c r="V609" s="44" t="str">
        <f>IF($B609="","",IFERROR(VLOOKUP($C609,F.931!$B:$R,3,0),1))</f>
        <v/>
      </c>
      <c r="W609" s="45" t="str">
        <f t="shared" si="79"/>
        <v/>
      </c>
      <c r="X609" s="46" t="str">
        <f>IF($B609="","",$W609*(X$2+$U609*0.015) *$O609*IF(COUNTIF(Parámetros!$J:$J, $S609)&gt;0,0,1)*IF($T609=2,0,1) +$J609*$W609)</f>
        <v/>
      </c>
      <c r="Y609" s="46" t="str">
        <f>IF($B609="","",$W609*Y$2*P609*IF(COUNTIF(Parámetros!$L:$L,$S609)&gt;0,0,1)*IF($T609=2,0,1) +$K609*$W609)</f>
        <v/>
      </c>
      <c r="Z609" s="46" t="str">
        <f>IF($B609="","",($M609*Z$2+IF($T609=2,0, $M609*Z$1+$X609/$W609*(1-$W609)))*IF(COUNTIF(Parámetros!$I:$I, $S609)&gt;0,0,1))</f>
        <v/>
      </c>
      <c r="AA609" s="46" t="str">
        <f>IF($B609="","",$R609*IF($T609=2,AA$1,AA$2) *IF(COUNTIF(Parámetros!$K:$K, $S609)&gt;0,0,1)+$Y609/$W609*(1-$W609))</f>
        <v/>
      </c>
      <c r="AB609" s="46" t="str">
        <f>IF($B609="","",$Q609*Parámetros!$B$3+Parámetros!$B$2)</f>
        <v/>
      </c>
      <c r="AC609" s="46" t="str">
        <f>IF($B609="","",Parámetros!$B$1*IF(OR($S609=27,$S609=102),0,1))</f>
        <v/>
      </c>
      <c r="AE609" s="43" t="str">
        <f>IF($B609="","",IF($C609="","No declarado",IFERROR(VLOOKUP($C609,F.931!$B:$BZ,$AE$1,0),"No declarado")))</f>
        <v/>
      </c>
      <c r="AF609" s="47" t="str">
        <f t="shared" si="80"/>
        <v/>
      </c>
      <c r="AG609" s="47" t="str">
        <f>IF($B609="","",IFERROR(O609-VLOOKUP(C609,F.931!B:BZ,SUMIFS(F.931!$1:$1,F.931!$3:$3,"Remuneración 4"),0),""))</f>
        <v/>
      </c>
      <c r="AH609" s="48" t="str">
        <f t="shared" si="81"/>
        <v/>
      </c>
      <c r="AI609" s="41" t="str">
        <f t="shared" si="82"/>
        <v/>
      </c>
    </row>
    <row r="610" spans="1:35" x14ac:dyDescent="0.2">
      <c r="A610" s="65"/>
      <c r="B610" s="64"/>
      <c r="C610" s="65"/>
      <c r="D610" s="88"/>
      <c r="E610" s="62"/>
      <c r="F610" s="62"/>
      <c r="G610" s="62"/>
      <c r="H610" s="62"/>
      <c r="I610" s="62"/>
      <c r="J610" s="62"/>
      <c r="K610" s="62"/>
      <c r="L610" s="43" t="str">
        <f>IF($B610="","",MAX(0,$E610-MAX($E610-$I610,Parámetros!$B$5)))</f>
        <v/>
      </c>
      <c r="M610" s="43" t="str">
        <f>IF($B610="","",MIN($E610,Parámetros!$B$4))</f>
        <v/>
      </c>
      <c r="N610" s="43" t="str">
        <f t="shared" si="83"/>
        <v/>
      </c>
      <c r="O610" s="43" t="str">
        <f>IF($B610="","",MIN(($E610+$F610)/IF($D610="",1,$D610),Parámetros!$B$4))</f>
        <v/>
      </c>
      <c r="P610" s="43" t="str">
        <f t="shared" si="84"/>
        <v/>
      </c>
      <c r="Q610" s="43" t="str">
        <f t="shared" si="85"/>
        <v/>
      </c>
      <c r="R610" s="43" t="str">
        <f t="shared" si="78"/>
        <v/>
      </c>
      <c r="S610" s="44" t="str">
        <f>IF($B610="","",IFERROR(VLOOKUP($C610,F.931!$B:$R,9,0),8))</f>
        <v/>
      </c>
      <c r="T610" s="44" t="str">
        <f>IF($B610="","",IFERROR(VLOOKUP($C610,F.931!$B:$R,7,0),1))</f>
        <v/>
      </c>
      <c r="U610" s="44" t="str">
        <f>IF($B610="","",IFERROR(VLOOKUP($C610,F.931!$B:$AR,15,0),0))</f>
        <v/>
      </c>
      <c r="V610" s="44" t="str">
        <f>IF($B610="","",IFERROR(VLOOKUP($C610,F.931!$B:$R,3,0),1))</f>
        <v/>
      </c>
      <c r="W610" s="45" t="str">
        <f t="shared" si="79"/>
        <v/>
      </c>
      <c r="X610" s="46" t="str">
        <f>IF($B610="","",$W610*(X$2+$U610*0.015) *$O610*IF(COUNTIF(Parámetros!$J:$J, $S610)&gt;0,0,1)*IF($T610=2,0,1) +$J610*$W610)</f>
        <v/>
      </c>
      <c r="Y610" s="46" t="str">
        <f>IF($B610="","",$W610*Y$2*P610*IF(COUNTIF(Parámetros!$L:$L,$S610)&gt;0,0,1)*IF($T610=2,0,1) +$K610*$W610)</f>
        <v/>
      </c>
      <c r="Z610" s="46" t="str">
        <f>IF($B610="","",($M610*Z$2+IF($T610=2,0, $M610*Z$1+$X610/$W610*(1-$W610)))*IF(COUNTIF(Parámetros!$I:$I, $S610)&gt;0,0,1))</f>
        <v/>
      </c>
      <c r="AA610" s="46" t="str">
        <f>IF($B610="","",$R610*IF($T610=2,AA$1,AA$2) *IF(COUNTIF(Parámetros!$K:$K, $S610)&gt;0,0,1)+$Y610/$W610*(1-$W610))</f>
        <v/>
      </c>
      <c r="AB610" s="46" t="str">
        <f>IF($B610="","",$Q610*Parámetros!$B$3+Parámetros!$B$2)</f>
        <v/>
      </c>
      <c r="AC610" s="46" t="str">
        <f>IF($B610="","",Parámetros!$B$1*IF(OR($S610=27,$S610=102),0,1))</f>
        <v/>
      </c>
      <c r="AE610" s="43" t="str">
        <f>IF($B610="","",IF($C610="","No declarado",IFERROR(VLOOKUP($C610,F.931!$B:$BZ,$AE$1,0),"No declarado")))</f>
        <v/>
      </c>
      <c r="AF610" s="47" t="str">
        <f t="shared" si="80"/>
        <v/>
      </c>
      <c r="AG610" s="47" t="str">
        <f>IF($B610="","",IFERROR(O610-VLOOKUP(C610,F.931!B:BZ,SUMIFS(F.931!$1:$1,F.931!$3:$3,"Remuneración 4"),0),""))</f>
        <v/>
      </c>
      <c r="AH610" s="48" t="str">
        <f t="shared" si="81"/>
        <v/>
      </c>
      <c r="AI610" s="41" t="str">
        <f t="shared" si="82"/>
        <v/>
      </c>
    </row>
    <row r="611" spans="1:35" x14ac:dyDescent="0.2">
      <c r="A611" s="65"/>
      <c r="B611" s="64"/>
      <c r="C611" s="65"/>
      <c r="D611" s="88"/>
      <c r="E611" s="62"/>
      <c r="F611" s="62"/>
      <c r="G611" s="62"/>
      <c r="H611" s="62"/>
      <c r="I611" s="62"/>
      <c r="J611" s="62"/>
      <c r="K611" s="62"/>
      <c r="L611" s="43" t="str">
        <f>IF($B611="","",MAX(0,$E611-MAX($E611-$I611,Parámetros!$B$5)))</f>
        <v/>
      </c>
      <c r="M611" s="43" t="str">
        <f>IF($B611="","",MIN($E611,Parámetros!$B$4))</f>
        <v/>
      </c>
      <c r="N611" s="43" t="str">
        <f t="shared" si="83"/>
        <v/>
      </c>
      <c r="O611" s="43" t="str">
        <f>IF($B611="","",MIN(($E611+$F611)/IF($D611="",1,$D611),Parámetros!$B$4))</f>
        <v/>
      </c>
      <c r="P611" s="43" t="str">
        <f t="shared" si="84"/>
        <v/>
      </c>
      <c r="Q611" s="43" t="str">
        <f t="shared" si="85"/>
        <v/>
      </c>
      <c r="R611" s="43" t="str">
        <f t="shared" si="78"/>
        <v/>
      </c>
      <c r="S611" s="44" t="str">
        <f>IF($B611="","",IFERROR(VLOOKUP($C611,F.931!$B:$R,9,0),8))</f>
        <v/>
      </c>
      <c r="T611" s="44" t="str">
        <f>IF($B611="","",IFERROR(VLOOKUP($C611,F.931!$B:$R,7,0),1))</f>
        <v/>
      </c>
      <c r="U611" s="44" t="str">
        <f>IF($B611="","",IFERROR(VLOOKUP($C611,F.931!$B:$AR,15,0),0))</f>
        <v/>
      </c>
      <c r="V611" s="44" t="str">
        <f>IF($B611="","",IFERROR(VLOOKUP($C611,F.931!$B:$R,3,0),1))</f>
        <v/>
      </c>
      <c r="W611" s="45" t="str">
        <f t="shared" si="79"/>
        <v/>
      </c>
      <c r="X611" s="46" t="str">
        <f>IF($B611="","",$W611*(X$2+$U611*0.015) *$O611*IF(COUNTIF(Parámetros!$J:$J, $S611)&gt;0,0,1)*IF($T611=2,0,1) +$J611*$W611)</f>
        <v/>
      </c>
      <c r="Y611" s="46" t="str">
        <f>IF($B611="","",$W611*Y$2*P611*IF(COUNTIF(Parámetros!$L:$L,$S611)&gt;0,0,1)*IF($T611=2,0,1) +$K611*$W611)</f>
        <v/>
      </c>
      <c r="Z611" s="46" t="str">
        <f>IF($B611="","",($M611*Z$2+IF($T611=2,0, $M611*Z$1+$X611/$W611*(1-$W611)))*IF(COUNTIF(Parámetros!$I:$I, $S611)&gt;0,0,1))</f>
        <v/>
      </c>
      <c r="AA611" s="46" t="str">
        <f>IF($B611="","",$R611*IF($T611=2,AA$1,AA$2) *IF(COUNTIF(Parámetros!$K:$K, $S611)&gt;0,0,1)+$Y611/$W611*(1-$W611))</f>
        <v/>
      </c>
      <c r="AB611" s="46" t="str">
        <f>IF($B611="","",$Q611*Parámetros!$B$3+Parámetros!$B$2)</f>
        <v/>
      </c>
      <c r="AC611" s="46" t="str">
        <f>IF($B611="","",Parámetros!$B$1*IF(OR($S611=27,$S611=102),0,1))</f>
        <v/>
      </c>
      <c r="AE611" s="43" t="str">
        <f>IF($B611="","",IF($C611="","No declarado",IFERROR(VLOOKUP($C611,F.931!$B:$BZ,$AE$1,0),"No declarado")))</f>
        <v/>
      </c>
      <c r="AF611" s="47" t="str">
        <f t="shared" si="80"/>
        <v/>
      </c>
      <c r="AG611" s="47" t="str">
        <f>IF($B611="","",IFERROR(O611-VLOOKUP(C611,F.931!B:BZ,SUMIFS(F.931!$1:$1,F.931!$3:$3,"Remuneración 4"),0),""))</f>
        <v/>
      </c>
      <c r="AH611" s="48" t="str">
        <f t="shared" si="81"/>
        <v/>
      </c>
      <c r="AI611" s="41" t="str">
        <f t="shared" si="82"/>
        <v/>
      </c>
    </row>
    <row r="612" spans="1:35" x14ac:dyDescent="0.2">
      <c r="A612" s="65"/>
      <c r="B612" s="64"/>
      <c r="C612" s="65"/>
      <c r="D612" s="88"/>
      <c r="E612" s="62"/>
      <c r="F612" s="62"/>
      <c r="G612" s="62"/>
      <c r="H612" s="62"/>
      <c r="I612" s="62"/>
      <c r="J612" s="62"/>
      <c r="K612" s="62"/>
      <c r="L612" s="43" t="str">
        <f>IF($B612="","",MAX(0,$E612-MAX($E612-$I612,Parámetros!$B$5)))</f>
        <v/>
      </c>
      <c r="M612" s="43" t="str">
        <f>IF($B612="","",MIN($E612,Parámetros!$B$4))</f>
        <v/>
      </c>
      <c r="N612" s="43" t="str">
        <f t="shared" si="83"/>
        <v/>
      </c>
      <c r="O612" s="43" t="str">
        <f>IF($B612="","",MIN(($E612+$F612)/IF($D612="",1,$D612),Parámetros!$B$4))</f>
        <v/>
      </c>
      <c r="P612" s="43" t="str">
        <f t="shared" si="84"/>
        <v/>
      </c>
      <c r="Q612" s="43" t="str">
        <f t="shared" si="85"/>
        <v/>
      </c>
      <c r="R612" s="43" t="str">
        <f t="shared" si="78"/>
        <v/>
      </c>
      <c r="S612" s="44" t="str">
        <f>IF($B612="","",IFERROR(VLOOKUP($C612,F.931!$B:$R,9,0),8))</f>
        <v/>
      </c>
      <c r="T612" s="44" t="str">
        <f>IF($B612="","",IFERROR(VLOOKUP($C612,F.931!$B:$R,7,0),1))</f>
        <v/>
      </c>
      <c r="U612" s="44" t="str">
        <f>IF($B612="","",IFERROR(VLOOKUP($C612,F.931!$B:$AR,15,0),0))</f>
        <v/>
      </c>
      <c r="V612" s="44" t="str">
        <f>IF($B612="","",IFERROR(VLOOKUP($C612,F.931!$B:$R,3,0),1))</f>
        <v/>
      </c>
      <c r="W612" s="45" t="str">
        <f t="shared" si="79"/>
        <v/>
      </c>
      <c r="X612" s="46" t="str">
        <f>IF($B612="","",$W612*(X$2+$U612*0.015) *$O612*IF(COUNTIF(Parámetros!$J:$J, $S612)&gt;0,0,1)*IF($T612=2,0,1) +$J612*$W612)</f>
        <v/>
      </c>
      <c r="Y612" s="46" t="str">
        <f>IF($B612="","",$W612*Y$2*P612*IF(COUNTIF(Parámetros!$L:$L,$S612)&gt;0,0,1)*IF($T612=2,0,1) +$K612*$W612)</f>
        <v/>
      </c>
      <c r="Z612" s="46" t="str">
        <f>IF($B612="","",($M612*Z$2+IF($T612=2,0, $M612*Z$1+$X612/$W612*(1-$W612)))*IF(COUNTIF(Parámetros!$I:$I, $S612)&gt;0,0,1))</f>
        <v/>
      </c>
      <c r="AA612" s="46" t="str">
        <f>IF($B612="","",$R612*IF($T612=2,AA$1,AA$2) *IF(COUNTIF(Parámetros!$K:$K, $S612)&gt;0,0,1)+$Y612/$W612*(1-$W612))</f>
        <v/>
      </c>
      <c r="AB612" s="46" t="str">
        <f>IF($B612="","",$Q612*Parámetros!$B$3+Parámetros!$B$2)</f>
        <v/>
      </c>
      <c r="AC612" s="46" t="str">
        <f>IF($B612="","",Parámetros!$B$1*IF(OR($S612=27,$S612=102),0,1))</f>
        <v/>
      </c>
      <c r="AE612" s="43" t="str">
        <f>IF($B612="","",IF($C612="","No declarado",IFERROR(VLOOKUP($C612,F.931!$B:$BZ,$AE$1,0),"No declarado")))</f>
        <v/>
      </c>
      <c r="AF612" s="47" t="str">
        <f t="shared" si="80"/>
        <v/>
      </c>
      <c r="AG612" s="47" t="str">
        <f>IF($B612="","",IFERROR(O612-VLOOKUP(C612,F.931!B:BZ,SUMIFS(F.931!$1:$1,F.931!$3:$3,"Remuneración 4"),0),""))</f>
        <v/>
      </c>
      <c r="AH612" s="48" t="str">
        <f t="shared" si="81"/>
        <v/>
      </c>
      <c r="AI612" s="41" t="str">
        <f t="shared" si="82"/>
        <v/>
      </c>
    </row>
    <row r="613" spans="1:35" x14ac:dyDescent="0.2">
      <c r="A613" s="65"/>
      <c r="B613" s="64"/>
      <c r="C613" s="65"/>
      <c r="D613" s="88"/>
      <c r="E613" s="62"/>
      <c r="F613" s="62"/>
      <c r="G613" s="62"/>
      <c r="H613" s="62"/>
      <c r="I613" s="62"/>
      <c r="J613" s="62"/>
      <c r="K613" s="62"/>
      <c r="L613" s="43" t="str">
        <f>IF($B613="","",MAX(0,$E613-MAX($E613-$I613,Parámetros!$B$5)))</f>
        <v/>
      </c>
      <c r="M613" s="43" t="str">
        <f>IF($B613="","",MIN($E613,Parámetros!$B$4))</f>
        <v/>
      </c>
      <c r="N613" s="43" t="str">
        <f t="shared" si="83"/>
        <v/>
      </c>
      <c r="O613" s="43" t="str">
        <f>IF($B613="","",MIN(($E613+$F613)/IF($D613="",1,$D613),Parámetros!$B$4))</f>
        <v/>
      </c>
      <c r="P613" s="43" t="str">
        <f t="shared" si="84"/>
        <v/>
      </c>
      <c r="Q613" s="43" t="str">
        <f t="shared" si="85"/>
        <v/>
      </c>
      <c r="R613" s="43" t="str">
        <f t="shared" ref="R613:R676" si="86">IF($B613="","",$N613-$L613)</f>
        <v/>
      </c>
      <c r="S613" s="44" t="str">
        <f>IF($B613="","",IFERROR(VLOOKUP($C613,F.931!$B:$R,9,0),8))</f>
        <v/>
      </c>
      <c r="T613" s="44" t="str">
        <f>IF($B613="","",IFERROR(VLOOKUP($C613,F.931!$B:$R,7,0),1))</f>
        <v/>
      </c>
      <c r="U613" s="44" t="str">
        <f>IF($B613="","",IFERROR(VLOOKUP($C613,F.931!$B:$AR,15,0),0))</f>
        <v/>
      </c>
      <c r="V613" s="44" t="str">
        <f>IF($B613="","",IFERROR(VLOOKUP($C613,F.931!$B:$R,3,0),1))</f>
        <v/>
      </c>
      <c r="W613" s="45" t="str">
        <f t="shared" si="79"/>
        <v/>
      </c>
      <c r="X613" s="46" t="str">
        <f>IF($B613="","",$W613*(X$2+$U613*0.015) *$O613*IF(COUNTIF(Parámetros!$J:$J, $S613)&gt;0,0,1)*IF($T613=2,0,1) +$J613*$W613)</f>
        <v/>
      </c>
      <c r="Y613" s="46" t="str">
        <f>IF($B613="","",$W613*Y$2*P613*IF(COUNTIF(Parámetros!$L:$L,$S613)&gt;0,0,1)*IF($T613=2,0,1) +$K613*$W613)</f>
        <v/>
      </c>
      <c r="Z613" s="46" t="str">
        <f>IF($B613="","",($M613*Z$2+IF($T613=2,0, $M613*Z$1+$X613/$W613*(1-$W613)))*IF(COUNTIF(Parámetros!$I:$I, $S613)&gt;0,0,1))</f>
        <v/>
      </c>
      <c r="AA613" s="46" t="str">
        <f>IF($B613="","",$R613*IF($T613=2,AA$1,AA$2) *IF(COUNTIF(Parámetros!$K:$K, $S613)&gt;0,0,1)+$Y613/$W613*(1-$W613))</f>
        <v/>
      </c>
      <c r="AB613" s="46" t="str">
        <f>IF($B613="","",$Q613*Parámetros!$B$3+Parámetros!$B$2)</f>
        <v/>
      </c>
      <c r="AC613" s="46" t="str">
        <f>IF($B613="","",Parámetros!$B$1*IF(OR($S613=27,$S613=102),0,1))</f>
        <v/>
      </c>
      <c r="AE613" s="43" t="str">
        <f>IF($B613="","",IF($C613="","No declarado",IFERROR(VLOOKUP($C613,F.931!$B:$BZ,$AE$1,0),"No declarado")))</f>
        <v/>
      </c>
      <c r="AF613" s="47" t="str">
        <f t="shared" si="80"/>
        <v/>
      </c>
      <c r="AG613" s="47" t="str">
        <f>IF($B613="","",IFERROR(O613-VLOOKUP(C613,F.931!B:BZ,SUMIFS(F.931!$1:$1,F.931!$3:$3,"Remuneración 4"),0),""))</f>
        <v/>
      </c>
      <c r="AH613" s="48" t="str">
        <f t="shared" si="81"/>
        <v/>
      </c>
      <c r="AI613" s="41" t="str">
        <f t="shared" si="82"/>
        <v/>
      </c>
    </row>
    <row r="614" spans="1:35" x14ac:dyDescent="0.2">
      <c r="A614" s="65"/>
      <c r="B614" s="64"/>
      <c r="C614" s="65"/>
      <c r="D614" s="88"/>
      <c r="E614" s="62"/>
      <c r="F614" s="62"/>
      <c r="G614" s="62"/>
      <c r="H614" s="62"/>
      <c r="I614" s="62"/>
      <c r="J614" s="62"/>
      <c r="K614" s="62"/>
      <c r="L614" s="43" t="str">
        <f>IF($B614="","",MAX(0,$E614-MAX($E614-$I614,Parámetros!$B$5)))</f>
        <v/>
      </c>
      <c r="M614" s="43" t="str">
        <f>IF($B614="","",MIN($E614,Parámetros!$B$4))</f>
        <v/>
      </c>
      <c r="N614" s="43" t="str">
        <f t="shared" si="83"/>
        <v/>
      </c>
      <c r="O614" s="43" t="str">
        <f>IF($B614="","",MIN(($E614+$F614)/IF($D614="",1,$D614),Parámetros!$B$4))</f>
        <v/>
      </c>
      <c r="P614" s="43" t="str">
        <f t="shared" si="84"/>
        <v/>
      </c>
      <c r="Q614" s="43" t="str">
        <f t="shared" si="85"/>
        <v/>
      </c>
      <c r="R614" s="43" t="str">
        <f t="shared" si="86"/>
        <v/>
      </c>
      <c r="S614" s="44" t="str">
        <f>IF($B614="","",IFERROR(VLOOKUP($C614,F.931!$B:$R,9,0),8))</f>
        <v/>
      </c>
      <c r="T614" s="44" t="str">
        <f>IF($B614="","",IFERROR(VLOOKUP($C614,F.931!$B:$R,7,0),1))</f>
        <v/>
      </c>
      <c r="U614" s="44" t="str">
        <f>IF($B614="","",IFERROR(VLOOKUP($C614,F.931!$B:$AR,15,0),0))</f>
        <v/>
      </c>
      <c r="V614" s="44" t="str">
        <f>IF($B614="","",IFERROR(VLOOKUP($C614,F.931!$B:$R,3,0),1))</f>
        <v/>
      </c>
      <c r="W614" s="45" t="str">
        <f t="shared" si="79"/>
        <v/>
      </c>
      <c r="X614" s="46" t="str">
        <f>IF($B614="","",$W614*(X$2+$U614*0.015) *$O614*IF(COUNTIF(Parámetros!$J:$J, $S614)&gt;0,0,1)*IF($T614=2,0,1) +$J614*$W614)</f>
        <v/>
      </c>
      <c r="Y614" s="46" t="str">
        <f>IF($B614="","",$W614*Y$2*P614*IF(COUNTIF(Parámetros!$L:$L,$S614)&gt;0,0,1)*IF($T614=2,0,1) +$K614*$W614)</f>
        <v/>
      </c>
      <c r="Z614" s="46" t="str">
        <f>IF($B614="","",($M614*Z$2+IF($T614=2,0, $M614*Z$1+$X614/$W614*(1-$W614)))*IF(COUNTIF(Parámetros!$I:$I, $S614)&gt;0,0,1))</f>
        <v/>
      </c>
      <c r="AA614" s="46" t="str">
        <f>IF($B614="","",$R614*IF($T614=2,AA$1,AA$2) *IF(COUNTIF(Parámetros!$K:$K, $S614)&gt;0,0,1)+$Y614/$W614*(1-$W614))</f>
        <v/>
      </c>
      <c r="AB614" s="46" t="str">
        <f>IF($B614="","",$Q614*Parámetros!$B$3+Parámetros!$B$2)</f>
        <v/>
      </c>
      <c r="AC614" s="46" t="str">
        <f>IF($B614="","",Parámetros!$B$1*IF(OR($S614=27,$S614=102),0,1))</f>
        <v/>
      </c>
      <c r="AE614" s="43" t="str">
        <f>IF($B614="","",IF($C614="","No declarado",IFERROR(VLOOKUP($C614,F.931!$B:$BZ,$AE$1,0),"No declarado")))</f>
        <v/>
      </c>
      <c r="AF614" s="47" t="str">
        <f t="shared" si="80"/>
        <v/>
      </c>
      <c r="AG614" s="47" t="str">
        <f>IF($B614="","",IFERROR(O614-VLOOKUP(C614,F.931!B:BZ,SUMIFS(F.931!$1:$1,F.931!$3:$3,"Remuneración 4"),0),""))</f>
        <v/>
      </c>
      <c r="AH614" s="48" t="str">
        <f t="shared" si="81"/>
        <v/>
      </c>
      <c r="AI614" s="41" t="str">
        <f t="shared" si="82"/>
        <v/>
      </c>
    </row>
    <row r="615" spans="1:35" x14ac:dyDescent="0.2">
      <c r="A615" s="65"/>
      <c r="B615" s="64"/>
      <c r="C615" s="65"/>
      <c r="D615" s="88"/>
      <c r="E615" s="62"/>
      <c r="F615" s="62"/>
      <c r="G615" s="62"/>
      <c r="H615" s="62"/>
      <c r="I615" s="62"/>
      <c r="J615" s="62"/>
      <c r="K615" s="62"/>
      <c r="L615" s="43" t="str">
        <f>IF($B615="","",MAX(0,$E615-MAX($E615-$I615,Parámetros!$B$5)))</f>
        <v/>
      </c>
      <c r="M615" s="43" t="str">
        <f>IF($B615="","",MIN($E615,Parámetros!$B$4))</f>
        <v/>
      </c>
      <c r="N615" s="43" t="str">
        <f t="shared" si="83"/>
        <v/>
      </c>
      <c r="O615" s="43" t="str">
        <f>IF($B615="","",MIN(($E615+$F615)/IF($D615="",1,$D615),Parámetros!$B$4))</f>
        <v/>
      </c>
      <c r="P615" s="43" t="str">
        <f t="shared" si="84"/>
        <v/>
      </c>
      <c r="Q615" s="43" t="str">
        <f t="shared" si="85"/>
        <v/>
      </c>
      <c r="R615" s="43" t="str">
        <f t="shared" si="86"/>
        <v/>
      </c>
      <c r="S615" s="44" t="str">
        <f>IF($B615="","",IFERROR(VLOOKUP($C615,F.931!$B:$R,9,0),8))</f>
        <v/>
      </c>
      <c r="T615" s="44" t="str">
        <f>IF($B615="","",IFERROR(VLOOKUP($C615,F.931!$B:$R,7,0),1))</f>
        <v/>
      </c>
      <c r="U615" s="44" t="str">
        <f>IF($B615="","",IFERROR(VLOOKUP($C615,F.931!$B:$AR,15,0),0))</f>
        <v/>
      </c>
      <c r="V615" s="44" t="str">
        <f>IF($B615="","",IFERROR(VLOOKUP($C615,F.931!$B:$R,3,0),1))</f>
        <v/>
      </c>
      <c r="W615" s="45" t="str">
        <f t="shared" si="79"/>
        <v/>
      </c>
      <c r="X615" s="46" t="str">
        <f>IF($B615="","",$W615*(X$2+$U615*0.015) *$O615*IF(COUNTIF(Parámetros!$J:$J, $S615)&gt;0,0,1)*IF($T615=2,0,1) +$J615*$W615)</f>
        <v/>
      </c>
      <c r="Y615" s="46" t="str">
        <f>IF($B615="","",$W615*Y$2*P615*IF(COUNTIF(Parámetros!$L:$L,$S615)&gt;0,0,1)*IF($T615=2,0,1) +$K615*$W615)</f>
        <v/>
      </c>
      <c r="Z615" s="46" t="str">
        <f>IF($B615="","",($M615*Z$2+IF($T615=2,0, $M615*Z$1+$X615/$W615*(1-$W615)))*IF(COUNTIF(Parámetros!$I:$I, $S615)&gt;0,0,1))</f>
        <v/>
      </c>
      <c r="AA615" s="46" t="str">
        <f>IF($B615="","",$R615*IF($T615=2,AA$1,AA$2) *IF(COUNTIF(Parámetros!$K:$K, $S615)&gt;0,0,1)+$Y615/$W615*(1-$W615))</f>
        <v/>
      </c>
      <c r="AB615" s="46" t="str">
        <f>IF($B615="","",$Q615*Parámetros!$B$3+Parámetros!$B$2)</f>
        <v/>
      </c>
      <c r="AC615" s="46" t="str">
        <f>IF($B615="","",Parámetros!$B$1*IF(OR($S615=27,$S615=102),0,1))</f>
        <v/>
      </c>
      <c r="AE615" s="43" t="str">
        <f>IF($B615="","",IF($C615="","No declarado",IFERROR(VLOOKUP($C615,F.931!$B:$BZ,$AE$1,0),"No declarado")))</f>
        <v/>
      </c>
      <c r="AF615" s="47" t="str">
        <f t="shared" si="80"/>
        <v/>
      </c>
      <c r="AG615" s="47" t="str">
        <f>IF($B615="","",IFERROR(O615-VLOOKUP(C615,F.931!B:BZ,SUMIFS(F.931!$1:$1,F.931!$3:$3,"Remuneración 4"),0),""))</f>
        <v/>
      </c>
      <c r="AH615" s="48" t="str">
        <f t="shared" si="81"/>
        <v/>
      </c>
      <c r="AI615" s="41" t="str">
        <f t="shared" si="82"/>
        <v/>
      </c>
    </row>
    <row r="616" spans="1:35" x14ac:dyDescent="0.2">
      <c r="A616" s="65"/>
      <c r="B616" s="64"/>
      <c r="C616" s="65"/>
      <c r="D616" s="88"/>
      <c r="E616" s="62"/>
      <c r="F616" s="62"/>
      <c r="G616" s="62"/>
      <c r="H616" s="62"/>
      <c r="I616" s="62"/>
      <c r="J616" s="62"/>
      <c r="K616" s="62"/>
      <c r="L616" s="43" t="str">
        <f>IF($B616="","",MAX(0,$E616-MAX($E616-$I616,Parámetros!$B$5)))</f>
        <v/>
      </c>
      <c r="M616" s="43" t="str">
        <f>IF($B616="","",MIN($E616,Parámetros!$B$4))</f>
        <v/>
      </c>
      <c r="N616" s="43" t="str">
        <f t="shared" si="83"/>
        <v/>
      </c>
      <c r="O616" s="43" t="str">
        <f>IF($B616="","",MIN(($E616+$F616)/IF($D616="",1,$D616),Parámetros!$B$4))</f>
        <v/>
      </c>
      <c r="P616" s="43" t="str">
        <f t="shared" si="84"/>
        <v/>
      </c>
      <c r="Q616" s="43" t="str">
        <f t="shared" si="85"/>
        <v/>
      </c>
      <c r="R616" s="43" t="str">
        <f t="shared" si="86"/>
        <v/>
      </c>
      <c r="S616" s="44" t="str">
        <f>IF($B616="","",IFERROR(VLOOKUP($C616,F.931!$B:$R,9,0),8))</f>
        <v/>
      </c>
      <c r="T616" s="44" t="str">
        <f>IF($B616="","",IFERROR(VLOOKUP($C616,F.931!$B:$R,7,0),1))</f>
        <v/>
      </c>
      <c r="U616" s="44" t="str">
        <f>IF($B616="","",IFERROR(VLOOKUP($C616,F.931!$B:$AR,15,0),0))</f>
        <v/>
      </c>
      <c r="V616" s="44" t="str">
        <f>IF($B616="","",IFERROR(VLOOKUP($C616,F.931!$B:$R,3,0),1))</f>
        <v/>
      </c>
      <c r="W616" s="45" t="str">
        <f t="shared" si="79"/>
        <v/>
      </c>
      <c r="X616" s="46" t="str">
        <f>IF($B616="","",$W616*(X$2+$U616*0.015) *$O616*IF(COUNTIF(Parámetros!$J:$J, $S616)&gt;0,0,1)*IF($T616=2,0,1) +$J616*$W616)</f>
        <v/>
      </c>
      <c r="Y616" s="46" t="str">
        <f>IF($B616="","",$W616*Y$2*P616*IF(COUNTIF(Parámetros!$L:$L,$S616)&gt;0,0,1)*IF($T616=2,0,1) +$K616*$W616)</f>
        <v/>
      </c>
      <c r="Z616" s="46" t="str">
        <f>IF($B616="","",($M616*Z$2+IF($T616=2,0, $M616*Z$1+$X616/$W616*(1-$W616)))*IF(COUNTIF(Parámetros!$I:$I, $S616)&gt;0,0,1))</f>
        <v/>
      </c>
      <c r="AA616" s="46" t="str">
        <f>IF($B616="","",$R616*IF($T616=2,AA$1,AA$2) *IF(COUNTIF(Parámetros!$K:$K, $S616)&gt;0,0,1)+$Y616/$W616*(1-$W616))</f>
        <v/>
      </c>
      <c r="AB616" s="46" t="str">
        <f>IF($B616="","",$Q616*Parámetros!$B$3+Parámetros!$B$2)</f>
        <v/>
      </c>
      <c r="AC616" s="46" t="str">
        <f>IF($B616="","",Parámetros!$B$1*IF(OR($S616=27,$S616=102),0,1))</f>
        <v/>
      </c>
      <c r="AE616" s="43" t="str">
        <f>IF($B616="","",IF($C616="","No declarado",IFERROR(VLOOKUP($C616,F.931!$B:$BZ,$AE$1,0),"No declarado")))</f>
        <v/>
      </c>
      <c r="AF616" s="47" t="str">
        <f t="shared" si="80"/>
        <v/>
      </c>
      <c r="AG616" s="47" t="str">
        <f>IF($B616="","",IFERROR(O616-VLOOKUP(C616,F.931!B:BZ,SUMIFS(F.931!$1:$1,F.931!$3:$3,"Remuneración 4"),0),""))</f>
        <v/>
      </c>
      <c r="AH616" s="48" t="str">
        <f t="shared" si="81"/>
        <v/>
      </c>
      <c r="AI616" s="41" t="str">
        <f t="shared" si="82"/>
        <v/>
      </c>
    </row>
    <row r="617" spans="1:35" x14ac:dyDescent="0.2">
      <c r="A617" s="65"/>
      <c r="B617" s="64"/>
      <c r="C617" s="65"/>
      <c r="D617" s="88"/>
      <c r="E617" s="62"/>
      <c r="F617" s="62"/>
      <c r="G617" s="62"/>
      <c r="H617" s="62"/>
      <c r="I617" s="62"/>
      <c r="J617" s="62"/>
      <c r="K617" s="62"/>
      <c r="L617" s="43" t="str">
        <f>IF($B617="","",MAX(0,$E617-MAX($E617-$I617,Parámetros!$B$5)))</f>
        <v/>
      </c>
      <c r="M617" s="43" t="str">
        <f>IF($B617="","",MIN($E617,Parámetros!$B$4))</f>
        <v/>
      </c>
      <c r="N617" s="43" t="str">
        <f t="shared" si="83"/>
        <v/>
      </c>
      <c r="O617" s="43" t="str">
        <f>IF($B617="","",MIN(($E617+$F617)/IF($D617="",1,$D617),Parámetros!$B$4))</f>
        <v/>
      </c>
      <c r="P617" s="43" t="str">
        <f t="shared" si="84"/>
        <v/>
      </c>
      <c r="Q617" s="43" t="str">
        <f t="shared" si="85"/>
        <v/>
      </c>
      <c r="R617" s="43" t="str">
        <f t="shared" si="86"/>
        <v/>
      </c>
      <c r="S617" s="44" t="str">
        <f>IF($B617="","",IFERROR(VLOOKUP($C617,F.931!$B:$R,9,0),8))</f>
        <v/>
      </c>
      <c r="T617" s="44" t="str">
        <f>IF($B617="","",IFERROR(VLOOKUP($C617,F.931!$B:$R,7,0),1))</f>
        <v/>
      </c>
      <c r="U617" s="44" t="str">
        <f>IF($B617="","",IFERROR(VLOOKUP($C617,F.931!$B:$AR,15,0),0))</f>
        <v/>
      </c>
      <c r="V617" s="44" t="str">
        <f>IF($B617="","",IFERROR(VLOOKUP($C617,F.931!$B:$R,3,0),1))</f>
        <v/>
      </c>
      <c r="W617" s="45" t="str">
        <f t="shared" si="79"/>
        <v/>
      </c>
      <c r="X617" s="46" t="str">
        <f>IF($B617="","",$W617*(X$2+$U617*0.015) *$O617*IF(COUNTIF(Parámetros!$J:$J, $S617)&gt;0,0,1)*IF($T617=2,0,1) +$J617*$W617)</f>
        <v/>
      </c>
      <c r="Y617" s="46" t="str">
        <f>IF($B617="","",$W617*Y$2*P617*IF(COUNTIF(Parámetros!$L:$L,$S617)&gt;0,0,1)*IF($T617=2,0,1) +$K617*$W617)</f>
        <v/>
      </c>
      <c r="Z617" s="46" t="str">
        <f>IF($B617="","",($M617*Z$2+IF($T617=2,0, $M617*Z$1+$X617/$W617*(1-$W617)))*IF(COUNTIF(Parámetros!$I:$I, $S617)&gt;0,0,1))</f>
        <v/>
      </c>
      <c r="AA617" s="46" t="str">
        <f>IF($B617="","",$R617*IF($T617=2,AA$1,AA$2) *IF(COUNTIF(Parámetros!$K:$K, $S617)&gt;0,0,1)+$Y617/$W617*(1-$W617))</f>
        <v/>
      </c>
      <c r="AB617" s="46" t="str">
        <f>IF($B617="","",$Q617*Parámetros!$B$3+Parámetros!$B$2)</f>
        <v/>
      </c>
      <c r="AC617" s="46" t="str">
        <f>IF($B617="","",Parámetros!$B$1*IF(OR($S617=27,$S617=102),0,1))</f>
        <v/>
      </c>
      <c r="AE617" s="43" t="str">
        <f>IF($B617="","",IF($C617="","No declarado",IFERROR(VLOOKUP($C617,F.931!$B:$BZ,$AE$1,0),"No declarado")))</f>
        <v/>
      </c>
      <c r="AF617" s="47" t="str">
        <f t="shared" si="80"/>
        <v/>
      </c>
      <c r="AG617" s="47" t="str">
        <f>IF($B617="","",IFERROR(O617-VLOOKUP(C617,F.931!B:BZ,SUMIFS(F.931!$1:$1,F.931!$3:$3,"Remuneración 4"),0),""))</f>
        <v/>
      </c>
      <c r="AH617" s="48" t="str">
        <f t="shared" si="81"/>
        <v/>
      </c>
      <c r="AI617" s="41" t="str">
        <f t="shared" si="82"/>
        <v/>
      </c>
    </row>
    <row r="618" spans="1:35" x14ac:dyDescent="0.2">
      <c r="A618" s="65"/>
      <c r="B618" s="64"/>
      <c r="C618" s="65"/>
      <c r="D618" s="88"/>
      <c r="E618" s="62"/>
      <c r="F618" s="62"/>
      <c r="G618" s="62"/>
      <c r="H618" s="62"/>
      <c r="I618" s="62"/>
      <c r="J618" s="62"/>
      <c r="K618" s="62"/>
      <c r="L618" s="43" t="str">
        <f>IF($B618="","",MAX(0,$E618-MAX($E618-$I618,Parámetros!$B$5)))</f>
        <v/>
      </c>
      <c r="M618" s="43" t="str">
        <f>IF($B618="","",MIN($E618,Parámetros!$B$4))</f>
        <v/>
      </c>
      <c r="N618" s="43" t="str">
        <f t="shared" si="83"/>
        <v/>
      </c>
      <c r="O618" s="43" t="str">
        <f>IF($B618="","",MIN(($E618+$F618)/IF($D618="",1,$D618),Parámetros!$B$4))</f>
        <v/>
      </c>
      <c r="P618" s="43" t="str">
        <f t="shared" si="84"/>
        <v/>
      </c>
      <c r="Q618" s="43" t="str">
        <f t="shared" si="85"/>
        <v/>
      </c>
      <c r="R618" s="43" t="str">
        <f t="shared" si="86"/>
        <v/>
      </c>
      <c r="S618" s="44" t="str">
        <f>IF($B618="","",IFERROR(VLOOKUP($C618,F.931!$B:$R,9,0),8))</f>
        <v/>
      </c>
      <c r="T618" s="44" t="str">
        <f>IF($B618="","",IFERROR(VLOOKUP($C618,F.931!$B:$R,7,0),1))</f>
        <v/>
      </c>
      <c r="U618" s="44" t="str">
        <f>IF($B618="","",IFERROR(VLOOKUP($C618,F.931!$B:$AR,15,0),0))</f>
        <v/>
      </c>
      <c r="V618" s="44" t="str">
        <f>IF($B618="","",IFERROR(VLOOKUP($C618,F.931!$B:$R,3,0),1))</f>
        <v/>
      </c>
      <c r="W618" s="45" t="str">
        <f t="shared" si="79"/>
        <v/>
      </c>
      <c r="X618" s="46" t="str">
        <f>IF($B618="","",$W618*(X$2+$U618*0.015) *$O618*IF(COUNTIF(Parámetros!$J:$J, $S618)&gt;0,0,1)*IF($T618=2,0,1) +$J618*$W618)</f>
        <v/>
      </c>
      <c r="Y618" s="46" t="str">
        <f>IF($B618="","",$W618*Y$2*P618*IF(COUNTIF(Parámetros!$L:$L,$S618)&gt;0,0,1)*IF($T618=2,0,1) +$K618*$W618)</f>
        <v/>
      </c>
      <c r="Z618" s="46" t="str">
        <f>IF($B618="","",($M618*Z$2+IF($T618=2,0, $M618*Z$1+$X618/$W618*(1-$W618)))*IF(COUNTIF(Parámetros!$I:$I, $S618)&gt;0,0,1))</f>
        <v/>
      </c>
      <c r="AA618" s="46" t="str">
        <f>IF($B618="","",$R618*IF($T618=2,AA$1,AA$2) *IF(COUNTIF(Parámetros!$K:$K, $S618)&gt;0,0,1)+$Y618/$W618*(1-$W618))</f>
        <v/>
      </c>
      <c r="AB618" s="46" t="str">
        <f>IF($B618="","",$Q618*Parámetros!$B$3+Parámetros!$B$2)</f>
        <v/>
      </c>
      <c r="AC618" s="46" t="str">
        <f>IF($B618="","",Parámetros!$B$1*IF(OR($S618=27,$S618=102),0,1))</f>
        <v/>
      </c>
      <c r="AE618" s="43" t="str">
        <f>IF($B618="","",IF($C618="","No declarado",IFERROR(VLOOKUP($C618,F.931!$B:$BZ,$AE$1,0),"No declarado")))</f>
        <v/>
      </c>
      <c r="AF618" s="47" t="str">
        <f t="shared" si="80"/>
        <v/>
      </c>
      <c r="AG618" s="47" t="str">
        <f>IF($B618="","",IFERROR(O618-VLOOKUP(C618,F.931!B:BZ,SUMIFS(F.931!$1:$1,F.931!$3:$3,"Remuneración 4"),0),""))</f>
        <v/>
      </c>
      <c r="AH618" s="48" t="str">
        <f t="shared" si="81"/>
        <v/>
      </c>
      <c r="AI618" s="41" t="str">
        <f t="shared" si="82"/>
        <v/>
      </c>
    </row>
    <row r="619" spans="1:35" x14ac:dyDescent="0.2">
      <c r="A619" s="65"/>
      <c r="B619" s="64"/>
      <c r="C619" s="65"/>
      <c r="D619" s="88"/>
      <c r="E619" s="62"/>
      <c r="F619" s="62"/>
      <c r="G619" s="62"/>
      <c r="H619" s="62"/>
      <c r="I619" s="62"/>
      <c r="J619" s="62"/>
      <c r="K619" s="62"/>
      <c r="L619" s="43" t="str">
        <f>IF($B619="","",MAX(0,$E619-MAX($E619-$I619,Parámetros!$B$5)))</f>
        <v/>
      </c>
      <c r="M619" s="43" t="str">
        <f>IF($B619="","",MIN($E619,Parámetros!$B$4))</f>
        <v/>
      </c>
      <c r="N619" s="43" t="str">
        <f t="shared" si="83"/>
        <v/>
      </c>
      <c r="O619" s="43" t="str">
        <f>IF($B619="","",MIN(($E619+$F619)/IF($D619="",1,$D619),Parámetros!$B$4))</f>
        <v/>
      </c>
      <c r="P619" s="43" t="str">
        <f t="shared" si="84"/>
        <v/>
      </c>
      <c r="Q619" s="43" t="str">
        <f t="shared" si="85"/>
        <v/>
      </c>
      <c r="R619" s="43" t="str">
        <f t="shared" si="86"/>
        <v/>
      </c>
      <c r="S619" s="44" t="str">
        <f>IF($B619="","",IFERROR(VLOOKUP($C619,F.931!$B:$R,9,0),8))</f>
        <v/>
      </c>
      <c r="T619" s="44" t="str">
        <f>IF($B619="","",IFERROR(VLOOKUP($C619,F.931!$B:$R,7,0),1))</f>
        <v/>
      </c>
      <c r="U619" s="44" t="str">
        <f>IF($B619="","",IFERROR(VLOOKUP($C619,F.931!$B:$AR,15,0),0))</f>
        <v/>
      </c>
      <c r="V619" s="44" t="str">
        <f>IF($B619="","",IFERROR(VLOOKUP($C619,F.931!$B:$R,3,0),1))</f>
        <v/>
      </c>
      <c r="W619" s="45" t="str">
        <f t="shared" si="79"/>
        <v/>
      </c>
      <c r="X619" s="46" t="str">
        <f>IF($B619="","",$W619*(X$2+$U619*0.015) *$O619*IF(COUNTIF(Parámetros!$J:$J, $S619)&gt;0,0,1)*IF($T619=2,0,1) +$J619*$W619)</f>
        <v/>
      </c>
      <c r="Y619" s="46" t="str">
        <f>IF($B619="","",$W619*Y$2*P619*IF(COUNTIF(Parámetros!$L:$L,$S619)&gt;0,0,1)*IF($T619=2,0,1) +$K619*$W619)</f>
        <v/>
      </c>
      <c r="Z619" s="46" t="str">
        <f>IF($B619="","",($M619*Z$2+IF($T619=2,0, $M619*Z$1+$X619/$W619*(1-$W619)))*IF(COUNTIF(Parámetros!$I:$I, $S619)&gt;0,0,1))</f>
        <v/>
      </c>
      <c r="AA619" s="46" t="str">
        <f>IF($B619="","",$R619*IF($T619=2,AA$1,AA$2) *IF(COUNTIF(Parámetros!$K:$K, $S619)&gt;0,0,1)+$Y619/$W619*(1-$W619))</f>
        <v/>
      </c>
      <c r="AB619" s="46" t="str">
        <f>IF($B619="","",$Q619*Parámetros!$B$3+Parámetros!$B$2)</f>
        <v/>
      </c>
      <c r="AC619" s="46" t="str">
        <f>IF($B619="","",Parámetros!$B$1*IF(OR($S619=27,$S619=102),0,1))</f>
        <v/>
      </c>
      <c r="AE619" s="43" t="str">
        <f>IF($B619="","",IF($C619="","No declarado",IFERROR(VLOOKUP($C619,F.931!$B:$BZ,$AE$1,0),"No declarado")))</f>
        <v/>
      </c>
      <c r="AF619" s="47" t="str">
        <f t="shared" si="80"/>
        <v/>
      </c>
      <c r="AG619" s="47" t="str">
        <f>IF($B619="","",IFERROR(O619-VLOOKUP(C619,F.931!B:BZ,SUMIFS(F.931!$1:$1,F.931!$3:$3,"Remuneración 4"),0),""))</f>
        <v/>
      </c>
      <c r="AH619" s="48" t="str">
        <f t="shared" si="81"/>
        <v/>
      </c>
      <c r="AI619" s="41" t="str">
        <f t="shared" si="82"/>
        <v/>
      </c>
    </row>
    <row r="620" spans="1:35" x14ac:dyDescent="0.2">
      <c r="A620" s="65"/>
      <c r="B620" s="64"/>
      <c r="C620" s="65"/>
      <c r="D620" s="88"/>
      <c r="E620" s="62"/>
      <c r="F620" s="62"/>
      <c r="G620" s="62"/>
      <c r="H620" s="62"/>
      <c r="I620" s="62"/>
      <c r="J620" s="62"/>
      <c r="K620" s="62"/>
      <c r="L620" s="43" t="str">
        <f>IF($B620="","",MAX(0,$E620-MAX($E620-$I620,Parámetros!$B$5)))</f>
        <v/>
      </c>
      <c r="M620" s="43" t="str">
        <f>IF($B620="","",MIN($E620,Parámetros!$B$4))</f>
        <v/>
      </c>
      <c r="N620" s="43" t="str">
        <f t="shared" si="83"/>
        <v/>
      </c>
      <c r="O620" s="43" t="str">
        <f>IF($B620="","",MIN(($E620+$F620)/IF($D620="",1,$D620),Parámetros!$B$4))</f>
        <v/>
      </c>
      <c r="P620" s="43" t="str">
        <f t="shared" si="84"/>
        <v/>
      </c>
      <c r="Q620" s="43" t="str">
        <f t="shared" si="85"/>
        <v/>
      </c>
      <c r="R620" s="43" t="str">
        <f t="shared" si="86"/>
        <v/>
      </c>
      <c r="S620" s="44" t="str">
        <f>IF($B620="","",IFERROR(VLOOKUP($C620,F.931!$B:$R,9,0),8))</f>
        <v/>
      </c>
      <c r="T620" s="44" t="str">
        <f>IF($B620="","",IFERROR(VLOOKUP($C620,F.931!$B:$R,7,0),1))</f>
        <v/>
      </c>
      <c r="U620" s="44" t="str">
        <f>IF($B620="","",IFERROR(VLOOKUP($C620,F.931!$B:$AR,15,0),0))</f>
        <v/>
      </c>
      <c r="V620" s="44" t="str">
        <f>IF($B620="","",IFERROR(VLOOKUP($C620,F.931!$B:$R,3,0),1))</f>
        <v/>
      </c>
      <c r="W620" s="45" t="str">
        <f t="shared" si="79"/>
        <v/>
      </c>
      <c r="X620" s="46" t="str">
        <f>IF($B620="","",$W620*(X$2+$U620*0.015) *$O620*IF(COUNTIF(Parámetros!$J:$J, $S620)&gt;0,0,1)*IF($T620=2,0,1) +$J620*$W620)</f>
        <v/>
      </c>
      <c r="Y620" s="46" t="str">
        <f>IF($B620="","",$W620*Y$2*P620*IF(COUNTIF(Parámetros!$L:$L,$S620)&gt;0,0,1)*IF($T620=2,0,1) +$K620*$W620)</f>
        <v/>
      </c>
      <c r="Z620" s="46" t="str">
        <f>IF($B620="","",($M620*Z$2+IF($T620=2,0, $M620*Z$1+$X620/$W620*(1-$W620)))*IF(COUNTIF(Parámetros!$I:$I, $S620)&gt;0,0,1))</f>
        <v/>
      </c>
      <c r="AA620" s="46" t="str">
        <f>IF($B620="","",$R620*IF($T620=2,AA$1,AA$2) *IF(COUNTIF(Parámetros!$K:$K, $S620)&gt;0,0,1)+$Y620/$W620*(1-$W620))</f>
        <v/>
      </c>
      <c r="AB620" s="46" t="str">
        <f>IF($B620="","",$Q620*Parámetros!$B$3+Parámetros!$B$2)</f>
        <v/>
      </c>
      <c r="AC620" s="46" t="str">
        <f>IF($B620="","",Parámetros!$B$1*IF(OR($S620=27,$S620=102),0,1))</f>
        <v/>
      </c>
      <c r="AE620" s="43" t="str">
        <f>IF($B620="","",IF($C620="","No declarado",IFERROR(VLOOKUP($C620,F.931!$B:$BZ,$AE$1,0),"No declarado")))</f>
        <v/>
      </c>
      <c r="AF620" s="47" t="str">
        <f t="shared" si="80"/>
        <v/>
      </c>
      <c r="AG620" s="47" t="str">
        <f>IF($B620="","",IFERROR(O620-VLOOKUP(C620,F.931!B:BZ,SUMIFS(F.931!$1:$1,F.931!$3:$3,"Remuneración 4"),0),""))</f>
        <v/>
      </c>
      <c r="AH620" s="48" t="str">
        <f t="shared" si="81"/>
        <v/>
      </c>
      <c r="AI620" s="41" t="str">
        <f t="shared" si="82"/>
        <v/>
      </c>
    </row>
    <row r="621" spans="1:35" x14ac:dyDescent="0.2">
      <c r="A621" s="65"/>
      <c r="B621" s="64"/>
      <c r="C621" s="65"/>
      <c r="D621" s="88"/>
      <c r="E621" s="62"/>
      <c r="F621" s="62"/>
      <c r="G621" s="62"/>
      <c r="H621" s="62"/>
      <c r="I621" s="62"/>
      <c r="J621" s="62"/>
      <c r="K621" s="62"/>
      <c r="L621" s="43" t="str">
        <f>IF($B621="","",MAX(0,$E621-MAX($E621-$I621,Parámetros!$B$5)))</f>
        <v/>
      </c>
      <c r="M621" s="43" t="str">
        <f>IF($B621="","",MIN($E621,Parámetros!$B$4))</f>
        <v/>
      </c>
      <c r="N621" s="43" t="str">
        <f t="shared" si="83"/>
        <v/>
      </c>
      <c r="O621" s="43" t="str">
        <f>IF($B621="","",MIN(($E621+$F621)/IF($D621="",1,$D621),Parámetros!$B$4))</f>
        <v/>
      </c>
      <c r="P621" s="43" t="str">
        <f t="shared" si="84"/>
        <v/>
      </c>
      <c r="Q621" s="43" t="str">
        <f t="shared" si="85"/>
        <v/>
      </c>
      <c r="R621" s="43" t="str">
        <f t="shared" si="86"/>
        <v/>
      </c>
      <c r="S621" s="44" t="str">
        <f>IF($B621="","",IFERROR(VLOOKUP($C621,F.931!$B:$R,9,0),8))</f>
        <v/>
      </c>
      <c r="T621" s="44" t="str">
        <f>IF($B621="","",IFERROR(VLOOKUP($C621,F.931!$B:$R,7,0),1))</f>
        <v/>
      </c>
      <c r="U621" s="44" t="str">
        <f>IF($B621="","",IFERROR(VLOOKUP($C621,F.931!$B:$AR,15,0),0))</f>
        <v/>
      </c>
      <c r="V621" s="44" t="str">
        <f>IF($B621="","",IFERROR(VLOOKUP($C621,F.931!$B:$R,3,0),1))</f>
        <v/>
      </c>
      <c r="W621" s="45" t="str">
        <f t="shared" si="79"/>
        <v/>
      </c>
      <c r="X621" s="46" t="str">
        <f>IF($B621="","",$W621*(X$2+$U621*0.015) *$O621*IF(COUNTIF(Parámetros!$J:$J, $S621)&gt;0,0,1)*IF($T621=2,0,1) +$J621*$W621)</f>
        <v/>
      </c>
      <c r="Y621" s="46" t="str">
        <f>IF($B621="","",$W621*Y$2*P621*IF(COUNTIF(Parámetros!$L:$L,$S621)&gt;0,0,1)*IF($T621=2,0,1) +$K621*$W621)</f>
        <v/>
      </c>
      <c r="Z621" s="46" t="str">
        <f>IF($B621="","",($M621*Z$2+IF($T621=2,0, $M621*Z$1+$X621/$W621*(1-$W621)))*IF(COUNTIF(Parámetros!$I:$I, $S621)&gt;0,0,1))</f>
        <v/>
      </c>
      <c r="AA621" s="46" t="str">
        <f>IF($B621="","",$R621*IF($T621=2,AA$1,AA$2) *IF(COUNTIF(Parámetros!$K:$K, $S621)&gt;0,0,1)+$Y621/$W621*(1-$W621))</f>
        <v/>
      </c>
      <c r="AB621" s="46" t="str">
        <f>IF($B621="","",$Q621*Parámetros!$B$3+Parámetros!$B$2)</f>
        <v/>
      </c>
      <c r="AC621" s="46" t="str">
        <f>IF($B621="","",Parámetros!$B$1*IF(OR($S621=27,$S621=102),0,1))</f>
        <v/>
      </c>
      <c r="AE621" s="43" t="str">
        <f>IF($B621="","",IF($C621="","No declarado",IFERROR(VLOOKUP($C621,F.931!$B:$BZ,$AE$1,0),"No declarado")))</f>
        <v/>
      </c>
      <c r="AF621" s="47" t="str">
        <f t="shared" si="80"/>
        <v/>
      </c>
      <c r="AG621" s="47" t="str">
        <f>IF($B621="","",IFERROR(O621-VLOOKUP(C621,F.931!B:BZ,SUMIFS(F.931!$1:$1,F.931!$3:$3,"Remuneración 4"),0),""))</f>
        <v/>
      </c>
      <c r="AH621" s="48" t="str">
        <f t="shared" si="81"/>
        <v/>
      </c>
      <c r="AI621" s="41" t="str">
        <f t="shared" si="82"/>
        <v/>
      </c>
    </row>
    <row r="622" spans="1:35" x14ac:dyDescent="0.2">
      <c r="A622" s="65"/>
      <c r="B622" s="64"/>
      <c r="C622" s="65"/>
      <c r="D622" s="88"/>
      <c r="E622" s="62"/>
      <c r="F622" s="62"/>
      <c r="G622" s="62"/>
      <c r="H622" s="62"/>
      <c r="I622" s="62"/>
      <c r="J622" s="62"/>
      <c r="K622" s="62"/>
      <c r="L622" s="43" t="str">
        <f>IF($B622="","",MAX(0,$E622-MAX($E622-$I622,Parámetros!$B$5)))</f>
        <v/>
      </c>
      <c r="M622" s="43" t="str">
        <f>IF($B622="","",MIN($E622,Parámetros!$B$4))</f>
        <v/>
      </c>
      <c r="N622" s="43" t="str">
        <f t="shared" si="83"/>
        <v/>
      </c>
      <c r="O622" s="43" t="str">
        <f>IF($B622="","",MIN(($E622+$F622)/IF($D622="",1,$D622),Parámetros!$B$4))</f>
        <v/>
      </c>
      <c r="P622" s="43" t="str">
        <f t="shared" si="84"/>
        <v/>
      </c>
      <c r="Q622" s="43" t="str">
        <f t="shared" si="85"/>
        <v/>
      </c>
      <c r="R622" s="43" t="str">
        <f t="shared" si="86"/>
        <v/>
      </c>
      <c r="S622" s="44" t="str">
        <f>IF($B622="","",IFERROR(VLOOKUP($C622,F.931!$B:$R,9,0),8))</f>
        <v/>
      </c>
      <c r="T622" s="44" t="str">
        <f>IF($B622="","",IFERROR(VLOOKUP($C622,F.931!$B:$R,7,0),1))</f>
        <v/>
      </c>
      <c r="U622" s="44" t="str">
        <f>IF($B622="","",IFERROR(VLOOKUP($C622,F.931!$B:$AR,15,0),0))</f>
        <v/>
      </c>
      <c r="V622" s="44" t="str">
        <f>IF($B622="","",IFERROR(VLOOKUP($C622,F.931!$B:$R,3,0),1))</f>
        <v/>
      </c>
      <c r="W622" s="45" t="str">
        <f t="shared" ref="W622:W685" si="87">IF($B622="","",1-(IF($O622&gt;$X$1,0.15,0.1)+IF(LEFT(TEXT(V622,"000000"),1)="4",0.05,0)))</f>
        <v/>
      </c>
      <c r="X622" s="46" t="str">
        <f>IF($B622="","",$W622*(X$2+$U622*0.015) *$O622*IF(COUNTIF(Parámetros!$J:$J, $S622)&gt;0,0,1)*IF($T622=2,0,1) +$J622*$W622)</f>
        <v/>
      </c>
      <c r="Y622" s="46" t="str">
        <f>IF($B622="","",$W622*Y$2*P622*IF(COUNTIF(Parámetros!$L:$L,$S622)&gt;0,0,1)*IF($T622=2,0,1) +$K622*$W622)</f>
        <v/>
      </c>
      <c r="Z622" s="46" t="str">
        <f>IF($B622="","",($M622*Z$2+IF($T622=2,0, $M622*Z$1+$X622/$W622*(1-$W622)))*IF(COUNTIF(Parámetros!$I:$I, $S622)&gt;0,0,1))</f>
        <v/>
      </c>
      <c r="AA622" s="46" t="str">
        <f>IF($B622="","",$R622*IF($T622=2,AA$1,AA$2) *IF(COUNTIF(Parámetros!$K:$K, $S622)&gt;0,0,1)+$Y622/$W622*(1-$W622))</f>
        <v/>
      </c>
      <c r="AB622" s="46" t="str">
        <f>IF($B622="","",$Q622*Parámetros!$B$3+Parámetros!$B$2)</f>
        <v/>
      </c>
      <c r="AC622" s="46" t="str">
        <f>IF($B622="","",Parámetros!$B$1*IF(OR($S622=27,$S622=102),0,1))</f>
        <v/>
      </c>
      <c r="AE622" s="43" t="str">
        <f>IF($B622="","",IF($C622="","No declarado",IFERROR(VLOOKUP($C622,F.931!$B:$BZ,$AE$1,0),"No declarado")))</f>
        <v/>
      </c>
      <c r="AF622" s="47" t="str">
        <f t="shared" ref="AF622:AF685" si="88">IF($B622="","",IFERROR(AE622-SUM(E622:H622),""))</f>
        <v/>
      </c>
      <c r="AG622" s="47" t="str">
        <f>IF($B622="","",IFERROR(O622-VLOOKUP(C622,F.931!B:BZ,SUMIFS(F.931!$1:$1,F.931!$3:$3,"Remuneración 4"),0),""))</f>
        <v/>
      </c>
      <c r="AH622" s="48" t="str">
        <f t="shared" ref="AH622:AH685" si="89">IF($B622="","",SUM(Y622:Y622,AA622:AC622))</f>
        <v/>
      </c>
      <c r="AI622" s="41" t="str">
        <f t="shared" ref="AI622:AI685" si="90">IF($B622="","",SUM(E622:H622)+AH622)</f>
        <v/>
      </c>
    </row>
    <row r="623" spans="1:35" x14ac:dyDescent="0.2">
      <c r="A623" s="65"/>
      <c r="B623" s="64"/>
      <c r="C623" s="65"/>
      <c r="D623" s="88"/>
      <c r="E623" s="62"/>
      <c r="F623" s="62"/>
      <c r="G623" s="62"/>
      <c r="H623" s="62"/>
      <c r="I623" s="62"/>
      <c r="J623" s="62"/>
      <c r="K623" s="62"/>
      <c r="L623" s="43" t="str">
        <f>IF($B623="","",MAX(0,$E623-MAX($E623-$I623,Parámetros!$B$5)))</f>
        <v/>
      </c>
      <c r="M623" s="43" t="str">
        <f>IF($B623="","",MIN($E623,Parámetros!$B$4))</f>
        <v/>
      </c>
      <c r="N623" s="43" t="str">
        <f t="shared" si="83"/>
        <v/>
      </c>
      <c r="O623" s="43" t="str">
        <f>IF($B623="","",MIN(($E623+$F623)/IF($D623="",1,$D623),Parámetros!$B$4))</f>
        <v/>
      </c>
      <c r="P623" s="43" t="str">
        <f t="shared" si="84"/>
        <v/>
      </c>
      <c r="Q623" s="43" t="str">
        <f t="shared" si="85"/>
        <v/>
      </c>
      <c r="R623" s="43" t="str">
        <f t="shared" si="86"/>
        <v/>
      </c>
      <c r="S623" s="44" t="str">
        <f>IF($B623="","",IFERROR(VLOOKUP($C623,F.931!$B:$R,9,0),8))</f>
        <v/>
      </c>
      <c r="T623" s="44" t="str">
        <f>IF($B623="","",IFERROR(VLOOKUP($C623,F.931!$B:$R,7,0),1))</f>
        <v/>
      </c>
      <c r="U623" s="44" t="str">
        <f>IF($B623="","",IFERROR(VLOOKUP($C623,F.931!$B:$AR,15,0),0))</f>
        <v/>
      </c>
      <c r="V623" s="44" t="str">
        <f>IF($B623="","",IFERROR(VLOOKUP($C623,F.931!$B:$R,3,0),1))</f>
        <v/>
      </c>
      <c r="W623" s="45" t="str">
        <f t="shared" si="87"/>
        <v/>
      </c>
      <c r="X623" s="46" t="str">
        <f>IF($B623="","",$W623*(X$2+$U623*0.015) *$O623*IF(COUNTIF(Parámetros!$J:$J, $S623)&gt;0,0,1)*IF($T623=2,0,1) +$J623*$W623)</f>
        <v/>
      </c>
      <c r="Y623" s="46" t="str">
        <f>IF($B623="","",$W623*Y$2*P623*IF(COUNTIF(Parámetros!$L:$L,$S623)&gt;0,0,1)*IF($T623=2,0,1) +$K623*$W623)</f>
        <v/>
      </c>
      <c r="Z623" s="46" t="str">
        <f>IF($B623="","",($M623*Z$2+IF($T623=2,0, $M623*Z$1+$X623/$W623*(1-$W623)))*IF(COUNTIF(Parámetros!$I:$I, $S623)&gt;0,0,1))</f>
        <v/>
      </c>
      <c r="AA623" s="46" t="str">
        <f>IF($B623="","",$R623*IF($T623=2,AA$1,AA$2) *IF(COUNTIF(Parámetros!$K:$K, $S623)&gt;0,0,1)+$Y623/$W623*(1-$W623))</f>
        <v/>
      </c>
      <c r="AB623" s="46" t="str">
        <f>IF($B623="","",$Q623*Parámetros!$B$3+Parámetros!$B$2)</f>
        <v/>
      </c>
      <c r="AC623" s="46" t="str">
        <f>IF($B623="","",Parámetros!$B$1*IF(OR($S623=27,$S623=102),0,1))</f>
        <v/>
      </c>
      <c r="AE623" s="43" t="str">
        <f>IF($B623="","",IF($C623="","No declarado",IFERROR(VLOOKUP($C623,F.931!$B:$BZ,$AE$1,0),"No declarado")))</f>
        <v/>
      </c>
      <c r="AF623" s="47" t="str">
        <f t="shared" si="88"/>
        <v/>
      </c>
      <c r="AG623" s="47" t="str">
        <f>IF($B623="","",IFERROR(O623-VLOOKUP(C623,F.931!B:BZ,SUMIFS(F.931!$1:$1,F.931!$3:$3,"Remuneración 4"),0),""))</f>
        <v/>
      </c>
      <c r="AH623" s="48" t="str">
        <f t="shared" si="89"/>
        <v/>
      </c>
      <c r="AI623" s="41" t="str">
        <f t="shared" si="90"/>
        <v/>
      </c>
    </row>
    <row r="624" spans="1:35" x14ac:dyDescent="0.2">
      <c r="A624" s="65"/>
      <c r="B624" s="64"/>
      <c r="C624" s="65"/>
      <c r="D624" s="88"/>
      <c r="E624" s="62"/>
      <c r="F624" s="62"/>
      <c r="G624" s="62"/>
      <c r="H624" s="62"/>
      <c r="I624" s="62"/>
      <c r="J624" s="62"/>
      <c r="K624" s="62"/>
      <c r="L624" s="43" t="str">
        <f>IF($B624="","",MAX(0,$E624-MAX($E624-$I624,Parámetros!$B$5)))</f>
        <v/>
      </c>
      <c r="M624" s="43" t="str">
        <f>IF($B624="","",MIN($E624,Parámetros!$B$4))</f>
        <v/>
      </c>
      <c r="N624" s="43" t="str">
        <f t="shared" si="83"/>
        <v/>
      </c>
      <c r="O624" s="43" t="str">
        <f>IF($B624="","",MIN(($E624+$F624)/IF($D624="",1,$D624),Parámetros!$B$4))</f>
        <v/>
      </c>
      <c r="P624" s="43" t="str">
        <f t="shared" si="84"/>
        <v/>
      </c>
      <c r="Q624" s="43" t="str">
        <f t="shared" si="85"/>
        <v/>
      </c>
      <c r="R624" s="43" t="str">
        <f t="shared" si="86"/>
        <v/>
      </c>
      <c r="S624" s="44" t="str">
        <f>IF($B624="","",IFERROR(VLOOKUP($C624,F.931!$B:$R,9,0),8))</f>
        <v/>
      </c>
      <c r="T624" s="44" t="str">
        <f>IF($B624="","",IFERROR(VLOOKUP($C624,F.931!$B:$R,7,0),1))</f>
        <v/>
      </c>
      <c r="U624" s="44" t="str">
        <f>IF($B624="","",IFERROR(VLOOKUP($C624,F.931!$B:$AR,15,0),0))</f>
        <v/>
      </c>
      <c r="V624" s="44" t="str">
        <f>IF($B624="","",IFERROR(VLOOKUP($C624,F.931!$B:$R,3,0),1))</f>
        <v/>
      </c>
      <c r="W624" s="45" t="str">
        <f t="shared" si="87"/>
        <v/>
      </c>
      <c r="X624" s="46" t="str">
        <f>IF($B624="","",$W624*(X$2+$U624*0.015) *$O624*IF(COUNTIF(Parámetros!$J:$J, $S624)&gt;0,0,1)*IF($T624=2,0,1) +$J624*$W624)</f>
        <v/>
      </c>
      <c r="Y624" s="46" t="str">
        <f>IF($B624="","",$W624*Y$2*P624*IF(COUNTIF(Parámetros!$L:$L,$S624)&gt;0,0,1)*IF($T624=2,0,1) +$K624*$W624)</f>
        <v/>
      </c>
      <c r="Z624" s="46" t="str">
        <f>IF($B624="","",($M624*Z$2+IF($T624=2,0, $M624*Z$1+$X624/$W624*(1-$W624)))*IF(COUNTIF(Parámetros!$I:$I, $S624)&gt;0,0,1))</f>
        <v/>
      </c>
      <c r="AA624" s="46" t="str">
        <f>IF($B624="","",$R624*IF($T624=2,AA$1,AA$2) *IF(COUNTIF(Parámetros!$K:$K, $S624)&gt;0,0,1)+$Y624/$W624*(1-$W624))</f>
        <v/>
      </c>
      <c r="AB624" s="46" t="str">
        <f>IF($B624="","",$Q624*Parámetros!$B$3+Parámetros!$B$2)</f>
        <v/>
      </c>
      <c r="AC624" s="46" t="str">
        <f>IF($B624="","",Parámetros!$B$1*IF(OR($S624=27,$S624=102),0,1))</f>
        <v/>
      </c>
      <c r="AE624" s="43" t="str">
        <f>IF($B624="","",IF($C624="","No declarado",IFERROR(VLOOKUP($C624,F.931!$B:$BZ,$AE$1,0),"No declarado")))</f>
        <v/>
      </c>
      <c r="AF624" s="47" t="str">
        <f t="shared" si="88"/>
        <v/>
      </c>
      <c r="AG624" s="47" t="str">
        <f>IF($B624="","",IFERROR(O624-VLOOKUP(C624,F.931!B:BZ,SUMIFS(F.931!$1:$1,F.931!$3:$3,"Remuneración 4"),0),""))</f>
        <v/>
      </c>
      <c r="AH624" s="48" t="str">
        <f t="shared" si="89"/>
        <v/>
      </c>
      <c r="AI624" s="41" t="str">
        <f t="shared" si="90"/>
        <v/>
      </c>
    </row>
    <row r="625" spans="1:35" x14ac:dyDescent="0.2">
      <c r="A625" s="65"/>
      <c r="B625" s="64"/>
      <c r="C625" s="65"/>
      <c r="D625" s="88"/>
      <c r="E625" s="62"/>
      <c r="F625" s="62"/>
      <c r="G625" s="62"/>
      <c r="H625" s="62"/>
      <c r="I625" s="62"/>
      <c r="J625" s="62"/>
      <c r="K625" s="62"/>
      <c r="L625" s="43" t="str">
        <f>IF($B625="","",MAX(0,$E625-MAX($E625-$I625,Parámetros!$B$5)))</f>
        <v/>
      </c>
      <c r="M625" s="43" t="str">
        <f>IF($B625="","",MIN($E625,Parámetros!$B$4))</f>
        <v/>
      </c>
      <c r="N625" s="43" t="str">
        <f t="shared" si="83"/>
        <v/>
      </c>
      <c r="O625" s="43" t="str">
        <f>IF($B625="","",MIN(($E625+$F625)/IF($D625="",1,$D625),Parámetros!$B$4))</f>
        <v/>
      </c>
      <c r="P625" s="43" t="str">
        <f t="shared" si="84"/>
        <v/>
      </c>
      <c r="Q625" s="43" t="str">
        <f t="shared" si="85"/>
        <v/>
      </c>
      <c r="R625" s="43" t="str">
        <f t="shared" si="86"/>
        <v/>
      </c>
      <c r="S625" s="44" t="str">
        <f>IF($B625="","",IFERROR(VLOOKUP($C625,F.931!$B:$R,9,0),8))</f>
        <v/>
      </c>
      <c r="T625" s="44" t="str">
        <f>IF($B625="","",IFERROR(VLOOKUP($C625,F.931!$B:$R,7,0),1))</f>
        <v/>
      </c>
      <c r="U625" s="44" t="str">
        <f>IF($B625="","",IFERROR(VLOOKUP($C625,F.931!$B:$AR,15,0),0))</f>
        <v/>
      </c>
      <c r="V625" s="44" t="str">
        <f>IF($B625="","",IFERROR(VLOOKUP($C625,F.931!$B:$R,3,0),1))</f>
        <v/>
      </c>
      <c r="W625" s="45" t="str">
        <f t="shared" si="87"/>
        <v/>
      </c>
      <c r="X625" s="46" t="str">
        <f>IF($B625="","",$W625*(X$2+$U625*0.015) *$O625*IF(COUNTIF(Parámetros!$J:$J, $S625)&gt;0,0,1)*IF($T625=2,0,1) +$J625*$W625)</f>
        <v/>
      </c>
      <c r="Y625" s="46" t="str">
        <f>IF($B625="","",$W625*Y$2*P625*IF(COUNTIF(Parámetros!$L:$L,$S625)&gt;0,0,1)*IF($T625=2,0,1) +$K625*$W625)</f>
        <v/>
      </c>
      <c r="Z625" s="46" t="str">
        <f>IF($B625="","",($M625*Z$2+IF($T625=2,0, $M625*Z$1+$X625/$W625*(1-$W625)))*IF(COUNTIF(Parámetros!$I:$I, $S625)&gt;0,0,1))</f>
        <v/>
      </c>
      <c r="AA625" s="46" t="str">
        <f>IF($B625="","",$R625*IF($T625=2,AA$1,AA$2) *IF(COUNTIF(Parámetros!$K:$K, $S625)&gt;0,0,1)+$Y625/$W625*(1-$W625))</f>
        <v/>
      </c>
      <c r="AB625" s="46" t="str">
        <f>IF($B625="","",$Q625*Parámetros!$B$3+Parámetros!$B$2)</f>
        <v/>
      </c>
      <c r="AC625" s="46" t="str">
        <f>IF($B625="","",Parámetros!$B$1*IF(OR($S625=27,$S625=102),0,1))</f>
        <v/>
      </c>
      <c r="AE625" s="43" t="str">
        <f>IF($B625="","",IF($C625="","No declarado",IFERROR(VLOOKUP($C625,F.931!$B:$BZ,$AE$1,0),"No declarado")))</f>
        <v/>
      </c>
      <c r="AF625" s="47" t="str">
        <f t="shared" si="88"/>
        <v/>
      </c>
      <c r="AG625" s="47" t="str">
        <f>IF($B625="","",IFERROR(O625-VLOOKUP(C625,F.931!B:BZ,SUMIFS(F.931!$1:$1,F.931!$3:$3,"Remuneración 4"),0),""))</f>
        <v/>
      </c>
      <c r="AH625" s="48" t="str">
        <f t="shared" si="89"/>
        <v/>
      </c>
      <c r="AI625" s="41" t="str">
        <f t="shared" si="90"/>
        <v/>
      </c>
    </row>
    <row r="626" spans="1:35" x14ac:dyDescent="0.2">
      <c r="A626" s="65"/>
      <c r="B626" s="64"/>
      <c r="C626" s="65"/>
      <c r="D626" s="88"/>
      <c r="E626" s="62"/>
      <c r="F626" s="62"/>
      <c r="G626" s="62"/>
      <c r="H626" s="62"/>
      <c r="I626" s="62"/>
      <c r="J626" s="62"/>
      <c r="K626" s="62"/>
      <c r="L626" s="43" t="str">
        <f>IF($B626="","",MAX(0,$E626-MAX($E626-$I626,Parámetros!$B$5)))</f>
        <v/>
      </c>
      <c r="M626" s="43" t="str">
        <f>IF($B626="","",MIN($E626,Parámetros!$B$4))</f>
        <v/>
      </c>
      <c r="N626" s="43" t="str">
        <f t="shared" si="83"/>
        <v/>
      </c>
      <c r="O626" s="43" t="str">
        <f>IF($B626="","",MIN(($E626+$F626)/IF($D626="",1,$D626),Parámetros!$B$4))</f>
        <v/>
      </c>
      <c r="P626" s="43" t="str">
        <f t="shared" si="84"/>
        <v/>
      </c>
      <c r="Q626" s="43" t="str">
        <f t="shared" si="85"/>
        <v/>
      </c>
      <c r="R626" s="43" t="str">
        <f t="shared" si="86"/>
        <v/>
      </c>
      <c r="S626" s="44" t="str">
        <f>IF($B626="","",IFERROR(VLOOKUP($C626,F.931!$B:$R,9,0),8))</f>
        <v/>
      </c>
      <c r="T626" s="44" t="str">
        <f>IF($B626="","",IFERROR(VLOOKUP($C626,F.931!$B:$R,7,0),1))</f>
        <v/>
      </c>
      <c r="U626" s="44" t="str">
        <f>IF($B626="","",IFERROR(VLOOKUP($C626,F.931!$B:$AR,15,0),0))</f>
        <v/>
      </c>
      <c r="V626" s="44" t="str">
        <f>IF($B626="","",IFERROR(VLOOKUP($C626,F.931!$B:$R,3,0),1))</f>
        <v/>
      </c>
      <c r="W626" s="45" t="str">
        <f t="shared" si="87"/>
        <v/>
      </c>
      <c r="X626" s="46" t="str">
        <f>IF($B626="","",$W626*(X$2+$U626*0.015) *$O626*IF(COUNTIF(Parámetros!$J:$J, $S626)&gt;0,0,1)*IF($T626=2,0,1) +$J626*$W626)</f>
        <v/>
      </c>
      <c r="Y626" s="46" t="str">
        <f>IF($B626="","",$W626*Y$2*P626*IF(COUNTIF(Parámetros!$L:$L,$S626)&gt;0,0,1)*IF($T626=2,0,1) +$K626*$W626)</f>
        <v/>
      </c>
      <c r="Z626" s="46" t="str">
        <f>IF($B626="","",($M626*Z$2+IF($T626=2,0, $M626*Z$1+$X626/$W626*(1-$W626)))*IF(COUNTIF(Parámetros!$I:$I, $S626)&gt;0,0,1))</f>
        <v/>
      </c>
      <c r="AA626" s="46" t="str">
        <f>IF($B626="","",$R626*IF($T626=2,AA$1,AA$2) *IF(COUNTIF(Parámetros!$K:$K, $S626)&gt;0,0,1)+$Y626/$W626*(1-$W626))</f>
        <v/>
      </c>
      <c r="AB626" s="46" t="str">
        <f>IF($B626="","",$Q626*Parámetros!$B$3+Parámetros!$B$2)</f>
        <v/>
      </c>
      <c r="AC626" s="46" t="str">
        <f>IF($B626="","",Parámetros!$B$1*IF(OR($S626=27,$S626=102),0,1))</f>
        <v/>
      </c>
      <c r="AE626" s="43" t="str">
        <f>IF($B626="","",IF($C626="","No declarado",IFERROR(VLOOKUP($C626,F.931!$B:$BZ,$AE$1,0),"No declarado")))</f>
        <v/>
      </c>
      <c r="AF626" s="47" t="str">
        <f t="shared" si="88"/>
        <v/>
      </c>
      <c r="AG626" s="47" t="str">
        <f>IF($B626="","",IFERROR(O626-VLOOKUP(C626,F.931!B:BZ,SUMIFS(F.931!$1:$1,F.931!$3:$3,"Remuneración 4"),0),""))</f>
        <v/>
      </c>
      <c r="AH626" s="48" t="str">
        <f t="shared" si="89"/>
        <v/>
      </c>
      <c r="AI626" s="41" t="str">
        <f t="shared" si="90"/>
        <v/>
      </c>
    </row>
    <row r="627" spans="1:35" x14ac:dyDescent="0.2">
      <c r="A627" s="65"/>
      <c r="B627" s="64"/>
      <c r="C627" s="65"/>
      <c r="D627" s="88"/>
      <c r="E627" s="62"/>
      <c r="F627" s="62"/>
      <c r="G627" s="62"/>
      <c r="H627" s="62"/>
      <c r="I627" s="62"/>
      <c r="J627" s="62"/>
      <c r="K627" s="62"/>
      <c r="L627" s="43" t="str">
        <f>IF($B627="","",MAX(0,$E627-MAX($E627-$I627,Parámetros!$B$5)))</f>
        <v/>
      </c>
      <c r="M627" s="43" t="str">
        <f>IF($B627="","",MIN($E627,Parámetros!$B$4))</f>
        <v/>
      </c>
      <c r="N627" s="43" t="str">
        <f t="shared" si="83"/>
        <v/>
      </c>
      <c r="O627" s="43" t="str">
        <f>IF($B627="","",MIN(($E627+$F627)/IF($D627="",1,$D627),Parámetros!$B$4))</f>
        <v/>
      </c>
      <c r="P627" s="43" t="str">
        <f t="shared" si="84"/>
        <v/>
      </c>
      <c r="Q627" s="43" t="str">
        <f t="shared" si="85"/>
        <v/>
      </c>
      <c r="R627" s="43" t="str">
        <f t="shared" si="86"/>
        <v/>
      </c>
      <c r="S627" s="44" t="str">
        <f>IF($B627="","",IFERROR(VLOOKUP($C627,F.931!$B:$R,9,0),8))</f>
        <v/>
      </c>
      <c r="T627" s="44" t="str">
        <f>IF($B627="","",IFERROR(VLOOKUP($C627,F.931!$B:$R,7,0),1))</f>
        <v/>
      </c>
      <c r="U627" s="44" t="str">
        <f>IF($B627="","",IFERROR(VLOOKUP($C627,F.931!$B:$AR,15,0),0))</f>
        <v/>
      </c>
      <c r="V627" s="44" t="str">
        <f>IF($B627="","",IFERROR(VLOOKUP($C627,F.931!$B:$R,3,0),1))</f>
        <v/>
      </c>
      <c r="W627" s="45" t="str">
        <f t="shared" si="87"/>
        <v/>
      </c>
      <c r="X627" s="46" t="str">
        <f>IF($B627="","",$W627*(X$2+$U627*0.015) *$O627*IF(COUNTIF(Parámetros!$J:$J, $S627)&gt;0,0,1)*IF($T627=2,0,1) +$J627*$W627)</f>
        <v/>
      </c>
      <c r="Y627" s="46" t="str">
        <f>IF($B627="","",$W627*Y$2*P627*IF(COUNTIF(Parámetros!$L:$L,$S627)&gt;0,0,1)*IF($T627=2,0,1) +$K627*$W627)</f>
        <v/>
      </c>
      <c r="Z627" s="46" t="str">
        <f>IF($B627="","",($M627*Z$2+IF($T627=2,0, $M627*Z$1+$X627/$W627*(1-$W627)))*IF(COUNTIF(Parámetros!$I:$I, $S627)&gt;0,0,1))</f>
        <v/>
      </c>
      <c r="AA627" s="46" t="str">
        <f>IF($B627="","",$R627*IF($T627=2,AA$1,AA$2) *IF(COUNTIF(Parámetros!$K:$K, $S627)&gt;0,0,1)+$Y627/$W627*(1-$W627))</f>
        <v/>
      </c>
      <c r="AB627" s="46" t="str">
        <f>IF($B627="","",$Q627*Parámetros!$B$3+Parámetros!$B$2)</f>
        <v/>
      </c>
      <c r="AC627" s="46" t="str">
        <f>IF($B627="","",Parámetros!$B$1*IF(OR($S627=27,$S627=102),0,1))</f>
        <v/>
      </c>
      <c r="AE627" s="43" t="str">
        <f>IF($B627="","",IF($C627="","No declarado",IFERROR(VLOOKUP($C627,F.931!$B:$BZ,$AE$1,0),"No declarado")))</f>
        <v/>
      </c>
      <c r="AF627" s="47" t="str">
        <f t="shared" si="88"/>
        <v/>
      </c>
      <c r="AG627" s="47" t="str">
        <f>IF($B627="","",IFERROR(O627-VLOOKUP(C627,F.931!B:BZ,SUMIFS(F.931!$1:$1,F.931!$3:$3,"Remuneración 4"),0),""))</f>
        <v/>
      </c>
      <c r="AH627" s="48" t="str">
        <f t="shared" si="89"/>
        <v/>
      </c>
      <c r="AI627" s="41" t="str">
        <f t="shared" si="90"/>
        <v/>
      </c>
    </row>
    <row r="628" spans="1:35" x14ac:dyDescent="0.2">
      <c r="A628" s="65"/>
      <c r="B628" s="64"/>
      <c r="C628" s="65"/>
      <c r="D628" s="88"/>
      <c r="E628" s="62"/>
      <c r="F628" s="62"/>
      <c r="G628" s="62"/>
      <c r="H628" s="62"/>
      <c r="I628" s="62"/>
      <c r="J628" s="62"/>
      <c r="K628" s="62"/>
      <c r="L628" s="43" t="str">
        <f>IF($B628="","",MAX(0,$E628-MAX($E628-$I628,Parámetros!$B$5)))</f>
        <v/>
      </c>
      <c r="M628" s="43" t="str">
        <f>IF($B628="","",MIN($E628,Parámetros!$B$4))</f>
        <v/>
      </c>
      <c r="N628" s="43" t="str">
        <f t="shared" si="83"/>
        <v/>
      </c>
      <c r="O628" s="43" t="str">
        <f>IF($B628="","",MIN(($E628+$F628)/IF($D628="",1,$D628),Parámetros!$B$4))</f>
        <v/>
      </c>
      <c r="P628" s="43" t="str">
        <f t="shared" si="84"/>
        <v/>
      </c>
      <c r="Q628" s="43" t="str">
        <f t="shared" si="85"/>
        <v/>
      </c>
      <c r="R628" s="43" t="str">
        <f t="shared" si="86"/>
        <v/>
      </c>
      <c r="S628" s="44" t="str">
        <f>IF($B628="","",IFERROR(VLOOKUP($C628,F.931!$B:$R,9,0),8))</f>
        <v/>
      </c>
      <c r="T628" s="44" t="str">
        <f>IF($B628="","",IFERROR(VLOOKUP($C628,F.931!$B:$R,7,0),1))</f>
        <v/>
      </c>
      <c r="U628" s="44" t="str">
        <f>IF($B628="","",IFERROR(VLOOKUP($C628,F.931!$B:$AR,15,0),0))</f>
        <v/>
      </c>
      <c r="V628" s="44" t="str">
        <f>IF($B628="","",IFERROR(VLOOKUP($C628,F.931!$B:$R,3,0),1))</f>
        <v/>
      </c>
      <c r="W628" s="45" t="str">
        <f t="shared" si="87"/>
        <v/>
      </c>
      <c r="X628" s="46" t="str">
        <f>IF($B628="","",$W628*(X$2+$U628*0.015) *$O628*IF(COUNTIF(Parámetros!$J:$J, $S628)&gt;0,0,1)*IF($T628=2,0,1) +$J628*$W628)</f>
        <v/>
      </c>
      <c r="Y628" s="46" t="str">
        <f>IF($B628="","",$W628*Y$2*P628*IF(COUNTIF(Parámetros!$L:$L,$S628)&gt;0,0,1)*IF($T628=2,0,1) +$K628*$W628)</f>
        <v/>
      </c>
      <c r="Z628" s="46" t="str">
        <f>IF($B628="","",($M628*Z$2+IF($T628=2,0, $M628*Z$1+$X628/$W628*(1-$W628)))*IF(COUNTIF(Parámetros!$I:$I, $S628)&gt;0,0,1))</f>
        <v/>
      </c>
      <c r="AA628" s="46" t="str">
        <f>IF($B628="","",$R628*IF($T628=2,AA$1,AA$2) *IF(COUNTIF(Parámetros!$K:$K, $S628)&gt;0,0,1)+$Y628/$W628*(1-$W628))</f>
        <v/>
      </c>
      <c r="AB628" s="46" t="str">
        <f>IF($B628="","",$Q628*Parámetros!$B$3+Parámetros!$B$2)</f>
        <v/>
      </c>
      <c r="AC628" s="46" t="str">
        <f>IF($B628="","",Parámetros!$B$1*IF(OR($S628=27,$S628=102),0,1))</f>
        <v/>
      </c>
      <c r="AE628" s="43" t="str">
        <f>IF($B628="","",IF($C628="","No declarado",IFERROR(VLOOKUP($C628,F.931!$B:$BZ,$AE$1,0),"No declarado")))</f>
        <v/>
      </c>
      <c r="AF628" s="47" t="str">
        <f t="shared" si="88"/>
        <v/>
      </c>
      <c r="AG628" s="47" t="str">
        <f>IF($B628="","",IFERROR(O628-VLOOKUP(C628,F.931!B:BZ,SUMIFS(F.931!$1:$1,F.931!$3:$3,"Remuneración 4"),0),""))</f>
        <v/>
      </c>
      <c r="AH628" s="48" t="str">
        <f t="shared" si="89"/>
        <v/>
      </c>
      <c r="AI628" s="41" t="str">
        <f t="shared" si="90"/>
        <v/>
      </c>
    </row>
    <row r="629" spans="1:35" x14ac:dyDescent="0.2">
      <c r="A629" s="65"/>
      <c r="B629" s="64"/>
      <c r="C629" s="65"/>
      <c r="D629" s="88"/>
      <c r="E629" s="62"/>
      <c r="F629" s="62"/>
      <c r="G629" s="62"/>
      <c r="H629" s="62"/>
      <c r="I629" s="62"/>
      <c r="J629" s="62"/>
      <c r="K629" s="62"/>
      <c r="L629" s="43" t="str">
        <f>IF($B629="","",MAX(0,$E629-MAX($E629-$I629,Parámetros!$B$5)))</f>
        <v/>
      </c>
      <c r="M629" s="43" t="str">
        <f>IF($B629="","",MIN($E629,Parámetros!$B$4))</f>
        <v/>
      </c>
      <c r="N629" s="43" t="str">
        <f t="shared" si="83"/>
        <v/>
      </c>
      <c r="O629" s="43" t="str">
        <f>IF($B629="","",MIN(($E629+$F629)/IF($D629="",1,$D629),Parámetros!$B$4))</f>
        <v/>
      </c>
      <c r="P629" s="43" t="str">
        <f t="shared" si="84"/>
        <v/>
      </c>
      <c r="Q629" s="43" t="str">
        <f t="shared" si="85"/>
        <v/>
      </c>
      <c r="R629" s="43" t="str">
        <f t="shared" si="86"/>
        <v/>
      </c>
      <c r="S629" s="44" t="str">
        <f>IF($B629="","",IFERROR(VLOOKUP($C629,F.931!$B:$R,9,0),8))</f>
        <v/>
      </c>
      <c r="T629" s="44" t="str">
        <f>IF($B629="","",IFERROR(VLOOKUP($C629,F.931!$B:$R,7,0),1))</f>
        <v/>
      </c>
      <c r="U629" s="44" t="str">
        <f>IF($B629="","",IFERROR(VLOOKUP($C629,F.931!$B:$AR,15,0),0))</f>
        <v/>
      </c>
      <c r="V629" s="44" t="str">
        <f>IF($B629="","",IFERROR(VLOOKUP($C629,F.931!$B:$R,3,0),1))</f>
        <v/>
      </c>
      <c r="W629" s="45" t="str">
        <f t="shared" si="87"/>
        <v/>
      </c>
      <c r="X629" s="46" t="str">
        <f>IF($B629="","",$W629*(X$2+$U629*0.015) *$O629*IF(COUNTIF(Parámetros!$J:$J, $S629)&gt;0,0,1)*IF($T629=2,0,1) +$J629*$W629)</f>
        <v/>
      </c>
      <c r="Y629" s="46" t="str">
        <f>IF($B629="","",$W629*Y$2*P629*IF(COUNTIF(Parámetros!$L:$L,$S629)&gt;0,0,1)*IF($T629=2,0,1) +$K629*$W629)</f>
        <v/>
      </c>
      <c r="Z629" s="46" t="str">
        <f>IF($B629="","",($M629*Z$2+IF($T629=2,0, $M629*Z$1+$X629/$W629*(1-$W629)))*IF(COUNTIF(Parámetros!$I:$I, $S629)&gt;0,0,1))</f>
        <v/>
      </c>
      <c r="AA629" s="46" t="str">
        <f>IF($B629="","",$R629*IF($T629=2,AA$1,AA$2) *IF(COUNTIF(Parámetros!$K:$K, $S629)&gt;0,0,1)+$Y629/$W629*(1-$W629))</f>
        <v/>
      </c>
      <c r="AB629" s="46" t="str">
        <f>IF($B629="","",$Q629*Parámetros!$B$3+Parámetros!$B$2)</f>
        <v/>
      </c>
      <c r="AC629" s="46" t="str">
        <f>IF($B629="","",Parámetros!$B$1*IF(OR($S629=27,$S629=102),0,1))</f>
        <v/>
      </c>
      <c r="AE629" s="43" t="str">
        <f>IF($B629="","",IF($C629="","No declarado",IFERROR(VLOOKUP($C629,F.931!$B:$BZ,$AE$1,0),"No declarado")))</f>
        <v/>
      </c>
      <c r="AF629" s="47" t="str">
        <f t="shared" si="88"/>
        <v/>
      </c>
      <c r="AG629" s="47" t="str">
        <f>IF($B629="","",IFERROR(O629-VLOOKUP(C629,F.931!B:BZ,SUMIFS(F.931!$1:$1,F.931!$3:$3,"Remuneración 4"),0),""))</f>
        <v/>
      </c>
      <c r="AH629" s="48" t="str">
        <f t="shared" si="89"/>
        <v/>
      </c>
      <c r="AI629" s="41" t="str">
        <f t="shared" si="90"/>
        <v/>
      </c>
    </row>
    <row r="630" spans="1:35" x14ac:dyDescent="0.2">
      <c r="A630" s="65"/>
      <c r="B630" s="64"/>
      <c r="C630" s="65"/>
      <c r="D630" s="88"/>
      <c r="E630" s="62"/>
      <c r="F630" s="62"/>
      <c r="G630" s="62"/>
      <c r="H630" s="62"/>
      <c r="I630" s="62"/>
      <c r="J630" s="62"/>
      <c r="K630" s="62"/>
      <c r="L630" s="43" t="str">
        <f>IF($B630="","",MAX(0,$E630-MAX($E630-$I630,Parámetros!$B$5)))</f>
        <v/>
      </c>
      <c r="M630" s="43" t="str">
        <f>IF($B630="","",MIN($E630,Parámetros!$B$4))</f>
        <v/>
      </c>
      <c r="N630" s="43" t="str">
        <f t="shared" si="83"/>
        <v/>
      </c>
      <c r="O630" s="43" t="str">
        <f>IF($B630="","",MIN(($E630+$F630)/IF($D630="",1,$D630),Parámetros!$B$4))</f>
        <v/>
      </c>
      <c r="P630" s="43" t="str">
        <f t="shared" si="84"/>
        <v/>
      </c>
      <c r="Q630" s="43" t="str">
        <f t="shared" si="85"/>
        <v/>
      </c>
      <c r="R630" s="43" t="str">
        <f t="shared" si="86"/>
        <v/>
      </c>
      <c r="S630" s="44" t="str">
        <f>IF($B630="","",IFERROR(VLOOKUP($C630,F.931!$B:$R,9,0),8))</f>
        <v/>
      </c>
      <c r="T630" s="44" t="str">
        <f>IF($B630="","",IFERROR(VLOOKUP($C630,F.931!$B:$R,7,0),1))</f>
        <v/>
      </c>
      <c r="U630" s="44" t="str">
        <f>IF($B630="","",IFERROR(VLOOKUP($C630,F.931!$B:$AR,15,0),0))</f>
        <v/>
      </c>
      <c r="V630" s="44" t="str">
        <f>IF($B630="","",IFERROR(VLOOKUP($C630,F.931!$B:$R,3,0),1))</f>
        <v/>
      </c>
      <c r="W630" s="45" t="str">
        <f t="shared" si="87"/>
        <v/>
      </c>
      <c r="X630" s="46" t="str">
        <f>IF($B630="","",$W630*(X$2+$U630*0.015) *$O630*IF(COUNTIF(Parámetros!$J:$J, $S630)&gt;0,0,1)*IF($T630=2,0,1) +$J630*$W630)</f>
        <v/>
      </c>
      <c r="Y630" s="46" t="str">
        <f>IF($B630="","",$W630*Y$2*P630*IF(COUNTIF(Parámetros!$L:$L,$S630)&gt;0,0,1)*IF($T630=2,0,1) +$K630*$W630)</f>
        <v/>
      </c>
      <c r="Z630" s="46" t="str">
        <f>IF($B630="","",($M630*Z$2+IF($T630=2,0, $M630*Z$1+$X630/$W630*(1-$W630)))*IF(COUNTIF(Parámetros!$I:$I, $S630)&gt;0,0,1))</f>
        <v/>
      </c>
      <c r="AA630" s="46" t="str">
        <f>IF($B630="","",$R630*IF($T630=2,AA$1,AA$2) *IF(COUNTIF(Parámetros!$K:$K, $S630)&gt;0,0,1)+$Y630/$W630*(1-$W630))</f>
        <v/>
      </c>
      <c r="AB630" s="46" t="str">
        <f>IF($B630="","",$Q630*Parámetros!$B$3+Parámetros!$B$2)</f>
        <v/>
      </c>
      <c r="AC630" s="46" t="str">
        <f>IF($B630="","",Parámetros!$B$1*IF(OR($S630=27,$S630=102),0,1))</f>
        <v/>
      </c>
      <c r="AE630" s="43" t="str">
        <f>IF($B630="","",IF($C630="","No declarado",IFERROR(VLOOKUP($C630,F.931!$B:$BZ,$AE$1,0),"No declarado")))</f>
        <v/>
      </c>
      <c r="AF630" s="47" t="str">
        <f t="shared" si="88"/>
        <v/>
      </c>
      <c r="AG630" s="47" t="str">
        <f>IF($B630="","",IFERROR(O630-VLOOKUP(C630,F.931!B:BZ,SUMIFS(F.931!$1:$1,F.931!$3:$3,"Remuneración 4"),0),""))</f>
        <v/>
      </c>
      <c r="AH630" s="48" t="str">
        <f t="shared" si="89"/>
        <v/>
      </c>
      <c r="AI630" s="41" t="str">
        <f t="shared" si="90"/>
        <v/>
      </c>
    </row>
    <row r="631" spans="1:35" x14ac:dyDescent="0.2">
      <c r="A631" s="65"/>
      <c r="B631" s="64"/>
      <c r="C631" s="65"/>
      <c r="D631" s="88"/>
      <c r="E631" s="62"/>
      <c r="F631" s="62"/>
      <c r="G631" s="62"/>
      <c r="H631" s="62"/>
      <c r="I631" s="62"/>
      <c r="J631" s="62"/>
      <c r="K631" s="62"/>
      <c r="L631" s="43" t="str">
        <f>IF($B631="","",MAX(0,$E631-MAX($E631-$I631,Parámetros!$B$5)))</f>
        <v/>
      </c>
      <c r="M631" s="43" t="str">
        <f>IF($B631="","",MIN($E631,Parámetros!$B$4))</f>
        <v/>
      </c>
      <c r="N631" s="43" t="str">
        <f t="shared" si="83"/>
        <v/>
      </c>
      <c r="O631" s="43" t="str">
        <f>IF($B631="","",MIN(($E631+$F631)/IF($D631="",1,$D631),Parámetros!$B$4))</f>
        <v/>
      </c>
      <c r="P631" s="43" t="str">
        <f t="shared" si="84"/>
        <v/>
      </c>
      <c r="Q631" s="43" t="str">
        <f t="shared" si="85"/>
        <v/>
      </c>
      <c r="R631" s="43" t="str">
        <f t="shared" si="86"/>
        <v/>
      </c>
      <c r="S631" s="44" t="str">
        <f>IF($B631="","",IFERROR(VLOOKUP($C631,F.931!$B:$R,9,0),8))</f>
        <v/>
      </c>
      <c r="T631" s="44" t="str">
        <f>IF($B631="","",IFERROR(VLOOKUP($C631,F.931!$B:$R,7,0),1))</f>
        <v/>
      </c>
      <c r="U631" s="44" t="str">
        <f>IF($B631="","",IFERROR(VLOOKUP($C631,F.931!$B:$AR,15,0),0))</f>
        <v/>
      </c>
      <c r="V631" s="44" t="str">
        <f>IF($B631="","",IFERROR(VLOOKUP($C631,F.931!$B:$R,3,0),1))</f>
        <v/>
      </c>
      <c r="W631" s="45" t="str">
        <f t="shared" si="87"/>
        <v/>
      </c>
      <c r="X631" s="46" t="str">
        <f>IF($B631="","",$W631*(X$2+$U631*0.015) *$O631*IF(COUNTIF(Parámetros!$J:$J, $S631)&gt;0,0,1)*IF($T631=2,0,1) +$J631*$W631)</f>
        <v/>
      </c>
      <c r="Y631" s="46" t="str">
        <f>IF($B631="","",$W631*Y$2*P631*IF(COUNTIF(Parámetros!$L:$L,$S631)&gt;0,0,1)*IF($T631=2,0,1) +$K631*$W631)</f>
        <v/>
      </c>
      <c r="Z631" s="46" t="str">
        <f>IF($B631="","",($M631*Z$2+IF($T631=2,0, $M631*Z$1+$X631/$W631*(1-$W631)))*IF(COUNTIF(Parámetros!$I:$I, $S631)&gt;0,0,1))</f>
        <v/>
      </c>
      <c r="AA631" s="46" t="str">
        <f>IF($B631="","",$R631*IF($T631=2,AA$1,AA$2) *IF(COUNTIF(Parámetros!$K:$K, $S631)&gt;0,0,1)+$Y631/$W631*(1-$W631))</f>
        <v/>
      </c>
      <c r="AB631" s="46" t="str">
        <f>IF($B631="","",$Q631*Parámetros!$B$3+Parámetros!$B$2)</f>
        <v/>
      </c>
      <c r="AC631" s="46" t="str">
        <f>IF($B631="","",Parámetros!$B$1*IF(OR($S631=27,$S631=102),0,1))</f>
        <v/>
      </c>
      <c r="AE631" s="43" t="str">
        <f>IF($B631="","",IF($C631="","No declarado",IFERROR(VLOOKUP($C631,F.931!$B:$BZ,$AE$1,0),"No declarado")))</f>
        <v/>
      </c>
      <c r="AF631" s="47" t="str">
        <f t="shared" si="88"/>
        <v/>
      </c>
      <c r="AG631" s="47" t="str">
        <f>IF($B631="","",IFERROR(O631-VLOOKUP(C631,F.931!B:BZ,SUMIFS(F.931!$1:$1,F.931!$3:$3,"Remuneración 4"),0),""))</f>
        <v/>
      </c>
      <c r="AH631" s="48" t="str">
        <f t="shared" si="89"/>
        <v/>
      </c>
      <c r="AI631" s="41" t="str">
        <f t="shared" si="90"/>
        <v/>
      </c>
    </row>
    <row r="632" spans="1:35" x14ac:dyDescent="0.2">
      <c r="A632" s="65"/>
      <c r="B632" s="64"/>
      <c r="C632" s="65"/>
      <c r="D632" s="88"/>
      <c r="E632" s="62"/>
      <c r="F632" s="62"/>
      <c r="G632" s="62"/>
      <c r="H632" s="62"/>
      <c r="I632" s="62"/>
      <c r="J632" s="62"/>
      <c r="K632" s="62"/>
      <c r="L632" s="43" t="str">
        <f>IF($B632="","",MAX(0,$E632-MAX($E632-$I632,Parámetros!$B$5)))</f>
        <v/>
      </c>
      <c r="M632" s="43" t="str">
        <f>IF($B632="","",MIN($E632,Parámetros!$B$4))</f>
        <v/>
      </c>
      <c r="N632" s="43" t="str">
        <f t="shared" si="83"/>
        <v/>
      </c>
      <c r="O632" s="43" t="str">
        <f>IF($B632="","",MIN(($E632+$F632)/IF($D632="",1,$D632),Parámetros!$B$4))</f>
        <v/>
      </c>
      <c r="P632" s="43" t="str">
        <f t="shared" si="84"/>
        <v/>
      </c>
      <c r="Q632" s="43" t="str">
        <f t="shared" si="85"/>
        <v/>
      </c>
      <c r="R632" s="43" t="str">
        <f t="shared" si="86"/>
        <v/>
      </c>
      <c r="S632" s="44" t="str">
        <f>IF($B632="","",IFERROR(VLOOKUP($C632,F.931!$B:$R,9,0),8))</f>
        <v/>
      </c>
      <c r="T632" s="44" t="str">
        <f>IF($B632="","",IFERROR(VLOOKUP($C632,F.931!$B:$R,7,0),1))</f>
        <v/>
      </c>
      <c r="U632" s="44" t="str">
        <f>IF($B632="","",IFERROR(VLOOKUP($C632,F.931!$B:$AR,15,0),0))</f>
        <v/>
      </c>
      <c r="V632" s="44" t="str">
        <f>IF($B632="","",IFERROR(VLOOKUP($C632,F.931!$B:$R,3,0),1))</f>
        <v/>
      </c>
      <c r="W632" s="45" t="str">
        <f t="shared" si="87"/>
        <v/>
      </c>
      <c r="X632" s="46" t="str">
        <f>IF($B632="","",$W632*(X$2+$U632*0.015) *$O632*IF(COUNTIF(Parámetros!$J:$J, $S632)&gt;0,0,1)*IF($T632=2,0,1) +$J632*$W632)</f>
        <v/>
      </c>
      <c r="Y632" s="46" t="str">
        <f>IF($B632="","",$W632*Y$2*P632*IF(COUNTIF(Parámetros!$L:$L,$S632)&gt;0,0,1)*IF($T632=2,0,1) +$K632*$W632)</f>
        <v/>
      </c>
      <c r="Z632" s="46" t="str">
        <f>IF($B632="","",($M632*Z$2+IF($T632=2,0, $M632*Z$1+$X632/$W632*(1-$W632)))*IF(COUNTIF(Parámetros!$I:$I, $S632)&gt;0,0,1))</f>
        <v/>
      </c>
      <c r="AA632" s="46" t="str">
        <f>IF($B632="","",$R632*IF($T632=2,AA$1,AA$2) *IF(COUNTIF(Parámetros!$K:$K, $S632)&gt;0,0,1)+$Y632/$W632*(1-$W632))</f>
        <v/>
      </c>
      <c r="AB632" s="46" t="str">
        <f>IF($B632="","",$Q632*Parámetros!$B$3+Parámetros!$B$2)</f>
        <v/>
      </c>
      <c r="AC632" s="46" t="str">
        <f>IF($B632="","",Parámetros!$B$1*IF(OR($S632=27,$S632=102),0,1))</f>
        <v/>
      </c>
      <c r="AE632" s="43" t="str">
        <f>IF($B632="","",IF($C632="","No declarado",IFERROR(VLOOKUP($C632,F.931!$B:$BZ,$AE$1,0),"No declarado")))</f>
        <v/>
      </c>
      <c r="AF632" s="47" t="str">
        <f t="shared" si="88"/>
        <v/>
      </c>
      <c r="AG632" s="47" t="str">
        <f>IF($B632="","",IFERROR(O632-VLOOKUP(C632,F.931!B:BZ,SUMIFS(F.931!$1:$1,F.931!$3:$3,"Remuneración 4"),0),""))</f>
        <v/>
      </c>
      <c r="AH632" s="48" t="str">
        <f t="shared" si="89"/>
        <v/>
      </c>
      <c r="AI632" s="41" t="str">
        <f t="shared" si="90"/>
        <v/>
      </c>
    </row>
    <row r="633" spans="1:35" x14ac:dyDescent="0.2">
      <c r="A633" s="65"/>
      <c r="B633" s="64"/>
      <c r="C633" s="65"/>
      <c r="D633" s="88"/>
      <c r="E633" s="62"/>
      <c r="F633" s="62"/>
      <c r="G633" s="62"/>
      <c r="H633" s="62"/>
      <c r="I633" s="62"/>
      <c r="J633" s="62"/>
      <c r="K633" s="62"/>
      <c r="L633" s="43" t="str">
        <f>IF($B633="","",MAX(0,$E633-MAX($E633-$I633,Parámetros!$B$5)))</f>
        <v/>
      </c>
      <c r="M633" s="43" t="str">
        <f>IF($B633="","",MIN($E633,Parámetros!$B$4))</f>
        <v/>
      </c>
      <c r="N633" s="43" t="str">
        <f t="shared" si="83"/>
        <v/>
      </c>
      <c r="O633" s="43" t="str">
        <f>IF($B633="","",MIN(($E633+$F633)/IF($D633="",1,$D633),Parámetros!$B$4))</f>
        <v/>
      </c>
      <c r="P633" s="43" t="str">
        <f t="shared" si="84"/>
        <v/>
      </c>
      <c r="Q633" s="43" t="str">
        <f t="shared" si="85"/>
        <v/>
      </c>
      <c r="R633" s="43" t="str">
        <f t="shared" si="86"/>
        <v/>
      </c>
      <c r="S633" s="44" t="str">
        <f>IF($B633="","",IFERROR(VLOOKUP($C633,F.931!$B:$R,9,0),8))</f>
        <v/>
      </c>
      <c r="T633" s="44" t="str">
        <f>IF($B633="","",IFERROR(VLOOKUP($C633,F.931!$B:$R,7,0),1))</f>
        <v/>
      </c>
      <c r="U633" s="44" t="str">
        <f>IF($B633="","",IFERROR(VLOOKUP($C633,F.931!$B:$AR,15,0),0))</f>
        <v/>
      </c>
      <c r="V633" s="44" t="str">
        <f>IF($B633="","",IFERROR(VLOOKUP($C633,F.931!$B:$R,3,0),1))</f>
        <v/>
      </c>
      <c r="W633" s="45" t="str">
        <f t="shared" si="87"/>
        <v/>
      </c>
      <c r="X633" s="46" t="str">
        <f>IF($B633="","",$W633*(X$2+$U633*0.015) *$O633*IF(COUNTIF(Parámetros!$J:$J, $S633)&gt;0,0,1)*IF($T633=2,0,1) +$J633*$W633)</f>
        <v/>
      </c>
      <c r="Y633" s="46" t="str">
        <f>IF($B633="","",$W633*Y$2*P633*IF(COUNTIF(Parámetros!$L:$L,$S633)&gt;0,0,1)*IF($T633=2,0,1) +$K633*$W633)</f>
        <v/>
      </c>
      <c r="Z633" s="46" t="str">
        <f>IF($B633="","",($M633*Z$2+IF($T633=2,0, $M633*Z$1+$X633/$W633*(1-$W633)))*IF(COUNTIF(Parámetros!$I:$I, $S633)&gt;0,0,1))</f>
        <v/>
      </c>
      <c r="AA633" s="46" t="str">
        <f>IF($B633="","",$R633*IF($T633=2,AA$1,AA$2) *IF(COUNTIF(Parámetros!$K:$K, $S633)&gt;0,0,1)+$Y633/$W633*(1-$W633))</f>
        <v/>
      </c>
      <c r="AB633" s="46" t="str">
        <f>IF($B633="","",$Q633*Parámetros!$B$3+Parámetros!$B$2)</f>
        <v/>
      </c>
      <c r="AC633" s="46" t="str">
        <f>IF($B633="","",Parámetros!$B$1*IF(OR($S633=27,$S633=102),0,1))</f>
        <v/>
      </c>
      <c r="AE633" s="43" t="str">
        <f>IF($B633="","",IF($C633="","No declarado",IFERROR(VLOOKUP($C633,F.931!$B:$BZ,$AE$1,0),"No declarado")))</f>
        <v/>
      </c>
      <c r="AF633" s="47" t="str">
        <f t="shared" si="88"/>
        <v/>
      </c>
      <c r="AG633" s="47" t="str">
        <f>IF($B633="","",IFERROR(O633-VLOOKUP(C633,F.931!B:BZ,SUMIFS(F.931!$1:$1,F.931!$3:$3,"Remuneración 4"),0),""))</f>
        <v/>
      </c>
      <c r="AH633" s="48" t="str">
        <f t="shared" si="89"/>
        <v/>
      </c>
      <c r="AI633" s="41" t="str">
        <f t="shared" si="90"/>
        <v/>
      </c>
    </row>
    <row r="634" spans="1:35" x14ac:dyDescent="0.2">
      <c r="A634" s="65"/>
      <c r="B634" s="64"/>
      <c r="C634" s="65"/>
      <c r="D634" s="88"/>
      <c r="E634" s="62"/>
      <c r="F634" s="62"/>
      <c r="G634" s="62"/>
      <c r="H634" s="62"/>
      <c r="I634" s="62"/>
      <c r="J634" s="62"/>
      <c r="K634" s="62"/>
      <c r="L634" s="43" t="str">
        <f>IF($B634="","",MAX(0,$E634-MAX($E634-$I634,Parámetros!$B$5)))</f>
        <v/>
      </c>
      <c r="M634" s="43" t="str">
        <f>IF($B634="","",MIN($E634,Parámetros!$B$4))</f>
        <v/>
      </c>
      <c r="N634" s="43" t="str">
        <f t="shared" si="83"/>
        <v/>
      </c>
      <c r="O634" s="43" t="str">
        <f>IF($B634="","",MIN(($E634+$F634)/IF($D634="",1,$D634),Parámetros!$B$4))</f>
        <v/>
      </c>
      <c r="P634" s="43" t="str">
        <f t="shared" si="84"/>
        <v/>
      </c>
      <c r="Q634" s="43" t="str">
        <f t="shared" si="85"/>
        <v/>
      </c>
      <c r="R634" s="43" t="str">
        <f t="shared" si="86"/>
        <v/>
      </c>
      <c r="S634" s="44" t="str">
        <f>IF($B634="","",IFERROR(VLOOKUP($C634,F.931!$B:$R,9,0),8))</f>
        <v/>
      </c>
      <c r="T634" s="44" t="str">
        <f>IF($B634="","",IFERROR(VLOOKUP($C634,F.931!$B:$R,7,0),1))</f>
        <v/>
      </c>
      <c r="U634" s="44" t="str">
        <f>IF($B634="","",IFERROR(VLOOKUP($C634,F.931!$B:$AR,15,0),0))</f>
        <v/>
      </c>
      <c r="V634" s="44" t="str">
        <f>IF($B634="","",IFERROR(VLOOKUP($C634,F.931!$B:$R,3,0),1))</f>
        <v/>
      </c>
      <c r="W634" s="45" t="str">
        <f t="shared" si="87"/>
        <v/>
      </c>
      <c r="X634" s="46" t="str">
        <f>IF($B634="","",$W634*(X$2+$U634*0.015) *$O634*IF(COUNTIF(Parámetros!$J:$J, $S634)&gt;0,0,1)*IF($T634=2,0,1) +$J634*$W634)</f>
        <v/>
      </c>
      <c r="Y634" s="46" t="str">
        <f>IF($B634="","",$W634*Y$2*P634*IF(COUNTIF(Parámetros!$L:$L,$S634)&gt;0,0,1)*IF($T634=2,0,1) +$K634*$W634)</f>
        <v/>
      </c>
      <c r="Z634" s="46" t="str">
        <f>IF($B634="","",($M634*Z$2+IF($T634=2,0, $M634*Z$1+$X634/$W634*(1-$W634)))*IF(COUNTIF(Parámetros!$I:$I, $S634)&gt;0,0,1))</f>
        <v/>
      </c>
      <c r="AA634" s="46" t="str">
        <f>IF($B634="","",$R634*IF($T634=2,AA$1,AA$2) *IF(COUNTIF(Parámetros!$K:$K, $S634)&gt;0,0,1)+$Y634/$W634*(1-$W634))</f>
        <v/>
      </c>
      <c r="AB634" s="46" t="str">
        <f>IF($B634="","",$Q634*Parámetros!$B$3+Parámetros!$B$2)</f>
        <v/>
      </c>
      <c r="AC634" s="46" t="str">
        <f>IF($B634="","",Parámetros!$B$1*IF(OR($S634=27,$S634=102),0,1))</f>
        <v/>
      </c>
      <c r="AE634" s="43" t="str">
        <f>IF($B634="","",IF($C634="","No declarado",IFERROR(VLOOKUP($C634,F.931!$B:$BZ,$AE$1,0),"No declarado")))</f>
        <v/>
      </c>
      <c r="AF634" s="47" t="str">
        <f t="shared" si="88"/>
        <v/>
      </c>
      <c r="AG634" s="47" t="str">
        <f>IF($B634="","",IFERROR(O634-VLOOKUP(C634,F.931!B:BZ,SUMIFS(F.931!$1:$1,F.931!$3:$3,"Remuneración 4"),0),""))</f>
        <v/>
      </c>
      <c r="AH634" s="48" t="str">
        <f t="shared" si="89"/>
        <v/>
      </c>
      <c r="AI634" s="41" t="str">
        <f t="shared" si="90"/>
        <v/>
      </c>
    </row>
    <row r="635" spans="1:35" x14ac:dyDescent="0.2">
      <c r="A635" s="65"/>
      <c r="B635" s="64"/>
      <c r="C635" s="65"/>
      <c r="D635" s="88"/>
      <c r="E635" s="62"/>
      <c r="F635" s="62"/>
      <c r="G635" s="62"/>
      <c r="H635" s="62"/>
      <c r="I635" s="62"/>
      <c r="J635" s="62"/>
      <c r="K635" s="62"/>
      <c r="L635" s="43" t="str">
        <f>IF($B635="","",MAX(0,$E635-MAX($E635-$I635,Parámetros!$B$5)))</f>
        <v/>
      </c>
      <c r="M635" s="43" t="str">
        <f>IF($B635="","",MIN($E635,Parámetros!$B$4))</f>
        <v/>
      </c>
      <c r="N635" s="43" t="str">
        <f t="shared" si="83"/>
        <v/>
      </c>
      <c r="O635" s="43" t="str">
        <f>IF($B635="","",MIN(($E635+$F635)/IF($D635="",1,$D635),Parámetros!$B$4))</f>
        <v/>
      </c>
      <c r="P635" s="43" t="str">
        <f t="shared" si="84"/>
        <v/>
      </c>
      <c r="Q635" s="43" t="str">
        <f t="shared" si="85"/>
        <v/>
      </c>
      <c r="R635" s="43" t="str">
        <f t="shared" si="86"/>
        <v/>
      </c>
      <c r="S635" s="44" t="str">
        <f>IF($B635="","",IFERROR(VLOOKUP($C635,F.931!$B:$R,9,0),8))</f>
        <v/>
      </c>
      <c r="T635" s="44" t="str">
        <f>IF($B635="","",IFERROR(VLOOKUP($C635,F.931!$B:$R,7,0),1))</f>
        <v/>
      </c>
      <c r="U635" s="44" t="str">
        <f>IF($B635="","",IFERROR(VLOOKUP($C635,F.931!$B:$AR,15,0),0))</f>
        <v/>
      </c>
      <c r="V635" s="44" t="str">
        <f>IF($B635="","",IFERROR(VLOOKUP($C635,F.931!$B:$R,3,0),1))</f>
        <v/>
      </c>
      <c r="W635" s="45" t="str">
        <f t="shared" si="87"/>
        <v/>
      </c>
      <c r="X635" s="46" t="str">
        <f>IF($B635="","",$W635*(X$2+$U635*0.015) *$O635*IF(COUNTIF(Parámetros!$J:$J, $S635)&gt;0,0,1)*IF($T635=2,0,1) +$J635*$W635)</f>
        <v/>
      </c>
      <c r="Y635" s="46" t="str">
        <f>IF($B635="","",$W635*Y$2*P635*IF(COUNTIF(Parámetros!$L:$L,$S635)&gt;0,0,1)*IF($T635=2,0,1) +$K635*$W635)</f>
        <v/>
      </c>
      <c r="Z635" s="46" t="str">
        <f>IF($B635="","",($M635*Z$2+IF($T635=2,0, $M635*Z$1+$X635/$W635*(1-$W635)))*IF(COUNTIF(Parámetros!$I:$I, $S635)&gt;0,0,1))</f>
        <v/>
      </c>
      <c r="AA635" s="46" t="str">
        <f>IF($B635="","",$R635*IF($T635=2,AA$1,AA$2) *IF(COUNTIF(Parámetros!$K:$K, $S635)&gt;0,0,1)+$Y635/$W635*(1-$W635))</f>
        <v/>
      </c>
      <c r="AB635" s="46" t="str">
        <f>IF($B635="","",$Q635*Parámetros!$B$3+Parámetros!$B$2)</f>
        <v/>
      </c>
      <c r="AC635" s="46" t="str">
        <f>IF($B635="","",Parámetros!$B$1*IF(OR($S635=27,$S635=102),0,1))</f>
        <v/>
      </c>
      <c r="AE635" s="43" t="str">
        <f>IF($B635="","",IF($C635="","No declarado",IFERROR(VLOOKUP($C635,F.931!$B:$BZ,$AE$1,0),"No declarado")))</f>
        <v/>
      </c>
      <c r="AF635" s="47" t="str">
        <f t="shared" si="88"/>
        <v/>
      </c>
      <c r="AG635" s="47" t="str">
        <f>IF($B635="","",IFERROR(O635-VLOOKUP(C635,F.931!B:BZ,SUMIFS(F.931!$1:$1,F.931!$3:$3,"Remuneración 4"),0),""))</f>
        <v/>
      </c>
      <c r="AH635" s="48" t="str">
        <f t="shared" si="89"/>
        <v/>
      </c>
      <c r="AI635" s="41" t="str">
        <f t="shared" si="90"/>
        <v/>
      </c>
    </row>
    <row r="636" spans="1:35" x14ac:dyDescent="0.2">
      <c r="A636" s="65"/>
      <c r="B636" s="64"/>
      <c r="C636" s="65"/>
      <c r="D636" s="88"/>
      <c r="E636" s="62"/>
      <c r="F636" s="62"/>
      <c r="G636" s="62"/>
      <c r="H636" s="62"/>
      <c r="I636" s="62"/>
      <c r="J636" s="62"/>
      <c r="K636" s="62"/>
      <c r="L636" s="43" t="str">
        <f>IF($B636="","",MAX(0,$E636-MAX($E636-$I636,Parámetros!$B$5)))</f>
        <v/>
      </c>
      <c r="M636" s="43" t="str">
        <f>IF($B636="","",MIN($E636,Parámetros!$B$4))</f>
        <v/>
      </c>
      <c r="N636" s="43" t="str">
        <f t="shared" si="83"/>
        <v/>
      </c>
      <c r="O636" s="43" t="str">
        <f>IF($B636="","",MIN(($E636+$F636)/IF($D636="",1,$D636),Parámetros!$B$4))</f>
        <v/>
      </c>
      <c r="P636" s="43" t="str">
        <f t="shared" si="84"/>
        <v/>
      </c>
      <c r="Q636" s="43" t="str">
        <f t="shared" si="85"/>
        <v/>
      </c>
      <c r="R636" s="43" t="str">
        <f t="shared" si="86"/>
        <v/>
      </c>
      <c r="S636" s="44" t="str">
        <f>IF($B636="","",IFERROR(VLOOKUP($C636,F.931!$B:$R,9,0),8))</f>
        <v/>
      </c>
      <c r="T636" s="44" t="str">
        <f>IF($B636="","",IFERROR(VLOOKUP($C636,F.931!$B:$R,7,0),1))</f>
        <v/>
      </c>
      <c r="U636" s="44" t="str">
        <f>IF($B636="","",IFERROR(VLOOKUP($C636,F.931!$B:$AR,15,0),0))</f>
        <v/>
      </c>
      <c r="V636" s="44" t="str">
        <f>IF($B636="","",IFERROR(VLOOKUP($C636,F.931!$B:$R,3,0),1))</f>
        <v/>
      </c>
      <c r="W636" s="45" t="str">
        <f t="shared" si="87"/>
        <v/>
      </c>
      <c r="X636" s="46" t="str">
        <f>IF($B636="","",$W636*(X$2+$U636*0.015) *$O636*IF(COUNTIF(Parámetros!$J:$J, $S636)&gt;0,0,1)*IF($T636=2,0,1) +$J636*$W636)</f>
        <v/>
      </c>
      <c r="Y636" s="46" t="str">
        <f>IF($B636="","",$W636*Y$2*P636*IF(COUNTIF(Parámetros!$L:$L,$S636)&gt;0,0,1)*IF($T636=2,0,1) +$K636*$W636)</f>
        <v/>
      </c>
      <c r="Z636" s="46" t="str">
        <f>IF($B636="","",($M636*Z$2+IF($T636=2,0, $M636*Z$1+$X636/$W636*(1-$W636)))*IF(COUNTIF(Parámetros!$I:$I, $S636)&gt;0,0,1))</f>
        <v/>
      </c>
      <c r="AA636" s="46" t="str">
        <f>IF($B636="","",$R636*IF($T636=2,AA$1,AA$2) *IF(COUNTIF(Parámetros!$K:$K, $S636)&gt;0,0,1)+$Y636/$W636*(1-$W636))</f>
        <v/>
      </c>
      <c r="AB636" s="46" t="str">
        <f>IF($B636="","",$Q636*Parámetros!$B$3+Parámetros!$B$2)</f>
        <v/>
      </c>
      <c r="AC636" s="46" t="str">
        <f>IF($B636="","",Parámetros!$B$1*IF(OR($S636=27,$S636=102),0,1))</f>
        <v/>
      </c>
      <c r="AE636" s="43" t="str">
        <f>IF($B636="","",IF($C636="","No declarado",IFERROR(VLOOKUP($C636,F.931!$B:$BZ,$AE$1,0),"No declarado")))</f>
        <v/>
      </c>
      <c r="AF636" s="47" t="str">
        <f t="shared" si="88"/>
        <v/>
      </c>
      <c r="AG636" s="47" t="str">
        <f>IF($B636="","",IFERROR(O636-VLOOKUP(C636,F.931!B:BZ,SUMIFS(F.931!$1:$1,F.931!$3:$3,"Remuneración 4"),0),""))</f>
        <v/>
      </c>
      <c r="AH636" s="48" t="str">
        <f t="shared" si="89"/>
        <v/>
      </c>
      <c r="AI636" s="41" t="str">
        <f t="shared" si="90"/>
        <v/>
      </c>
    </row>
    <row r="637" spans="1:35" x14ac:dyDescent="0.2">
      <c r="A637" s="65"/>
      <c r="B637" s="64"/>
      <c r="C637" s="65"/>
      <c r="D637" s="88"/>
      <c r="E637" s="62"/>
      <c r="F637" s="62"/>
      <c r="G637" s="62"/>
      <c r="H637" s="62"/>
      <c r="I637" s="62"/>
      <c r="J637" s="62"/>
      <c r="K637" s="62"/>
      <c r="L637" s="43" t="str">
        <f>IF($B637="","",MAX(0,$E637-MAX($E637-$I637,Parámetros!$B$5)))</f>
        <v/>
      </c>
      <c r="M637" s="43" t="str">
        <f>IF($B637="","",MIN($E637,Parámetros!$B$4))</f>
        <v/>
      </c>
      <c r="N637" s="43" t="str">
        <f t="shared" si="83"/>
        <v/>
      </c>
      <c r="O637" s="43" t="str">
        <f>IF($B637="","",MIN(($E637+$F637)/IF($D637="",1,$D637),Parámetros!$B$4))</f>
        <v/>
      </c>
      <c r="P637" s="43" t="str">
        <f t="shared" si="84"/>
        <v/>
      </c>
      <c r="Q637" s="43" t="str">
        <f t="shared" si="85"/>
        <v/>
      </c>
      <c r="R637" s="43" t="str">
        <f t="shared" si="86"/>
        <v/>
      </c>
      <c r="S637" s="44" t="str">
        <f>IF($B637="","",IFERROR(VLOOKUP($C637,F.931!$B:$R,9,0),8))</f>
        <v/>
      </c>
      <c r="T637" s="44" t="str">
        <f>IF($B637="","",IFERROR(VLOOKUP($C637,F.931!$B:$R,7,0),1))</f>
        <v/>
      </c>
      <c r="U637" s="44" t="str">
        <f>IF($B637="","",IFERROR(VLOOKUP($C637,F.931!$B:$AR,15,0),0))</f>
        <v/>
      </c>
      <c r="V637" s="44" t="str">
        <f>IF($B637="","",IFERROR(VLOOKUP($C637,F.931!$B:$R,3,0),1))</f>
        <v/>
      </c>
      <c r="W637" s="45" t="str">
        <f t="shared" si="87"/>
        <v/>
      </c>
      <c r="X637" s="46" t="str">
        <f>IF($B637="","",$W637*(X$2+$U637*0.015) *$O637*IF(COUNTIF(Parámetros!$J:$J, $S637)&gt;0,0,1)*IF($T637=2,0,1) +$J637*$W637)</f>
        <v/>
      </c>
      <c r="Y637" s="46" t="str">
        <f>IF($B637="","",$W637*Y$2*P637*IF(COUNTIF(Parámetros!$L:$L,$S637)&gt;0,0,1)*IF($T637=2,0,1) +$K637*$W637)</f>
        <v/>
      </c>
      <c r="Z637" s="46" t="str">
        <f>IF($B637="","",($M637*Z$2+IF($T637=2,0, $M637*Z$1+$X637/$W637*(1-$W637)))*IF(COUNTIF(Parámetros!$I:$I, $S637)&gt;0,0,1))</f>
        <v/>
      </c>
      <c r="AA637" s="46" t="str">
        <f>IF($B637="","",$R637*IF($T637=2,AA$1,AA$2) *IF(COUNTIF(Parámetros!$K:$K, $S637)&gt;0,0,1)+$Y637/$W637*(1-$W637))</f>
        <v/>
      </c>
      <c r="AB637" s="46" t="str">
        <f>IF($B637="","",$Q637*Parámetros!$B$3+Parámetros!$B$2)</f>
        <v/>
      </c>
      <c r="AC637" s="46" t="str">
        <f>IF($B637="","",Parámetros!$B$1*IF(OR($S637=27,$S637=102),0,1))</f>
        <v/>
      </c>
      <c r="AE637" s="43" t="str">
        <f>IF($B637="","",IF($C637="","No declarado",IFERROR(VLOOKUP($C637,F.931!$B:$BZ,$AE$1,0),"No declarado")))</f>
        <v/>
      </c>
      <c r="AF637" s="47" t="str">
        <f t="shared" si="88"/>
        <v/>
      </c>
      <c r="AG637" s="47" t="str">
        <f>IF($B637="","",IFERROR(O637-VLOOKUP(C637,F.931!B:BZ,SUMIFS(F.931!$1:$1,F.931!$3:$3,"Remuneración 4"),0),""))</f>
        <v/>
      </c>
      <c r="AH637" s="48" t="str">
        <f t="shared" si="89"/>
        <v/>
      </c>
      <c r="AI637" s="41" t="str">
        <f t="shared" si="90"/>
        <v/>
      </c>
    </row>
    <row r="638" spans="1:35" x14ac:dyDescent="0.2">
      <c r="A638" s="65"/>
      <c r="B638" s="64"/>
      <c r="C638" s="65"/>
      <c r="D638" s="88"/>
      <c r="E638" s="62"/>
      <c r="F638" s="62"/>
      <c r="G638" s="62"/>
      <c r="H638" s="62"/>
      <c r="I638" s="62"/>
      <c r="J638" s="62"/>
      <c r="K638" s="62"/>
      <c r="L638" s="43" t="str">
        <f>IF($B638="","",MAX(0,$E638-MAX($E638-$I638,Parámetros!$B$5)))</f>
        <v/>
      </c>
      <c r="M638" s="43" t="str">
        <f>IF($B638="","",MIN($E638,Parámetros!$B$4))</f>
        <v/>
      </c>
      <c r="N638" s="43" t="str">
        <f t="shared" si="83"/>
        <v/>
      </c>
      <c r="O638" s="43" t="str">
        <f>IF($B638="","",MIN(($E638+$F638)/IF($D638="",1,$D638),Parámetros!$B$4))</f>
        <v/>
      </c>
      <c r="P638" s="43" t="str">
        <f t="shared" si="84"/>
        <v/>
      </c>
      <c r="Q638" s="43" t="str">
        <f t="shared" si="85"/>
        <v/>
      </c>
      <c r="R638" s="43" t="str">
        <f t="shared" si="86"/>
        <v/>
      </c>
      <c r="S638" s="44" t="str">
        <f>IF($B638="","",IFERROR(VLOOKUP($C638,F.931!$B:$R,9,0),8))</f>
        <v/>
      </c>
      <c r="T638" s="44" t="str">
        <f>IF($B638="","",IFERROR(VLOOKUP($C638,F.931!$B:$R,7,0),1))</f>
        <v/>
      </c>
      <c r="U638" s="44" t="str">
        <f>IF($B638="","",IFERROR(VLOOKUP($C638,F.931!$B:$AR,15,0),0))</f>
        <v/>
      </c>
      <c r="V638" s="44" t="str">
        <f>IF($B638="","",IFERROR(VLOOKUP($C638,F.931!$B:$R,3,0),1))</f>
        <v/>
      </c>
      <c r="W638" s="45" t="str">
        <f t="shared" si="87"/>
        <v/>
      </c>
      <c r="X638" s="46" t="str">
        <f>IF($B638="","",$W638*(X$2+$U638*0.015) *$O638*IF(COUNTIF(Parámetros!$J:$J, $S638)&gt;0,0,1)*IF($T638=2,0,1) +$J638*$W638)</f>
        <v/>
      </c>
      <c r="Y638" s="46" t="str">
        <f>IF($B638="","",$W638*Y$2*P638*IF(COUNTIF(Parámetros!$L:$L,$S638)&gt;0,0,1)*IF($T638=2,0,1) +$K638*$W638)</f>
        <v/>
      </c>
      <c r="Z638" s="46" t="str">
        <f>IF($B638="","",($M638*Z$2+IF($T638=2,0, $M638*Z$1+$X638/$W638*(1-$W638)))*IF(COUNTIF(Parámetros!$I:$I, $S638)&gt;0,0,1))</f>
        <v/>
      </c>
      <c r="AA638" s="46" t="str">
        <f>IF($B638="","",$R638*IF($T638=2,AA$1,AA$2) *IF(COUNTIF(Parámetros!$K:$K, $S638)&gt;0,0,1)+$Y638/$W638*(1-$W638))</f>
        <v/>
      </c>
      <c r="AB638" s="46" t="str">
        <f>IF($B638="","",$Q638*Parámetros!$B$3+Parámetros!$B$2)</f>
        <v/>
      </c>
      <c r="AC638" s="46" t="str">
        <f>IF($B638="","",Parámetros!$B$1*IF(OR($S638=27,$S638=102),0,1))</f>
        <v/>
      </c>
      <c r="AE638" s="43" t="str">
        <f>IF($B638="","",IF($C638="","No declarado",IFERROR(VLOOKUP($C638,F.931!$B:$BZ,$AE$1,0),"No declarado")))</f>
        <v/>
      </c>
      <c r="AF638" s="47" t="str">
        <f t="shared" si="88"/>
        <v/>
      </c>
      <c r="AG638" s="47" t="str">
        <f>IF($B638="","",IFERROR(O638-VLOOKUP(C638,F.931!B:BZ,SUMIFS(F.931!$1:$1,F.931!$3:$3,"Remuneración 4"),0),""))</f>
        <v/>
      </c>
      <c r="AH638" s="48" t="str">
        <f t="shared" si="89"/>
        <v/>
      </c>
      <c r="AI638" s="41" t="str">
        <f t="shared" si="90"/>
        <v/>
      </c>
    </row>
    <row r="639" spans="1:35" x14ac:dyDescent="0.2">
      <c r="A639" s="65"/>
      <c r="B639" s="64"/>
      <c r="C639" s="65"/>
      <c r="D639" s="88"/>
      <c r="E639" s="62"/>
      <c r="F639" s="62"/>
      <c r="G639" s="62"/>
      <c r="H639" s="62"/>
      <c r="I639" s="62"/>
      <c r="J639" s="62"/>
      <c r="K639" s="62"/>
      <c r="L639" s="43" t="str">
        <f>IF($B639="","",MAX(0,$E639-MAX($E639-$I639,Parámetros!$B$5)))</f>
        <v/>
      </c>
      <c r="M639" s="43" t="str">
        <f>IF($B639="","",MIN($E639,Parámetros!$B$4))</f>
        <v/>
      </c>
      <c r="N639" s="43" t="str">
        <f t="shared" si="83"/>
        <v/>
      </c>
      <c r="O639" s="43" t="str">
        <f>IF($B639="","",MIN(($E639+$F639)/IF($D639="",1,$D639),Parámetros!$B$4))</f>
        <v/>
      </c>
      <c r="P639" s="43" t="str">
        <f t="shared" si="84"/>
        <v/>
      </c>
      <c r="Q639" s="43" t="str">
        <f t="shared" si="85"/>
        <v/>
      </c>
      <c r="R639" s="43" t="str">
        <f t="shared" si="86"/>
        <v/>
      </c>
      <c r="S639" s="44" t="str">
        <f>IF($B639="","",IFERROR(VLOOKUP($C639,F.931!$B:$R,9,0),8))</f>
        <v/>
      </c>
      <c r="T639" s="44" t="str">
        <f>IF($B639="","",IFERROR(VLOOKUP($C639,F.931!$B:$R,7,0),1))</f>
        <v/>
      </c>
      <c r="U639" s="44" t="str">
        <f>IF($B639="","",IFERROR(VLOOKUP($C639,F.931!$B:$AR,15,0),0))</f>
        <v/>
      </c>
      <c r="V639" s="44" t="str">
        <f>IF($B639="","",IFERROR(VLOOKUP($C639,F.931!$B:$R,3,0),1))</f>
        <v/>
      </c>
      <c r="W639" s="45" t="str">
        <f t="shared" si="87"/>
        <v/>
      </c>
      <c r="X639" s="46" t="str">
        <f>IF($B639="","",$W639*(X$2+$U639*0.015) *$O639*IF(COUNTIF(Parámetros!$J:$J, $S639)&gt;0,0,1)*IF($T639=2,0,1) +$J639*$W639)</f>
        <v/>
      </c>
      <c r="Y639" s="46" t="str">
        <f>IF($B639="","",$W639*Y$2*P639*IF(COUNTIF(Parámetros!$L:$L,$S639)&gt;0,0,1)*IF($T639=2,0,1) +$K639*$W639)</f>
        <v/>
      </c>
      <c r="Z639" s="46" t="str">
        <f>IF($B639="","",($M639*Z$2+IF($T639=2,0, $M639*Z$1+$X639/$W639*(1-$W639)))*IF(COUNTIF(Parámetros!$I:$I, $S639)&gt;0,0,1))</f>
        <v/>
      </c>
      <c r="AA639" s="46" t="str">
        <f>IF($B639="","",$R639*IF($T639=2,AA$1,AA$2) *IF(COUNTIF(Parámetros!$K:$K, $S639)&gt;0,0,1)+$Y639/$W639*(1-$W639))</f>
        <v/>
      </c>
      <c r="AB639" s="46" t="str">
        <f>IF($B639="","",$Q639*Parámetros!$B$3+Parámetros!$B$2)</f>
        <v/>
      </c>
      <c r="AC639" s="46" t="str">
        <f>IF($B639="","",Parámetros!$B$1*IF(OR($S639=27,$S639=102),0,1))</f>
        <v/>
      </c>
      <c r="AE639" s="43" t="str">
        <f>IF($B639="","",IF($C639="","No declarado",IFERROR(VLOOKUP($C639,F.931!$B:$BZ,$AE$1,0),"No declarado")))</f>
        <v/>
      </c>
      <c r="AF639" s="47" t="str">
        <f t="shared" si="88"/>
        <v/>
      </c>
      <c r="AG639" s="47" t="str">
        <f>IF($B639="","",IFERROR(O639-VLOOKUP(C639,F.931!B:BZ,SUMIFS(F.931!$1:$1,F.931!$3:$3,"Remuneración 4"),0),""))</f>
        <v/>
      </c>
      <c r="AH639" s="48" t="str">
        <f t="shared" si="89"/>
        <v/>
      </c>
      <c r="AI639" s="41" t="str">
        <f t="shared" si="90"/>
        <v/>
      </c>
    </row>
    <row r="640" spans="1:35" x14ac:dyDescent="0.2">
      <c r="A640" s="65"/>
      <c r="B640" s="64"/>
      <c r="C640" s="65"/>
      <c r="D640" s="88"/>
      <c r="E640" s="62"/>
      <c r="F640" s="62"/>
      <c r="G640" s="62"/>
      <c r="H640" s="62"/>
      <c r="I640" s="62"/>
      <c r="J640" s="62"/>
      <c r="K640" s="62"/>
      <c r="L640" s="43" t="str">
        <f>IF($B640="","",MAX(0,$E640-MAX($E640-$I640,Parámetros!$B$5)))</f>
        <v/>
      </c>
      <c r="M640" s="43" t="str">
        <f>IF($B640="","",MIN($E640,Parámetros!$B$4))</f>
        <v/>
      </c>
      <c r="N640" s="43" t="str">
        <f t="shared" si="83"/>
        <v/>
      </c>
      <c r="O640" s="43" t="str">
        <f>IF($B640="","",MIN(($E640+$F640)/IF($D640="",1,$D640),Parámetros!$B$4))</f>
        <v/>
      </c>
      <c r="P640" s="43" t="str">
        <f t="shared" si="84"/>
        <v/>
      </c>
      <c r="Q640" s="43" t="str">
        <f t="shared" si="85"/>
        <v/>
      </c>
      <c r="R640" s="43" t="str">
        <f t="shared" si="86"/>
        <v/>
      </c>
      <c r="S640" s="44" t="str">
        <f>IF($B640="","",IFERROR(VLOOKUP($C640,F.931!$B:$R,9,0),8))</f>
        <v/>
      </c>
      <c r="T640" s="44" t="str">
        <f>IF($B640="","",IFERROR(VLOOKUP($C640,F.931!$B:$R,7,0),1))</f>
        <v/>
      </c>
      <c r="U640" s="44" t="str">
        <f>IF($B640="","",IFERROR(VLOOKUP($C640,F.931!$B:$AR,15,0),0))</f>
        <v/>
      </c>
      <c r="V640" s="44" t="str">
        <f>IF($B640="","",IFERROR(VLOOKUP($C640,F.931!$B:$R,3,0),1))</f>
        <v/>
      </c>
      <c r="W640" s="45" t="str">
        <f t="shared" si="87"/>
        <v/>
      </c>
      <c r="X640" s="46" t="str">
        <f>IF($B640="","",$W640*(X$2+$U640*0.015) *$O640*IF(COUNTIF(Parámetros!$J:$J, $S640)&gt;0,0,1)*IF($T640=2,0,1) +$J640*$W640)</f>
        <v/>
      </c>
      <c r="Y640" s="46" t="str">
        <f>IF($B640="","",$W640*Y$2*P640*IF(COUNTIF(Parámetros!$L:$L,$S640)&gt;0,0,1)*IF($T640=2,0,1) +$K640*$W640)</f>
        <v/>
      </c>
      <c r="Z640" s="46" t="str">
        <f>IF($B640="","",($M640*Z$2+IF($T640=2,0, $M640*Z$1+$X640/$W640*(1-$W640)))*IF(COUNTIF(Parámetros!$I:$I, $S640)&gt;0,0,1))</f>
        <v/>
      </c>
      <c r="AA640" s="46" t="str">
        <f>IF($B640="","",$R640*IF($T640=2,AA$1,AA$2) *IF(COUNTIF(Parámetros!$K:$K, $S640)&gt;0,0,1)+$Y640/$W640*(1-$W640))</f>
        <v/>
      </c>
      <c r="AB640" s="46" t="str">
        <f>IF($B640="","",$Q640*Parámetros!$B$3+Parámetros!$B$2)</f>
        <v/>
      </c>
      <c r="AC640" s="46" t="str">
        <f>IF($B640="","",Parámetros!$B$1*IF(OR($S640=27,$S640=102),0,1))</f>
        <v/>
      </c>
      <c r="AE640" s="43" t="str">
        <f>IF($B640="","",IF($C640="","No declarado",IFERROR(VLOOKUP($C640,F.931!$B:$BZ,$AE$1,0),"No declarado")))</f>
        <v/>
      </c>
      <c r="AF640" s="47" t="str">
        <f t="shared" si="88"/>
        <v/>
      </c>
      <c r="AG640" s="47" t="str">
        <f>IF($B640="","",IFERROR(O640-VLOOKUP(C640,F.931!B:BZ,SUMIFS(F.931!$1:$1,F.931!$3:$3,"Remuneración 4"),0),""))</f>
        <v/>
      </c>
      <c r="AH640" s="48" t="str">
        <f t="shared" si="89"/>
        <v/>
      </c>
      <c r="AI640" s="41" t="str">
        <f t="shared" si="90"/>
        <v/>
      </c>
    </row>
    <row r="641" spans="1:35" x14ac:dyDescent="0.2">
      <c r="A641" s="65"/>
      <c r="B641" s="64"/>
      <c r="C641" s="65"/>
      <c r="D641" s="88"/>
      <c r="E641" s="62"/>
      <c r="F641" s="62"/>
      <c r="G641" s="62"/>
      <c r="H641" s="62"/>
      <c r="I641" s="62"/>
      <c r="J641" s="62"/>
      <c r="K641" s="62"/>
      <c r="L641" s="43" t="str">
        <f>IF($B641="","",MAX(0,$E641-MAX($E641-$I641,Parámetros!$B$5)))</f>
        <v/>
      </c>
      <c r="M641" s="43" t="str">
        <f>IF($B641="","",MIN($E641,Parámetros!$B$4))</f>
        <v/>
      </c>
      <c r="N641" s="43" t="str">
        <f t="shared" si="83"/>
        <v/>
      </c>
      <c r="O641" s="43" t="str">
        <f>IF($B641="","",MIN(($E641+$F641)/IF($D641="",1,$D641),Parámetros!$B$4))</f>
        <v/>
      </c>
      <c r="P641" s="43" t="str">
        <f t="shared" si="84"/>
        <v/>
      </c>
      <c r="Q641" s="43" t="str">
        <f t="shared" si="85"/>
        <v/>
      </c>
      <c r="R641" s="43" t="str">
        <f t="shared" si="86"/>
        <v/>
      </c>
      <c r="S641" s="44" t="str">
        <f>IF($B641="","",IFERROR(VLOOKUP($C641,F.931!$B:$R,9,0),8))</f>
        <v/>
      </c>
      <c r="T641" s="44" t="str">
        <f>IF($B641="","",IFERROR(VLOOKUP($C641,F.931!$B:$R,7,0),1))</f>
        <v/>
      </c>
      <c r="U641" s="44" t="str">
        <f>IF($B641="","",IFERROR(VLOOKUP($C641,F.931!$B:$AR,15,0),0))</f>
        <v/>
      </c>
      <c r="V641" s="44" t="str">
        <f>IF($B641="","",IFERROR(VLOOKUP($C641,F.931!$B:$R,3,0),1))</f>
        <v/>
      </c>
      <c r="W641" s="45" t="str">
        <f t="shared" si="87"/>
        <v/>
      </c>
      <c r="X641" s="46" t="str">
        <f>IF($B641="","",$W641*(X$2+$U641*0.015) *$O641*IF(COUNTIF(Parámetros!$J:$J, $S641)&gt;0,0,1)*IF($T641=2,0,1) +$J641*$W641)</f>
        <v/>
      </c>
      <c r="Y641" s="46" t="str">
        <f>IF($B641="","",$W641*Y$2*P641*IF(COUNTIF(Parámetros!$L:$L,$S641)&gt;0,0,1)*IF($T641=2,0,1) +$K641*$W641)</f>
        <v/>
      </c>
      <c r="Z641" s="46" t="str">
        <f>IF($B641="","",($M641*Z$2+IF($T641=2,0, $M641*Z$1+$X641/$W641*(1-$W641)))*IF(COUNTIF(Parámetros!$I:$I, $S641)&gt;0,0,1))</f>
        <v/>
      </c>
      <c r="AA641" s="46" t="str">
        <f>IF($B641="","",$R641*IF($T641=2,AA$1,AA$2) *IF(COUNTIF(Parámetros!$K:$K, $S641)&gt;0,0,1)+$Y641/$W641*(1-$W641))</f>
        <v/>
      </c>
      <c r="AB641" s="46" t="str">
        <f>IF($B641="","",$Q641*Parámetros!$B$3+Parámetros!$B$2)</f>
        <v/>
      </c>
      <c r="AC641" s="46" t="str">
        <f>IF($B641="","",Parámetros!$B$1*IF(OR($S641=27,$S641=102),0,1))</f>
        <v/>
      </c>
      <c r="AE641" s="43" t="str">
        <f>IF($B641="","",IF($C641="","No declarado",IFERROR(VLOOKUP($C641,F.931!$B:$BZ,$AE$1,0),"No declarado")))</f>
        <v/>
      </c>
      <c r="AF641" s="47" t="str">
        <f t="shared" si="88"/>
        <v/>
      </c>
      <c r="AG641" s="47" t="str">
        <f>IF($B641="","",IFERROR(O641-VLOOKUP(C641,F.931!B:BZ,SUMIFS(F.931!$1:$1,F.931!$3:$3,"Remuneración 4"),0),""))</f>
        <v/>
      </c>
      <c r="AH641" s="48" t="str">
        <f t="shared" si="89"/>
        <v/>
      </c>
      <c r="AI641" s="41" t="str">
        <f t="shared" si="90"/>
        <v/>
      </c>
    </row>
    <row r="642" spans="1:35" x14ac:dyDescent="0.2">
      <c r="A642" s="65"/>
      <c r="B642" s="64"/>
      <c r="C642" s="65"/>
      <c r="D642" s="88"/>
      <c r="E642" s="62"/>
      <c r="F642" s="62"/>
      <c r="G642" s="62"/>
      <c r="H642" s="62"/>
      <c r="I642" s="62"/>
      <c r="J642" s="62"/>
      <c r="K642" s="62"/>
      <c r="L642" s="43" t="str">
        <f>IF($B642="","",MAX(0,$E642-MAX($E642-$I642,Parámetros!$B$5)))</f>
        <v/>
      </c>
      <c r="M642" s="43" t="str">
        <f>IF($B642="","",MIN($E642,Parámetros!$B$4))</f>
        <v/>
      </c>
      <c r="N642" s="43" t="str">
        <f t="shared" si="83"/>
        <v/>
      </c>
      <c r="O642" s="43" t="str">
        <f>IF($B642="","",MIN(($E642+$F642)/IF($D642="",1,$D642),Parámetros!$B$4))</f>
        <v/>
      </c>
      <c r="P642" s="43" t="str">
        <f t="shared" si="84"/>
        <v/>
      </c>
      <c r="Q642" s="43" t="str">
        <f t="shared" si="85"/>
        <v/>
      </c>
      <c r="R642" s="43" t="str">
        <f t="shared" si="86"/>
        <v/>
      </c>
      <c r="S642" s="44" t="str">
        <f>IF($B642="","",IFERROR(VLOOKUP($C642,F.931!$B:$R,9,0),8))</f>
        <v/>
      </c>
      <c r="T642" s="44" t="str">
        <f>IF($B642="","",IFERROR(VLOOKUP($C642,F.931!$B:$R,7,0),1))</f>
        <v/>
      </c>
      <c r="U642" s="44" t="str">
        <f>IF($B642="","",IFERROR(VLOOKUP($C642,F.931!$B:$AR,15,0),0))</f>
        <v/>
      </c>
      <c r="V642" s="44" t="str">
        <f>IF($B642="","",IFERROR(VLOOKUP($C642,F.931!$B:$R,3,0),1))</f>
        <v/>
      </c>
      <c r="W642" s="45" t="str">
        <f t="shared" si="87"/>
        <v/>
      </c>
      <c r="X642" s="46" t="str">
        <f>IF($B642="","",$W642*(X$2+$U642*0.015) *$O642*IF(COUNTIF(Parámetros!$J:$J, $S642)&gt;0,0,1)*IF($T642=2,0,1) +$J642*$W642)</f>
        <v/>
      </c>
      <c r="Y642" s="46" t="str">
        <f>IF($B642="","",$W642*Y$2*P642*IF(COUNTIF(Parámetros!$L:$L,$S642)&gt;0,0,1)*IF($T642=2,0,1) +$K642*$W642)</f>
        <v/>
      </c>
      <c r="Z642" s="46" t="str">
        <f>IF($B642="","",($M642*Z$2+IF($T642=2,0, $M642*Z$1+$X642/$W642*(1-$W642)))*IF(COUNTIF(Parámetros!$I:$I, $S642)&gt;0,0,1))</f>
        <v/>
      </c>
      <c r="AA642" s="46" t="str">
        <f>IF($B642="","",$R642*IF($T642=2,AA$1,AA$2) *IF(COUNTIF(Parámetros!$K:$K, $S642)&gt;0,0,1)+$Y642/$W642*(1-$W642))</f>
        <v/>
      </c>
      <c r="AB642" s="46" t="str">
        <f>IF($B642="","",$Q642*Parámetros!$B$3+Parámetros!$B$2)</f>
        <v/>
      </c>
      <c r="AC642" s="46" t="str">
        <f>IF($B642="","",Parámetros!$B$1*IF(OR($S642=27,$S642=102),0,1))</f>
        <v/>
      </c>
      <c r="AE642" s="43" t="str">
        <f>IF($B642="","",IF($C642="","No declarado",IFERROR(VLOOKUP($C642,F.931!$B:$BZ,$AE$1,0),"No declarado")))</f>
        <v/>
      </c>
      <c r="AF642" s="47" t="str">
        <f t="shared" si="88"/>
        <v/>
      </c>
      <c r="AG642" s="47" t="str">
        <f>IF($B642="","",IFERROR(O642-VLOOKUP(C642,F.931!B:BZ,SUMIFS(F.931!$1:$1,F.931!$3:$3,"Remuneración 4"),0),""))</f>
        <v/>
      </c>
      <c r="AH642" s="48" t="str">
        <f t="shared" si="89"/>
        <v/>
      </c>
      <c r="AI642" s="41" t="str">
        <f t="shared" si="90"/>
        <v/>
      </c>
    </row>
    <row r="643" spans="1:35" x14ac:dyDescent="0.2">
      <c r="A643" s="65"/>
      <c r="B643" s="64"/>
      <c r="C643" s="65"/>
      <c r="D643" s="88"/>
      <c r="E643" s="62"/>
      <c r="F643" s="62"/>
      <c r="G643" s="62"/>
      <c r="H643" s="62"/>
      <c r="I643" s="62"/>
      <c r="J643" s="62"/>
      <c r="K643" s="62"/>
      <c r="L643" s="43" t="str">
        <f>IF($B643="","",MAX(0,$E643-MAX($E643-$I643,Parámetros!$B$5)))</f>
        <v/>
      </c>
      <c r="M643" s="43" t="str">
        <f>IF($B643="","",MIN($E643,Parámetros!$B$4))</f>
        <v/>
      </c>
      <c r="N643" s="43" t="str">
        <f t="shared" si="83"/>
        <v/>
      </c>
      <c r="O643" s="43" t="str">
        <f>IF($B643="","",MIN(($E643+$F643)/IF($D643="",1,$D643),Parámetros!$B$4))</f>
        <v/>
      </c>
      <c r="P643" s="43" t="str">
        <f t="shared" si="84"/>
        <v/>
      </c>
      <c r="Q643" s="43" t="str">
        <f t="shared" si="85"/>
        <v/>
      </c>
      <c r="R643" s="43" t="str">
        <f t="shared" si="86"/>
        <v/>
      </c>
      <c r="S643" s="44" t="str">
        <f>IF($B643="","",IFERROR(VLOOKUP($C643,F.931!$B:$R,9,0),8))</f>
        <v/>
      </c>
      <c r="T643" s="44" t="str">
        <f>IF($B643="","",IFERROR(VLOOKUP($C643,F.931!$B:$R,7,0),1))</f>
        <v/>
      </c>
      <c r="U643" s="44" t="str">
        <f>IF($B643="","",IFERROR(VLOOKUP($C643,F.931!$B:$AR,15,0),0))</f>
        <v/>
      </c>
      <c r="V643" s="44" t="str">
        <f>IF($B643="","",IFERROR(VLOOKUP($C643,F.931!$B:$R,3,0),1))</f>
        <v/>
      </c>
      <c r="W643" s="45" t="str">
        <f t="shared" si="87"/>
        <v/>
      </c>
      <c r="X643" s="46" t="str">
        <f>IF($B643="","",$W643*(X$2+$U643*0.015) *$O643*IF(COUNTIF(Parámetros!$J:$J, $S643)&gt;0,0,1)*IF($T643=2,0,1) +$J643*$W643)</f>
        <v/>
      </c>
      <c r="Y643" s="46" t="str">
        <f>IF($B643="","",$W643*Y$2*P643*IF(COUNTIF(Parámetros!$L:$L,$S643)&gt;0,0,1)*IF($T643=2,0,1) +$K643*$W643)</f>
        <v/>
      </c>
      <c r="Z643" s="46" t="str">
        <f>IF($B643="","",($M643*Z$2+IF($T643=2,0, $M643*Z$1+$X643/$W643*(1-$W643)))*IF(COUNTIF(Parámetros!$I:$I, $S643)&gt;0,0,1))</f>
        <v/>
      </c>
      <c r="AA643" s="46" t="str">
        <f>IF($B643="","",$R643*IF($T643=2,AA$1,AA$2) *IF(COUNTIF(Parámetros!$K:$K, $S643)&gt;0,0,1)+$Y643/$W643*(1-$W643))</f>
        <v/>
      </c>
      <c r="AB643" s="46" t="str">
        <f>IF($B643="","",$Q643*Parámetros!$B$3+Parámetros!$B$2)</f>
        <v/>
      </c>
      <c r="AC643" s="46" t="str">
        <f>IF($B643="","",Parámetros!$B$1*IF(OR($S643=27,$S643=102),0,1))</f>
        <v/>
      </c>
      <c r="AE643" s="43" t="str">
        <f>IF($B643="","",IF($C643="","No declarado",IFERROR(VLOOKUP($C643,F.931!$B:$BZ,$AE$1,0),"No declarado")))</f>
        <v/>
      </c>
      <c r="AF643" s="47" t="str">
        <f t="shared" si="88"/>
        <v/>
      </c>
      <c r="AG643" s="47" t="str">
        <f>IF($B643="","",IFERROR(O643-VLOOKUP(C643,F.931!B:BZ,SUMIFS(F.931!$1:$1,F.931!$3:$3,"Remuneración 4"),0),""))</f>
        <v/>
      </c>
      <c r="AH643" s="48" t="str">
        <f t="shared" si="89"/>
        <v/>
      </c>
      <c r="AI643" s="41" t="str">
        <f t="shared" si="90"/>
        <v/>
      </c>
    </row>
    <row r="644" spans="1:35" x14ac:dyDescent="0.2">
      <c r="A644" s="65"/>
      <c r="B644" s="64"/>
      <c r="C644" s="65"/>
      <c r="D644" s="88"/>
      <c r="E644" s="62"/>
      <c r="F644" s="62"/>
      <c r="G644" s="62"/>
      <c r="H644" s="62"/>
      <c r="I644" s="62"/>
      <c r="J644" s="62"/>
      <c r="K644" s="62"/>
      <c r="L644" s="43" t="str">
        <f>IF($B644="","",MAX(0,$E644-MAX($E644-$I644,Parámetros!$B$5)))</f>
        <v/>
      </c>
      <c r="M644" s="43" t="str">
        <f>IF($B644="","",MIN($E644,Parámetros!$B$4))</f>
        <v/>
      </c>
      <c r="N644" s="43" t="str">
        <f t="shared" si="83"/>
        <v/>
      </c>
      <c r="O644" s="43" t="str">
        <f>IF($B644="","",MIN(($E644+$F644)/IF($D644="",1,$D644),Parámetros!$B$4))</f>
        <v/>
      </c>
      <c r="P644" s="43" t="str">
        <f t="shared" si="84"/>
        <v/>
      </c>
      <c r="Q644" s="43" t="str">
        <f t="shared" si="85"/>
        <v/>
      </c>
      <c r="R644" s="43" t="str">
        <f t="shared" si="86"/>
        <v/>
      </c>
      <c r="S644" s="44" t="str">
        <f>IF($B644="","",IFERROR(VLOOKUP($C644,F.931!$B:$R,9,0),8))</f>
        <v/>
      </c>
      <c r="T644" s="44" t="str">
        <f>IF($B644="","",IFERROR(VLOOKUP($C644,F.931!$B:$R,7,0),1))</f>
        <v/>
      </c>
      <c r="U644" s="44" t="str">
        <f>IF($B644="","",IFERROR(VLOOKUP($C644,F.931!$B:$AR,15,0),0))</f>
        <v/>
      </c>
      <c r="V644" s="44" t="str">
        <f>IF($B644="","",IFERROR(VLOOKUP($C644,F.931!$B:$R,3,0),1))</f>
        <v/>
      </c>
      <c r="W644" s="45" t="str">
        <f t="shared" si="87"/>
        <v/>
      </c>
      <c r="X644" s="46" t="str">
        <f>IF($B644="","",$W644*(X$2+$U644*0.015) *$O644*IF(COUNTIF(Parámetros!$J:$J, $S644)&gt;0,0,1)*IF($T644=2,0,1) +$J644*$W644)</f>
        <v/>
      </c>
      <c r="Y644" s="46" t="str">
        <f>IF($B644="","",$W644*Y$2*P644*IF(COUNTIF(Parámetros!$L:$L,$S644)&gt;0,0,1)*IF($T644=2,0,1) +$K644*$W644)</f>
        <v/>
      </c>
      <c r="Z644" s="46" t="str">
        <f>IF($B644="","",($M644*Z$2+IF($T644=2,0, $M644*Z$1+$X644/$W644*(1-$W644)))*IF(COUNTIF(Parámetros!$I:$I, $S644)&gt;0,0,1))</f>
        <v/>
      </c>
      <c r="AA644" s="46" t="str">
        <f>IF($B644="","",$R644*IF($T644=2,AA$1,AA$2) *IF(COUNTIF(Parámetros!$K:$K, $S644)&gt;0,0,1)+$Y644/$W644*(1-$W644))</f>
        <v/>
      </c>
      <c r="AB644" s="46" t="str">
        <f>IF($B644="","",$Q644*Parámetros!$B$3+Parámetros!$B$2)</f>
        <v/>
      </c>
      <c r="AC644" s="46" t="str">
        <f>IF($B644="","",Parámetros!$B$1*IF(OR($S644=27,$S644=102),0,1))</f>
        <v/>
      </c>
      <c r="AE644" s="43" t="str">
        <f>IF($B644="","",IF($C644="","No declarado",IFERROR(VLOOKUP($C644,F.931!$B:$BZ,$AE$1,0),"No declarado")))</f>
        <v/>
      </c>
      <c r="AF644" s="47" t="str">
        <f t="shared" si="88"/>
        <v/>
      </c>
      <c r="AG644" s="47" t="str">
        <f>IF($B644="","",IFERROR(O644-VLOOKUP(C644,F.931!B:BZ,SUMIFS(F.931!$1:$1,F.931!$3:$3,"Remuneración 4"),0),""))</f>
        <v/>
      </c>
      <c r="AH644" s="48" t="str">
        <f t="shared" si="89"/>
        <v/>
      </c>
      <c r="AI644" s="41" t="str">
        <f t="shared" si="90"/>
        <v/>
      </c>
    </row>
    <row r="645" spans="1:35" x14ac:dyDescent="0.2">
      <c r="A645" s="65"/>
      <c r="B645" s="64"/>
      <c r="C645" s="65"/>
      <c r="D645" s="88"/>
      <c r="E645" s="62"/>
      <c r="F645" s="62"/>
      <c r="G645" s="62"/>
      <c r="H645" s="62"/>
      <c r="I645" s="62"/>
      <c r="J645" s="62"/>
      <c r="K645" s="62"/>
      <c r="L645" s="43" t="str">
        <f>IF($B645="","",MAX(0,$E645-MAX($E645-$I645,Parámetros!$B$5)))</f>
        <v/>
      </c>
      <c r="M645" s="43" t="str">
        <f>IF($B645="","",MIN($E645,Parámetros!$B$4))</f>
        <v/>
      </c>
      <c r="N645" s="43" t="str">
        <f t="shared" si="83"/>
        <v/>
      </c>
      <c r="O645" s="43" t="str">
        <f>IF($B645="","",MIN(($E645+$F645)/IF($D645="",1,$D645),Parámetros!$B$4))</f>
        <v/>
      </c>
      <c r="P645" s="43" t="str">
        <f t="shared" si="84"/>
        <v/>
      </c>
      <c r="Q645" s="43" t="str">
        <f t="shared" si="85"/>
        <v/>
      </c>
      <c r="R645" s="43" t="str">
        <f t="shared" si="86"/>
        <v/>
      </c>
      <c r="S645" s="44" t="str">
        <f>IF($B645="","",IFERROR(VLOOKUP($C645,F.931!$B:$R,9,0),8))</f>
        <v/>
      </c>
      <c r="T645" s="44" t="str">
        <f>IF($B645="","",IFERROR(VLOOKUP($C645,F.931!$B:$R,7,0),1))</f>
        <v/>
      </c>
      <c r="U645" s="44" t="str">
        <f>IF($B645="","",IFERROR(VLOOKUP($C645,F.931!$B:$AR,15,0),0))</f>
        <v/>
      </c>
      <c r="V645" s="44" t="str">
        <f>IF($B645="","",IFERROR(VLOOKUP($C645,F.931!$B:$R,3,0),1))</f>
        <v/>
      </c>
      <c r="W645" s="45" t="str">
        <f t="shared" si="87"/>
        <v/>
      </c>
      <c r="X645" s="46" t="str">
        <f>IF($B645="","",$W645*(X$2+$U645*0.015) *$O645*IF(COUNTIF(Parámetros!$J:$J, $S645)&gt;0,0,1)*IF($T645=2,0,1) +$J645*$W645)</f>
        <v/>
      </c>
      <c r="Y645" s="46" t="str">
        <f>IF($B645="","",$W645*Y$2*P645*IF(COUNTIF(Parámetros!$L:$L,$S645)&gt;0,0,1)*IF($T645=2,0,1) +$K645*$W645)</f>
        <v/>
      </c>
      <c r="Z645" s="46" t="str">
        <f>IF($B645="","",($M645*Z$2+IF($T645=2,0, $M645*Z$1+$X645/$W645*(1-$W645)))*IF(COUNTIF(Parámetros!$I:$I, $S645)&gt;0,0,1))</f>
        <v/>
      </c>
      <c r="AA645" s="46" t="str">
        <f>IF($B645="","",$R645*IF($T645=2,AA$1,AA$2) *IF(COUNTIF(Parámetros!$K:$K, $S645)&gt;0,0,1)+$Y645/$W645*(1-$W645))</f>
        <v/>
      </c>
      <c r="AB645" s="46" t="str">
        <f>IF($B645="","",$Q645*Parámetros!$B$3+Parámetros!$B$2)</f>
        <v/>
      </c>
      <c r="AC645" s="46" t="str">
        <f>IF($B645="","",Parámetros!$B$1*IF(OR($S645=27,$S645=102),0,1))</f>
        <v/>
      </c>
      <c r="AE645" s="43" t="str">
        <f>IF($B645="","",IF($C645="","No declarado",IFERROR(VLOOKUP($C645,F.931!$B:$BZ,$AE$1,0),"No declarado")))</f>
        <v/>
      </c>
      <c r="AF645" s="47" t="str">
        <f t="shared" si="88"/>
        <v/>
      </c>
      <c r="AG645" s="47" t="str">
        <f>IF($B645="","",IFERROR(O645-VLOOKUP(C645,F.931!B:BZ,SUMIFS(F.931!$1:$1,F.931!$3:$3,"Remuneración 4"),0),""))</f>
        <v/>
      </c>
      <c r="AH645" s="48" t="str">
        <f t="shared" si="89"/>
        <v/>
      </c>
      <c r="AI645" s="41" t="str">
        <f t="shared" si="90"/>
        <v/>
      </c>
    </row>
    <row r="646" spans="1:35" x14ac:dyDescent="0.2">
      <c r="A646" s="65"/>
      <c r="B646" s="64"/>
      <c r="C646" s="65"/>
      <c r="D646" s="88"/>
      <c r="E646" s="62"/>
      <c r="F646" s="62"/>
      <c r="G646" s="62"/>
      <c r="H646" s="62"/>
      <c r="I646" s="62"/>
      <c r="J646" s="62"/>
      <c r="K646" s="62"/>
      <c r="L646" s="43" t="str">
        <f>IF($B646="","",MAX(0,$E646-MAX($E646-$I646,Parámetros!$B$5)))</f>
        <v/>
      </c>
      <c r="M646" s="43" t="str">
        <f>IF($B646="","",MIN($E646,Parámetros!$B$4))</f>
        <v/>
      </c>
      <c r="N646" s="43" t="str">
        <f t="shared" ref="N646:N709" si="91">IF($B646="","",$E646)</f>
        <v/>
      </c>
      <c r="O646" s="43" t="str">
        <f>IF($B646="","",MIN(($E646+$F646)/IF($D646="",1,$D646),Parámetros!$B$4))</f>
        <v/>
      </c>
      <c r="P646" s="43" t="str">
        <f t="shared" ref="P646:P709" si="92">IF($B646="","",SUM($E646:$F646)/IF($D646="",1,$D646))</f>
        <v/>
      </c>
      <c r="Q646" s="43" t="str">
        <f t="shared" ref="Q646:Q709" si="93">IF($B646="","",SUM($E646:$G646))</f>
        <v/>
      </c>
      <c r="R646" s="43" t="str">
        <f t="shared" si="86"/>
        <v/>
      </c>
      <c r="S646" s="44" t="str">
        <f>IF($B646="","",IFERROR(VLOOKUP($C646,F.931!$B:$R,9,0),8))</f>
        <v/>
      </c>
      <c r="T646" s="44" t="str">
        <f>IF($B646="","",IFERROR(VLOOKUP($C646,F.931!$B:$R,7,0),1))</f>
        <v/>
      </c>
      <c r="U646" s="44" t="str">
        <f>IF($B646="","",IFERROR(VLOOKUP($C646,F.931!$B:$AR,15,0),0))</f>
        <v/>
      </c>
      <c r="V646" s="44" t="str">
        <f>IF($B646="","",IFERROR(VLOOKUP($C646,F.931!$B:$R,3,0),1))</f>
        <v/>
      </c>
      <c r="W646" s="45" t="str">
        <f t="shared" si="87"/>
        <v/>
      </c>
      <c r="X646" s="46" t="str">
        <f>IF($B646="","",$W646*(X$2+$U646*0.015) *$O646*IF(COUNTIF(Parámetros!$J:$J, $S646)&gt;0,0,1)*IF($T646=2,0,1) +$J646*$W646)</f>
        <v/>
      </c>
      <c r="Y646" s="46" t="str">
        <f>IF($B646="","",$W646*Y$2*P646*IF(COUNTIF(Parámetros!$L:$L,$S646)&gt;0,0,1)*IF($T646=2,0,1) +$K646*$W646)</f>
        <v/>
      </c>
      <c r="Z646" s="46" t="str">
        <f>IF($B646="","",($M646*Z$2+IF($T646=2,0, $M646*Z$1+$X646/$W646*(1-$W646)))*IF(COUNTIF(Parámetros!$I:$I, $S646)&gt;0,0,1))</f>
        <v/>
      </c>
      <c r="AA646" s="46" t="str">
        <f>IF($B646="","",$R646*IF($T646=2,AA$1,AA$2) *IF(COUNTIF(Parámetros!$K:$K, $S646)&gt;0,0,1)+$Y646/$W646*(1-$W646))</f>
        <v/>
      </c>
      <c r="AB646" s="46" t="str">
        <f>IF($B646="","",$Q646*Parámetros!$B$3+Parámetros!$B$2)</f>
        <v/>
      </c>
      <c r="AC646" s="46" t="str">
        <f>IF($B646="","",Parámetros!$B$1*IF(OR($S646=27,$S646=102),0,1))</f>
        <v/>
      </c>
      <c r="AE646" s="43" t="str">
        <f>IF($B646="","",IF($C646="","No declarado",IFERROR(VLOOKUP($C646,F.931!$B:$BZ,$AE$1,0),"No declarado")))</f>
        <v/>
      </c>
      <c r="AF646" s="47" t="str">
        <f t="shared" si="88"/>
        <v/>
      </c>
      <c r="AG646" s="47" t="str">
        <f>IF($B646="","",IFERROR(O646-VLOOKUP(C646,F.931!B:BZ,SUMIFS(F.931!$1:$1,F.931!$3:$3,"Remuneración 4"),0),""))</f>
        <v/>
      </c>
      <c r="AH646" s="48" t="str">
        <f t="shared" si="89"/>
        <v/>
      </c>
      <c r="AI646" s="41" t="str">
        <f t="shared" si="90"/>
        <v/>
      </c>
    </row>
    <row r="647" spans="1:35" x14ac:dyDescent="0.2">
      <c r="A647" s="65"/>
      <c r="B647" s="64"/>
      <c r="C647" s="65"/>
      <c r="D647" s="88"/>
      <c r="E647" s="62"/>
      <c r="F647" s="62"/>
      <c r="G647" s="62"/>
      <c r="H647" s="62"/>
      <c r="I647" s="62"/>
      <c r="J647" s="62"/>
      <c r="K647" s="62"/>
      <c r="L647" s="43" t="str">
        <f>IF($B647="","",MAX(0,$E647-MAX($E647-$I647,Parámetros!$B$5)))</f>
        <v/>
      </c>
      <c r="M647" s="43" t="str">
        <f>IF($B647="","",MIN($E647,Parámetros!$B$4))</f>
        <v/>
      </c>
      <c r="N647" s="43" t="str">
        <f t="shared" si="91"/>
        <v/>
      </c>
      <c r="O647" s="43" t="str">
        <f>IF($B647="","",MIN(($E647+$F647)/IF($D647="",1,$D647),Parámetros!$B$4))</f>
        <v/>
      </c>
      <c r="P647" s="43" t="str">
        <f t="shared" si="92"/>
        <v/>
      </c>
      <c r="Q647" s="43" t="str">
        <f t="shared" si="93"/>
        <v/>
      </c>
      <c r="R647" s="43" t="str">
        <f t="shared" si="86"/>
        <v/>
      </c>
      <c r="S647" s="44" t="str">
        <f>IF($B647="","",IFERROR(VLOOKUP($C647,F.931!$B:$R,9,0),8))</f>
        <v/>
      </c>
      <c r="T647" s="44" t="str">
        <f>IF($B647="","",IFERROR(VLOOKUP($C647,F.931!$B:$R,7,0),1))</f>
        <v/>
      </c>
      <c r="U647" s="44" t="str">
        <f>IF($B647="","",IFERROR(VLOOKUP($C647,F.931!$B:$AR,15,0),0))</f>
        <v/>
      </c>
      <c r="V647" s="44" t="str">
        <f>IF($B647="","",IFERROR(VLOOKUP($C647,F.931!$B:$R,3,0),1))</f>
        <v/>
      </c>
      <c r="W647" s="45" t="str">
        <f t="shared" si="87"/>
        <v/>
      </c>
      <c r="X647" s="46" t="str">
        <f>IF($B647="","",$W647*(X$2+$U647*0.015) *$O647*IF(COUNTIF(Parámetros!$J:$J, $S647)&gt;0,0,1)*IF($T647=2,0,1) +$J647*$W647)</f>
        <v/>
      </c>
      <c r="Y647" s="46" t="str">
        <f>IF($B647="","",$W647*Y$2*P647*IF(COUNTIF(Parámetros!$L:$L,$S647)&gt;0,0,1)*IF($T647=2,0,1) +$K647*$W647)</f>
        <v/>
      </c>
      <c r="Z647" s="46" t="str">
        <f>IF($B647="","",($M647*Z$2+IF($T647=2,0, $M647*Z$1+$X647/$W647*(1-$W647)))*IF(COUNTIF(Parámetros!$I:$I, $S647)&gt;0,0,1))</f>
        <v/>
      </c>
      <c r="AA647" s="46" t="str">
        <f>IF($B647="","",$R647*IF($T647=2,AA$1,AA$2) *IF(COUNTIF(Parámetros!$K:$K, $S647)&gt;0,0,1)+$Y647/$W647*(1-$W647))</f>
        <v/>
      </c>
      <c r="AB647" s="46" t="str">
        <f>IF($B647="","",$Q647*Parámetros!$B$3+Parámetros!$B$2)</f>
        <v/>
      </c>
      <c r="AC647" s="46" t="str">
        <f>IF($B647="","",Parámetros!$B$1*IF(OR($S647=27,$S647=102),0,1))</f>
        <v/>
      </c>
      <c r="AE647" s="43" t="str">
        <f>IF($B647="","",IF($C647="","No declarado",IFERROR(VLOOKUP($C647,F.931!$B:$BZ,$AE$1,0),"No declarado")))</f>
        <v/>
      </c>
      <c r="AF647" s="47" t="str">
        <f t="shared" si="88"/>
        <v/>
      </c>
      <c r="AG647" s="47" t="str">
        <f>IF($B647="","",IFERROR(O647-VLOOKUP(C647,F.931!B:BZ,SUMIFS(F.931!$1:$1,F.931!$3:$3,"Remuneración 4"),0),""))</f>
        <v/>
      </c>
      <c r="AH647" s="48" t="str">
        <f t="shared" si="89"/>
        <v/>
      </c>
      <c r="AI647" s="41" t="str">
        <f t="shared" si="90"/>
        <v/>
      </c>
    </row>
    <row r="648" spans="1:35" x14ac:dyDescent="0.2">
      <c r="A648" s="65"/>
      <c r="B648" s="64"/>
      <c r="C648" s="65"/>
      <c r="D648" s="88"/>
      <c r="E648" s="62"/>
      <c r="F648" s="62"/>
      <c r="G648" s="62"/>
      <c r="H648" s="62"/>
      <c r="I648" s="62"/>
      <c r="J648" s="62"/>
      <c r="K648" s="62"/>
      <c r="L648" s="43" t="str">
        <f>IF($B648="","",MAX(0,$E648-MAX($E648-$I648,Parámetros!$B$5)))</f>
        <v/>
      </c>
      <c r="M648" s="43" t="str">
        <f>IF($B648="","",MIN($E648,Parámetros!$B$4))</f>
        <v/>
      </c>
      <c r="N648" s="43" t="str">
        <f t="shared" si="91"/>
        <v/>
      </c>
      <c r="O648" s="43" t="str">
        <f>IF($B648="","",MIN(($E648+$F648)/IF($D648="",1,$D648),Parámetros!$B$4))</f>
        <v/>
      </c>
      <c r="P648" s="43" t="str">
        <f t="shared" si="92"/>
        <v/>
      </c>
      <c r="Q648" s="43" t="str">
        <f t="shared" si="93"/>
        <v/>
      </c>
      <c r="R648" s="43" t="str">
        <f t="shared" si="86"/>
        <v/>
      </c>
      <c r="S648" s="44" t="str">
        <f>IF($B648="","",IFERROR(VLOOKUP($C648,F.931!$B:$R,9,0),8))</f>
        <v/>
      </c>
      <c r="T648" s="44" t="str">
        <f>IF($B648="","",IFERROR(VLOOKUP($C648,F.931!$B:$R,7,0),1))</f>
        <v/>
      </c>
      <c r="U648" s="44" t="str">
        <f>IF($B648="","",IFERROR(VLOOKUP($C648,F.931!$B:$AR,15,0),0))</f>
        <v/>
      </c>
      <c r="V648" s="44" t="str">
        <f>IF($B648="","",IFERROR(VLOOKUP($C648,F.931!$B:$R,3,0),1))</f>
        <v/>
      </c>
      <c r="W648" s="45" t="str">
        <f t="shared" si="87"/>
        <v/>
      </c>
      <c r="X648" s="46" t="str">
        <f>IF($B648="","",$W648*(X$2+$U648*0.015) *$O648*IF(COUNTIF(Parámetros!$J:$J, $S648)&gt;0,0,1)*IF($T648=2,0,1) +$J648*$W648)</f>
        <v/>
      </c>
      <c r="Y648" s="46" t="str">
        <f>IF($B648="","",$W648*Y$2*P648*IF(COUNTIF(Parámetros!$L:$L,$S648)&gt;0,0,1)*IF($T648=2,0,1) +$K648*$W648)</f>
        <v/>
      </c>
      <c r="Z648" s="46" t="str">
        <f>IF($B648="","",($M648*Z$2+IF($T648=2,0, $M648*Z$1+$X648/$W648*(1-$W648)))*IF(COUNTIF(Parámetros!$I:$I, $S648)&gt;0,0,1))</f>
        <v/>
      </c>
      <c r="AA648" s="46" t="str">
        <f>IF($B648="","",$R648*IF($T648=2,AA$1,AA$2) *IF(COUNTIF(Parámetros!$K:$K, $S648)&gt;0,0,1)+$Y648/$W648*(1-$W648))</f>
        <v/>
      </c>
      <c r="AB648" s="46" t="str">
        <f>IF($B648="","",$Q648*Parámetros!$B$3+Parámetros!$B$2)</f>
        <v/>
      </c>
      <c r="AC648" s="46" t="str">
        <f>IF($B648="","",Parámetros!$B$1*IF(OR($S648=27,$S648=102),0,1))</f>
        <v/>
      </c>
      <c r="AE648" s="43" t="str">
        <f>IF($B648="","",IF($C648="","No declarado",IFERROR(VLOOKUP($C648,F.931!$B:$BZ,$AE$1,0),"No declarado")))</f>
        <v/>
      </c>
      <c r="AF648" s="47" t="str">
        <f t="shared" si="88"/>
        <v/>
      </c>
      <c r="AG648" s="47" t="str">
        <f>IF($B648="","",IFERROR(O648-VLOOKUP(C648,F.931!B:BZ,SUMIFS(F.931!$1:$1,F.931!$3:$3,"Remuneración 4"),0),""))</f>
        <v/>
      </c>
      <c r="AH648" s="48" t="str">
        <f t="shared" si="89"/>
        <v/>
      </c>
      <c r="AI648" s="41" t="str">
        <f t="shared" si="90"/>
        <v/>
      </c>
    </row>
    <row r="649" spans="1:35" x14ac:dyDescent="0.2">
      <c r="A649" s="65"/>
      <c r="B649" s="64"/>
      <c r="C649" s="65"/>
      <c r="D649" s="88"/>
      <c r="E649" s="62"/>
      <c r="F649" s="62"/>
      <c r="G649" s="62"/>
      <c r="H649" s="62"/>
      <c r="I649" s="62"/>
      <c r="J649" s="62"/>
      <c r="K649" s="62"/>
      <c r="L649" s="43" t="str">
        <f>IF($B649="","",MAX(0,$E649-MAX($E649-$I649,Parámetros!$B$5)))</f>
        <v/>
      </c>
      <c r="M649" s="43" t="str">
        <f>IF($B649="","",MIN($E649,Parámetros!$B$4))</f>
        <v/>
      </c>
      <c r="N649" s="43" t="str">
        <f t="shared" si="91"/>
        <v/>
      </c>
      <c r="O649" s="43" t="str">
        <f>IF($B649="","",MIN(($E649+$F649)/IF($D649="",1,$D649),Parámetros!$B$4))</f>
        <v/>
      </c>
      <c r="P649" s="43" t="str">
        <f t="shared" si="92"/>
        <v/>
      </c>
      <c r="Q649" s="43" t="str">
        <f t="shared" si="93"/>
        <v/>
      </c>
      <c r="R649" s="43" t="str">
        <f t="shared" si="86"/>
        <v/>
      </c>
      <c r="S649" s="44" t="str">
        <f>IF($B649="","",IFERROR(VLOOKUP($C649,F.931!$B:$R,9,0),8))</f>
        <v/>
      </c>
      <c r="T649" s="44" t="str">
        <f>IF($B649="","",IFERROR(VLOOKUP($C649,F.931!$B:$R,7,0),1))</f>
        <v/>
      </c>
      <c r="U649" s="44" t="str">
        <f>IF($B649="","",IFERROR(VLOOKUP($C649,F.931!$B:$AR,15,0),0))</f>
        <v/>
      </c>
      <c r="V649" s="44" t="str">
        <f>IF($B649="","",IFERROR(VLOOKUP($C649,F.931!$B:$R,3,0),1))</f>
        <v/>
      </c>
      <c r="W649" s="45" t="str">
        <f t="shared" si="87"/>
        <v/>
      </c>
      <c r="X649" s="46" t="str">
        <f>IF($B649="","",$W649*(X$2+$U649*0.015) *$O649*IF(COUNTIF(Parámetros!$J:$J, $S649)&gt;0,0,1)*IF($T649=2,0,1) +$J649*$W649)</f>
        <v/>
      </c>
      <c r="Y649" s="46" t="str">
        <f>IF($B649="","",$W649*Y$2*P649*IF(COUNTIF(Parámetros!$L:$L,$S649)&gt;0,0,1)*IF($T649=2,0,1) +$K649*$W649)</f>
        <v/>
      </c>
      <c r="Z649" s="46" t="str">
        <f>IF($B649="","",($M649*Z$2+IF($T649=2,0, $M649*Z$1+$X649/$W649*(1-$W649)))*IF(COUNTIF(Parámetros!$I:$I, $S649)&gt;0,0,1))</f>
        <v/>
      </c>
      <c r="AA649" s="46" t="str">
        <f>IF($B649="","",$R649*IF($T649=2,AA$1,AA$2) *IF(COUNTIF(Parámetros!$K:$K, $S649)&gt;0,0,1)+$Y649/$W649*(1-$W649))</f>
        <v/>
      </c>
      <c r="AB649" s="46" t="str">
        <f>IF($B649="","",$Q649*Parámetros!$B$3+Parámetros!$B$2)</f>
        <v/>
      </c>
      <c r="AC649" s="46" t="str">
        <f>IF($B649="","",Parámetros!$B$1*IF(OR($S649=27,$S649=102),0,1))</f>
        <v/>
      </c>
      <c r="AE649" s="43" t="str">
        <f>IF($B649="","",IF($C649="","No declarado",IFERROR(VLOOKUP($C649,F.931!$B:$BZ,$AE$1,0),"No declarado")))</f>
        <v/>
      </c>
      <c r="AF649" s="47" t="str">
        <f t="shared" si="88"/>
        <v/>
      </c>
      <c r="AG649" s="47" t="str">
        <f>IF($B649="","",IFERROR(O649-VLOOKUP(C649,F.931!B:BZ,SUMIFS(F.931!$1:$1,F.931!$3:$3,"Remuneración 4"),0),""))</f>
        <v/>
      </c>
      <c r="AH649" s="48" t="str">
        <f t="shared" si="89"/>
        <v/>
      </c>
      <c r="AI649" s="41" t="str">
        <f t="shared" si="90"/>
        <v/>
      </c>
    </row>
    <row r="650" spans="1:35" x14ac:dyDescent="0.2">
      <c r="A650" s="65"/>
      <c r="B650" s="64"/>
      <c r="C650" s="65"/>
      <c r="D650" s="88"/>
      <c r="E650" s="62"/>
      <c r="F650" s="62"/>
      <c r="G650" s="62"/>
      <c r="H650" s="62"/>
      <c r="I650" s="62"/>
      <c r="J650" s="62"/>
      <c r="K650" s="62"/>
      <c r="L650" s="43" t="str">
        <f>IF($B650="","",MAX(0,$E650-MAX($E650-$I650,Parámetros!$B$5)))</f>
        <v/>
      </c>
      <c r="M650" s="43" t="str">
        <f>IF($B650="","",MIN($E650,Parámetros!$B$4))</f>
        <v/>
      </c>
      <c r="N650" s="43" t="str">
        <f t="shared" si="91"/>
        <v/>
      </c>
      <c r="O650" s="43" t="str">
        <f>IF($B650="","",MIN(($E650+$F650)/IF($D650="",1,$D650),Parámetros!$B$4))</f>
        <v/>
      </c>
      <c r="P650" s="43" t="str">
        <f t="shared" si="92"/>
        <v/>
      </c>
      <c r="Q650" s="43" t="str">
        <f t="shared" si="93"/>
        <v/>
      </c>
      <c r="R650" s="43" t="str">
        <f t="shared" si="86"/>
        <v/>
      </c>
      <c r="S650" s="44" t="str">
        <f>IF($B650="","",IFERROR(VLOOKUP($C650,F.931!$B:$R,9,0),8))</f>
        <v/>
      </c>
      <c r="T650" s="44" t="str">
        <f>IF($B650="","",IFERROR(VLOOKUP($C650,F.931!$B:$R,7,0),1))</f>
        <v/>
      </c>
      <c r="U650" s="44" t="str">
        <f>IF($B650="","",IFERROR(VLOOKUP($C650,F.931!$B:$AR,15,0),0))</f>
        <v/>
      </c>
      <c r="V650" s="44" t="str">
        <f>IF($B650="","",IFERROR(VLOOKUP($C650,F.931!$B:$R,3,0),1))</f>
        <v/>
      </c>
      <c r="W650" s="45" t="str">
        <f t="shared" si="87"/>
        <v/>
      </c>
      <c r="X650" s="46" t="str">
        <f>IF($B650="","",$W650*(X$2+$U650*0.015) *$O650*IF(COUNTIF(Parámetros!$J:$J, $S650)&gt;0,0,1)*IF($T650=2,0,1) +$J650*$W650)</f>
        <v/>
      </c>
      <c r="Y650" s="46" t="str">
        <f>IF($B650="","",$W650*Y$2*P650*IF(COUNTIF(Parámetros!$L:$L,$S650)&gt;0,0,1)*IF($T650=2,0,1) +$K650*$W650)</f>
        <v/>
      </c>
      <c r="Z650" s="46" t="str">
        <f>IF($B650="","",($M650*Z$2+IF($T650=2,0, $M650*Z$1+$X650/$W650*(1-$W650)))*IF(COUNTIF(Parámetros!$I:$I, $S650)&gt;0,0,1))</f>
        <v/>
      </c>
      <c r="AA650" s="46" t="str">
        <f>IF($B650="","",$R650*IF($T650=2,AA$1,AA$2) *IF(COUNTIF(Parámetros!$K:$K, $S650)&gt;0,0,1)+$Y650/$W650*(1-$W650))</f>
        <v/>
      </c>
      <c r="AB650" s="46" t="str">
        <f>IF($B650="","",$Q650*Parámetros!$B$3+Parámetros!$B$2)</f>
        <v/>
      </c>
      <c r="AC650" s="46" t="str">
        <f>IF($B650="","",Parámetros!$B$1*IF(OR($S650=27,$S650=102),0,1))</f>
        <v/>
      </c>
      <c r="AE650" s="43" t="str">
        <f>IF($B650="","",IF($C650="","No declarado",IFERROR(VLOOKUP($C650,F.931!$B:$BZ,$AE$1,0),"No declarado")))</f>
        <v/>
      </c>
      <c r="AF650" s="47" t="str">
        <f t="shared" si="88"/>
        <v/>
      </c>
      <c r="AG650" s="47" t="str">
        <f>IF($B650="","",IFERROR(O650-VLOOKUP(C650,F.931!B:BZ,SUMIFS(F.931!$1:$1,F.931!$3:$3,"Remuneración 4"),0),""))</f>
        <v/>
      </c>
      <c r="AH650" s="48" t="str">
        <f t="shared" si="89"/>
        <v/>
      </c>
      <c r="AI650" s="41" t="str">
        <f t="shared" si="90"/>
        <v/>
      </c>
    </row>
    <row r="651" spans="1:35" x14ac:dyDescent="0.2">
      <c r="A651" s="65"/>
      <c r="B651" s="64"/>
      <c r="C651" s="65"/>
      <c r="D651" s="88"/>
      <c r="E651" s="62"/>
      <c r="F651" s="62"/>
      <c r="G651" s="62"/>
      <c r="H651" s="62"/>
      <c r="I651" s="62"/>
      <c r="J651" s="62"/>
      <c r="K651" s="62"/>
      <c r="L651" s="43" t="str">
        <f>IF($B651="","",MAX(0,$E651-MAX($E651-$I651,Parámetros!$B$5)))</f>
        <v/>
      </c>
      <c r="M651" s="43" t="str">
        <f>IF($B651="","",MIN($E651,Parámetros!$B$4))</f>
        <v/>
      </c>
      <c r="N651" s="43" t="str">
        <f t="shared" si="91"/>
        <v/>
      </c>
      <c r="O651" s="43" t="str">
        <f>IF($B651="","",MIN(($E651+$F651)/IF($D651="",1,$D651),Parámetros!$B$4))</f>
        <v/>
      </c>
      <c r="P651" s="43" t="str">
        <f t="shared" si="92"/>
        <v/>
      </c>
      <c r="Q651" s="43" t="str">
        <f t="shared" si="93"/>
        <v/>
      </c>
      <c r="R651" s="43" t="str">
        <f t="shared" si="86"/>
        <v/>
      </c>
      <c r="S651" s="44" t="str">
        <f>IF($B651="","",IFERROR(VLOOKUP($C651,F.931!$B:$R,9,0),8))</f>
        <v/>
      </c>
      <c r="T651" s="44" t="str">
        <f>IF($B651="","",IFERROR(VLOOKUP($C651,F.931!$B:$R,7,0),1))</f>
        <v/>
      </c>
      <c r="U651" s="44" t="str">
        <f>IF($B651="","",IFERROR(VLOOKUP($C651,F.931!$B:$AR,15,0),0))</f>
        <v/>
      </c>
      <c r="V651" s="44" t="str">
        <f>IF($B651="","",IFERROR(VLOOKUP($C651,F.931!$B:$R,3,0),1))</f>
        <v/>
      </c>
      <c r="W651" s="45" t="str">
        <f t="shared" si="87"/>
        <v/>
      </c>
      <c r="X651" s="46" t="str">
        <f>IF($B651="","",$W651*(X$2+$U651*0.015) *$O651*IF(COUNTIF(Parámetros!$J:$J, $S651)&gt;0,0,1)*IF($T651=2,0,1) +$J651*$W651)</f>
        <v/>
      </c>
      <c r="Y651" s="46" t="str">
        <f>IF($B651="","",$W651*Y$2*P651*IF(COUNTIF(Parámetros!$L:$L,$S651)&gt;0,0,1)*IF($T651=2,0,1) +$K651*$W651)</f>
        <v/>
      </c>
      <c r="Z651" s="46" t="str">
        <f>IF($B651="","",($M651*Z$2+IF($T651=2,0, $M651*Z$1+$X651/$W651*(1-$W651)))*IF(COUNTIF(Parámetros!$I:$I, $S651)&gt;0,0,1))</f>
        <v/>
      </c>
      <c r="AA651" s="46" t="str">
        <f>IF($B651="","",$R651*IF($T651=2,AA$1,AA$2) *IF(COUNTIF(Parámetros!$K:$K, $S651)&gt;0,0,1)+$Y651/$W651*(1-$W651))</f>
        <v/>
      </c>
      <c r="AB651" s="46" t="str">
        <f>IF($B651="","",$Q651*Parámetros!$B$3+Parámetros!$B$2)</f>
        <v/>
      </c>
      <c r="AC651" s="46" t="str">
        <f>IF($B651="","",Parámetros!$B$1*IF(OR($S651=27,$S651=102),0,1))</f>
        <v/>
      </c>
      <c r="AE651" s="43" t="str">
        <f>IF($B651="","",IF($C651="","No declarado",IFERROR(VLOOKUP($C651,F.931!$B:$BZ,$AE$1,0),"No declarado")))</f>
        <v/>
      </c>
      <c r="AF651" s="47" t="str">
        <f t="shared" si="88"/>
        <v/>
      </c>
      <c r="AG651" s="47" t="str">
        <f>IF($B651="","",IFERROR(O651-VLOOKUP(C651,F.931!B:BZ,SUMIFS(F.931!$1:$1,F.931!$3:$3,"Remuneración 4"),0),""))</f>
        <v/>
      </c>
      <c r="AH651" s="48" t="str">
        <f t="shared" si="89"/>
        <v/>
      </c>
      <c r="AI651" s="41" t="str">
        <f t="shared" si="90"/>
        <v/>
      </c>
    </row>
    <row r="652" spans="1:35" x14ac:dyDescent="0.2">
      <c r="A652" s="65"/>
      <c r="B652" s="64"/>
      <c r="C652" s="65"/>
      <c r="D652" s="88"/>
      <c r="E652" s="62"/>
      <c r="F652" s="62"/>
      <c r="G652" s="62"/>
      <c r="H652" s="62"/>
      <c r="I652" s="62"/>
      <c r="J652" s="62"/>
      <c r="K652" s="62"/>
      <c r="L652" s="43" t="str">
        <f>IF($B652="","",MAX(0,$E652-MAX($E652-$I652,Parámetros!$B$5)))</f>
        <v/>
      </c>
      <c r="M652" s="43" t="str">
        <f>IF($B652="","",MIN($E652,Parámetros!$B$4))</f>
        <v/>
      </c>
      <c r="N652" s="43" t="str">
        <f t="shared" si="91"/>
        <v/>
      </c>
      <c r="O652" s="43" t="str">
        <f>IF($B652="","",MIN(($E652+$F652)/IF($D652="",1,$D652),Parámetros!$B$4))</f>
        <v/>
      </c>
      <c r="P652" s="43" t="str">
        <f t="shared" si="92"/>
        <v/>
      </c>
      <c r="Q652" s="43" t="str">
        <f t="shared" si="93"/>
        <v/>
      </c>
      <c r="R652" s="43" t="str">
        <f t="shared" si="86"/>
        <v/>
      </c>
      <c r="S652" s="44" t="str">
        <f>IF($B652="","",IFERROR(VLOOKUP($C652,F.931!$B:$R,9,0),8))</f>
        <v/>
      </c>
      <c r="T652" s="44" t="str">
        <f>IF($B652="","",IFERROR(VLOOKUP($C652,F.931!$B:$R,7,0),1))</f>
        <v/>
      </c>
      <c r="U652" s="44" t="str">
        <f>IF($B652="","",IFERROR(VLOOKUP($C652,F.931!$B:$AR,15,0),0))</f>
        <v/>
      </c>
      <c r="V652" s="44" t="str">
        <f>IF($B652="","",IFERROR(VLOOKUP($C652,F.931!$B:$R,3,0),1))</f>
        <v/>
      </c>
      <c r="W652" s="45" t="str">
        <f t="shared" si="87"/>
        <v/>
      </c>
      <c r="X652" s="46" t="str">
        <f>IF($B652="","",$W652*(X$2+$U652*0.015) *$O652*IF(COUNTIF(Parámetros!$J:$J, $S652)&gt;0,0,1)*IF($T652=2,0,1) +$J652*$W652)</f>
        <v/>
      </c>
      <c r="Y652" s="46" t="str">
        <f>IF($B652="","",$W652*Y$2*P652*IF(COUNTIF(Parámetros!$L:$L,$S652)&gt;0,0,1)*IF($T652=2,0,1) +$K652*$W652)</f>
        <v/>
      </c>
      <c r="Z652" s="46" t="str">
        <f>IF($B652="","",($M652*Z$2+IF($T652=2,0, $M652*Z$1+$X652/$W652*(1-$W652)))*IF(COUNTIF(Parámetros!$I:$I, $S652)&gt;0,0,1))</f>
        <v/>
      </c>
      <c r="AA652" s="46" t="str">
        <f>IF($B652="","",$R652*IF($T652=2,AA$1,AA$2) *IF(COUNTIF(Parámetros!$K:$K, $S652)&gt;0,0,1)+$Y652/$W652*(1-$W652))</f>
        <v/>
      </c>
      <c r="AB652" s="46" t="str">
        <f>IF($B652="","",$Q652*Parámetros!$B$3+Parámetros!$B$2)</f>
        <v/>
      </c>
      <c r="AC652" s="46" t="str">
        <f>IF($B652="","",Parámetros!$B$1*IF(OR($S652=27,$S652=102),0,1))</f>
        <v/>
      </c>
      <c r="AE652" s="43" t="str">
        <f>IF($B652="","",IF($C652="","No declarado",IFERROR(VLOOKUP($C652,F.931!$B:$BZ,$AE$1,0),"No declarado")))</f>
        <v/>
      </c>
      <c r="AF652" s="47" t="str">
        <f t="shared" si="88"/>
        <v/>
      </c>
      <c r="AG652" s="47" t="str">
        <f>IF($B652="","",IFERROR(O652-VLOOKUP(C652,F.931!B:BZ,SUMIFS(F.931!$1:$1,F.931!$3:$3,"Remuneración 4"),0),""))</f>
        <v/>
      </c>
      <c r="AH652" s="48" t="str">
        <f t="shared" si="89"/>
        <v/>
      </c>
      <c r="AI652" s="41" t="str">
        <f t="shared" si="90"/>
        <v/>
      </c>
    </row>
    <row r="653" spans="1:35" x14ac:dyDescent="0.2">
      <c r="A653" s="65"/>
      <c r="B653" s="64"/>
      <c r="C653" s="65"/>
      <c r="D653" s="88"/>
      <c r="E653" s="62"/>
      <c r="F653" s="62"/>
      <c r="G653" s="62"/>
      <c r="H653" s="62"/>
      <c r="I653" s="62"/>
      <c r="J653" s="62"/>
      <c r="K653" s="62"/>
      <c r="L653" s="43" t="str">
        <f>IF($B653="","",MAX(0,$E653-MAX($E653-$I653,Parámetros!$B$5)))</f>
        <v/>
      </c>
      <c r="M653" s="43" t="str">
        <f>IF($B653="","",MIN($E653,Parámetros!$B$4))</f>
        <v/>
      </c>
      <c r="N653" s="43" t="str">
        <f t="shared" si="91"/>
        <v/>
      </c>
      <c r="O653" s="43" t="str">
        <f>IF($B653="","",MIN(($E653+$F653)/IF($D653="",1,$D653),Parámetros!$B$4))</f>
        <v/>
      </c>
      <c r="P653" s="43" t="str">
        <f t="shared" si="92"/>
        <v/>
      </c>
      <c r="Q653" s="43" t="str">
        <f t="shared" si="93"/>
        <v/>
      </c>
      <c r="R653" s="43" t="str">
        <f t="shared" si="86"/>
        <v/>
      </c>
      <c r="S653" s="44" t="str">
        <f>IF($B653="","",IFERROR(VLOOKUP($C653,F.931!$B:$R,9,0),8))</f>
        <v/>
      </c>
      <c r="T653" s="44" t="str">
        <f>IF($B653="","",IFERROR(VLOOKUP($C653,F.931!$B:$R,7,0),1))</f>
        <v/>
      </c>
      <c r="U653" s="44" t="str">
        <f>IF($B653="","",IFERROR(VLOOKUP($C653,F.931!$B:$AR,15,0),0))</f>
        <v/>
      </c>
      <c r="V653" s="44" t="str">
        <f>IF($B653="","",IFERROR(VLOOKUP($C653,F.931!$B:$R,3,0),1))</f>
        <v/>
      </c>
      <c r="W653" s="45" t="str">
        <f t="shared" si="87"/>
        <v/>
      </c>
      <c r="X653" s="46" t="str">
        <f>IF($B653="","",$W653*(X$2+$U653*0.015) *$O653*IF(COUNTIF(Parámetros!$J:$J, $S653)&gt;0,0,1)*IF($T653=2,0,1) +$J653*$W653)</f>
        <v/>
      </c>
      <c r="Y653" s="46" t="str">
        <f>IF($B653="","",$W653*Y$2*P653*IF(COUNTIF(Parámetros!$L:$L,$S653)&gt;0,0,1)*IF($T653=2,0,1) +$K653*$W653)</f>
        <v/>
      </c>
      <c r="Z653" s="46" t="str">
        <f>IF($B653="","",($M653*Z$2+IF($T653=2,0, $M653*Z$1+$X653/$W653*(1-$W653)))*IF(COUNTIF(Parámetros!$I:$I, $S653)&gt;0,0,1))</f>
        <v/>
      </c>
      <c r="AA653" s="46" t="str">
        <f>IF($B653="","",$R653*IF($T653=2,AA$1,AA$2) *IF(COUNTIF(Parámetros!$K:$K, $S653)&gt;0,0,1)+$Y653/$W653*(1-$W653))</f>
        <v/>
      </c>
      <c r="AB653" s="46" t="str">
        <f>IF($B653="","",$Q653*Parámetros!$B$3+Parámetros!$B$2)</f>
        <v/>
      </c>
      <c r="AC653" s="46" t="str">
        <f>IF($B653="","",Parámetros!$B$1*IF(OR($S653=27,$S653=102),0,1))</f>
        <v/>
      </c>
      <c r="AE653" s="43" t="str">
        <f>IF($B653="","",IF($C653="","No declarado",IFERROR(VLOOKUP($C653,F.931!$B:$BZ,$AE$1,0),"No declarado")))</f>
        <v/>
      </c>
      <c r="AF653" s="47" t="str">
        <f t="shared" si="88"/>
        <v/>
      </c>
      <c r="AG653" s="47" t="str">
        <f>IF($B653="","",IFERROR(O653-VLOOKUP(C653,F.931!B:BZ,SUMIFS(F.931!$1:$1,F.931!$3:$3,"Remuneración 4"),0),""))</f>
        <v/>
      </c>
      <c r="AH653" s="48" t="str">
        <f t="shared" si="89"/>
        <v/>
      </c>
      <c r="AI653" s="41" t="str">
        <f t="shared" si="90"/>
        <v/>
      </c>
    </row>
    <row r="654" spans="1:35" x14ac:dyDescent="0.2">
      <c r="A654" s="65"/>
      <c r="B654" s="64"/>
      <c r="C654" s="65"/>
      <c r="D654" s="88"/>
      <c r="E654" s="62"/>
      <c r="F654" s="62"/>
      <c r="G654" s="62"/>
      <c r="H654" s="62"/>
      <c r="I654" s="62"/>
      <c r="J654" s="62"/>
      <c r="K654" s="62"/>
      <c r="L654" s="43" t="str">
        <f>IF($B654="","",MAX(0,$E654-MAX($E654-$I654,Parámetros!$B$5)))</f>
        <v/>
      </c>
      <c r="M654" s="43" t="str">
        <f>IF($B654="","",MIN($E654,Parámetros!$B$4))</f>
        <v/>
      </c>
      <c r="N654" s="43" t="str">
        <f t="shared" si="91"/>
        <v/>
      </c>
      <c r="O654" s="43" t="str">
        <f>IF($B654="","",MIN(($E654+$F654)/IF($D654="",1,$D654),Parámetros!$B$4))</f>
        <v/>
      </c>
      <c r="P654" s="43" t="str">
        <f t="shared" si="92"/>
        <v/>
      </c>
      <c r="Q654" s="43" t="str">
        <f t="shared" si="93"/>
        <v/>
      </c>
      <c r="R654" s="43" t="str">
        <f t="shared" si="86"/>
        <v/>
      </c>
      <c r="S654" s="44" t="str">
        <f>IF($B654="","",IFERROR(VLOOKUP($C654,F.931!$B:$R,9,0),8))</f>
        <v/>
      </c>
      <c r="T654" s="44" t="str">
        <f>IF($B654="","",IFERROR(VLOOKUP($C654,F.931!$B:$R,7,0),1))</f>
        <v/>
      </c>
      <c r="U654" s="44" t="str">
        <f>IF($B654="","",IFERROR(VLOOKUP($C654,F.931!$B:$AR,15,0),0))</f>
        <v/>
      </c>
      <c r="V654" s="44" t="str">
        <f>IF($B654="","",IFERROR(VLOOKUP($C654,F.931!$B:$R,3,0),1))</f>
        <v/>
      </c>
      <c r="W654" s="45" t="str">
        <f t="shared" si="87"/>
        <v/>
      </c>
      <c r="X654" s="46" t="str">
        <f>IF($B654="","",$W654*(X$2+$U654*0.015) *$O654*IF(COUNTIF(Parámetros!$J:$J, $S654)&gt;0,0,1)*IF($T654=2,0,1) +$J654*$W654)</f>
        <v/>
      </c>
      <c r="Y654" s="46" t="str">
        <f>IF($B654="","",$W654*Y$2*P654*IF(COUNTIF(Parámetros!$L:$L,$S654)&gt;0,0,1)*IF($T654=2,0,1) +$K654*$W654)</f>
        <v/>
      </c>
      <c r="Z654" s="46" t="str">
        <f>IF($B654="","",($M654*Z$2+IF($T654=2,0, $M654*Z$1+$X654/$W654*(1-$W654)))*IF(COUNTIF(Parámetros!$I:$I, $S654)&gt;0,0,1))</f>
        <v/>
      </c>
      <c r="AA654" s="46" t="str">
        <f>IF($B654="","",$R654*IF($T654=2,AA$1,AA$2) *IF(COUNTIF(Parámetros!$K:$K, $S654)&gt;0,0,1)+$Y654/$W654*(1-$W654))</f>
        <v/>
      </c>
      <c r="AB654" s="46" t="str">
        <f>IF($B654="","",$Q654*Parámetros!$B$3+Parámetros!$B$2)</f>
        <v/>
      </c>
      <c r="AC654" s="46" t="str">
        <f>IF($B654="","",Parámetros!$B$1*IF(OR($S654=27,$S654=102),0,1))</f>
        <v/>
      </c>
      <c r="AE654" s="43" t="str">
        <f>IF($B654="","",IF($C654="","No declarado",IFERROR(VLOOKUP($C654,F.931!$B:$BZ,$AE$1,0),"No declarado")))</f>
        <v/>
      </c>
      <c r="AF654" s="47" t="str">
        <f t="shared" si="88"/>
        <v/>
      </c>
      <c r="AG654" s="47" t="str">
        <f>IF($B654="","",IFERROR(O654-VLOOKUP(C654,F.931!B:BZ,SUMIFS(F.931!$1:$1,F.931!$3:$3,"Remuneración 4"),0),""))</f>
        <v/>
      </c>
      <c r="AH654" s="48" t="str">
        <f t="shared" si="89"/>
        <v/>
      </c>
      <c r="AI654" s="41" t="str">
        <f t="shared" si="90"/>
        <v/>
      </c>
    </row>
    <row r="655" spans="1:35" x14ac:dyDescent="0.2">
      <c r="A655" s="65"/>
      <c r="B655" s="64"/>
      <c r="C655" s="65"/>
      <c r="D655" s="88"/>
      <c r="E655" s="62"/>
      <c r="F655" s="62"/>
      <c r="G655" s="62"/>
      <c r="H655" s="62"/>
      <c r="I655" s="62"/>
      <c r="J655" s="62"/>
      <c r="K655" s="62"/>
      <c r="L655" s="43" t="str">
        <f>IF($B655="","",MAX(0,$E655-MAX($E655-$I655,Parámetros!$B$5)))</f>
        <v/>
      </c>
      <c r="M655" s="43" t="str">
        <f>IF($B655="","",MIN($E655,Parámetros!$B$4))</f>
        <v/>
      </c>
      <c r="N655" s="43" t="str">
        <f t="shared" si="91"/>
        <v/>
      </c>
      <c r="O655" s="43" t="str">
        <f>IF($B655="","",MIN(($E655+$F655)/IF($D655="",1,$D655),Parámetros!$B$4))</f>
        <v/>
      </c>
      <c r="P655" s="43" t="str">
        <f t="shared" si="92"/>
        <v/>
      </c>
      <c r="Q655" s="43" t="str">
        <f t="shared" si="93"/>
        <v/>
      </c>
      <c r="R655" s="43" t="str">
        <f t="shared" si="86"/>
        <v/>
      </c>
      <c r="S655" s="44" t="str">
        <f>IF($B655="","",IFERROR(VLOOKUP($C655,F.931!$B:$R,9,0),8))</f>
        <v/>
      </c>
      <c r="T655" s="44" t="str">
        <f>IF($B655="","",IFERROR(VLOOKUP($C655,F.931!$B:$R,7,0),1))</f>
        <v/>
      </c>
      <c r="U655" s="44" t="str">
        <f>IF($B655="","",IFERROR(VLOOKUP($C655,F.931!$B:$AR,15,0),0))</f>
        <v/>
      </c>
      <c r="V655" s="44" t="str">
        <f>IF($B655="","",IFERROR(VLOOKUP($C655,F.931!$B:$R,3,0),1))</f>
        <v/>
      </c>
      <c r="W655" s="45" t="str">
        <f t="shared" si="87"/>
        <v/>
      </c>
      <c r="X655" s="46" t="str">
        <f>IF($B655="","",$W655*(X$2+$U655*0.015) *$O655*IF(COUNTIF(Parámetros!$J:$J, $S655)&gt;0,0,1)*IF($T655=2,0,1) +$J655*$W655)</f>
        <v/>
      </c>
      <c r="Y655" s="46" t="str">
        <f>IF($B655="","",$W655*Y$2*P655*IF(COUNTIF(Parámetros!$L:$L,$S655)&gt;0,0,1)*IF($T655=2,0,1) +$K655*$W655)</f>
        <v/>
      </c>
      <c r="Z655" s="46" t="str">
        <f>IF($B655="","",($M655*Z$2+IF($T655=2,0, $M655*Z$1+$X655/$W655*(1-$W655)))*IF(COUNTIF(Parámetros!$I:$I, $S655)&gt;0,0,1))</f>
        <v/>
      </c>
      <c r="AA655" s="46" t="str">
        <f>IF($B655="","",$R655*IF($T655=2,AA$1,AA$2) *IF(COUNTIF(Parámetros!$K:$K, $S655)&gt;0,0,1)+$Y655/$W655*(1-$W655))</f>
        <v/>
      </c>
      <c r="AB655" s="46" t="str">
        <f>IF($B655="","",$Q655*Parámetros!$B$3+Parámetros!$B$2)</f>
        <v/>
      </c>
      <c r="AC655" s="46" t="str">
        <f>IF($B655="","",Parámetros!$B$1*IF(OR($S655=27,$S655=102),0,1))</f>
        <v/>
      </c>
      <c r="AE655" s="43" t="str">
        <f>IF($B655="","",IF($C655="","No declarado",IFERROR(VLOOKUP($C655,F.931!$B:$BZ,$AE$1,0),"No declarado")))</f>
        <v/>
      </c>
      <c r="AF655" s="47" t="str">
        <f t="shared" si="88"/>
        <v/>
      </c>
      <c r="AG655" s="47" t="str">
        <f>IF($B655="","",IFERROR(O655-VLOOKUP(C655,F.931!B:BZ,SUMIFS(F.931!$1:$1,F.931!$3:$3,"Remuneración 4"),0),""))</f>
        <v/>
      </c>
      <c r="AH655" s="48" t="str">
        <f t="shared" si="89"/>
        <v/>
      </c>
      <c r="AI655" s="41" t="str">
        <f t="shared" si="90"/>
        <v/>
      </c>
    </row>
    <row r="656" spans="1:35" x14ac:dyDescent="0.2">
      <c r="A656" s="65"/>
      <c r="B656" s="64"/>
      <c r="C656" s="65"/>
      <c r="D656" s="88"/>
      <c r="E656" s="62"/>
      <c r="F656" s="62"/>
      <c r="G656" s="62"/>
      <c r="H656" s="62"/>
      <c r="I656" s="62"/>
      <c r="J656" s="62"/>
      <c r="K656" s="62"/>
      <c r="L656" s="43" t="str">
        <f>IF($B656="","",MAX(0,$E656-MAX($E656-$I656,Parámetros!$B$5)))</f>
        <v/>
      </c>
      <c r="M656" s="43" t="str">
        <f>IF($B656="","",MIN($E656,Parámetros!$B$4))</f>
        <v/>
      </c>
      <c r="N656" s="43" t="str">
        <f t="shared" si="91"/>
        <v/>
      </c>
      <c r="O656" s="43" t="str">
        <f>IF($B656="","",MIN(($E656+$F656)/IF($D656="",1,$D656),Parámetros!$B$4))</f>
        <v/>
      </c>
      <c r="P656" s="43" t="str">
        <f t="shared" si="92"/>
        <v/>
      </c>
      <c r="Q656" s="43" t="str">
        <f t="shared" si="93"/>
        <v/>
      </c>
      <c r="R656" s="43" t="str">
        <f t="shared" si="86"/>
        <v/>
      </c>
      <c r="S656" s="44" t="str">
        <f>IF($B656="","",IFERROR(VLOOKUP($C656,F.931!$B:$R,9,0),8))</f>
        <v/>
      </c>
      <c r="T656" s="44" t="str">
        <f>IF($B656="","",IFERROR(VLOOKUP($C656,F.931!$B:$R,7,0),1))</f>
        <v/>
      </c>
      <c r="U656" s="44" t="str">
        <f>IF($B656="","",IFERROR(VLOOKUP($C656,F.931!$B:$AR,15,0),0))</f>
        <v/>
      </c>
      <c r="V656" s="44" t="str">
        <f>IF($B656="","",IFERROR(VLOOKUP($C656,F.931!$B:$R,3,0),1))</f>
        <v/>
      </c>
      <c r="W656" s="45" t="str">
        <f t="shared" si="87"/>
        <v/>
      </c>
      <c r="X656" s="46" t="str">
        <f>IF($B656="","",$W656*(X$2+$U656*0.015) *$O656*IF(COUNTIF(Parámetros!$J:$J, $S656)&gt;0,0,1)*IF($T656=2,0,1) +$J656*$W656)</f>
        <v/>
      </c>
      <c r="Y656" s="46" t="str">
        <f>IF($B656="","",$W656*Y$2*P656*IF(COUNTIF(Parámetros!$L:$L,$S656)&gt;0,0,1)*IF($T656=2,0,1) +$K656*$W656)</f>
        <v/>
      </c>
      <c r="Z656" s="46" t="str">
        <f>IF($B656="","",($M656*Z$2+IF($T656=2,0, $M656*Z$1+$X656/$W656*(1-$W656)))*IF(COUNTIF(Parámetros!$I:$I, $S656)&gt;0,0,1))</f>
        <v/>
      </c>
      <c r="AA656" s="46" t="str">
        <f>IF($B656="","",$R656*IF($T656=2,AA$1,AA$2) *IF(COUNTIF(Parámetros!$K:$K, $S656)&gt;0,0,1)+$Y656/$W656*(1-$W656))</f>
        <v/>
      </c>
      <c r="AB656" s="46" t="str">
        <f>IF($B656="","",$Q656*Parámetros!$B$3+Parámetros!$B$2)</f>
        <v/>
      </c>
      <c r="AC656" s="46" t="str">
        <f>IF($B656="","",Parámetros!$B$1*IF(OR($S656=27,$S656=102),0,1))</f>
        <v/>
      </c>
      <c r="AE656" s="43" t="str">
        <f>IF($B656="","",IF($C656="","No declarado",IFERROR(VLOOKUP($C656,F.931!$B:$BZ,$AE$1,0),"No declarado")))</f>
        <v/>
      </c>
      <c r="AF656" s="47" t="str">
        <f t="shared" si="88"/>
        <v/>
      </c>
      <c r="AG656" s="47" t="str">
        <f>IF($B656="","",IFERROR(O656-VLOOKUP(C656,F.931!B:BZ,SUMIFS(F.931!$1:$1,F.931!$3:$3,"Remuneración 4"),0),""))</f>
        <v/>
      </c>
      <c r="AH656" s="48" t="str">
        <f t="shared" si="89"/>
        <v/>
      </c>
      <c r="AI656" s="41" t="str">
        <f t="shared" si="90"/>
        <v/>
      </c>
    </row>
    <row r="657" spans="1:35" x14ac:dyDescent="0.2">
      <c r="A657" s="65"/>
      <c r="B657" s="64"/>
      <c r="C657" s="65"/>
      <c r="D657" s="88"/>
      <c r="E657" s="62"/>
      <c r="F657" s="62"/>
      <c r="G657" s="62"/>
      <c r="H657" s="62"/>
      <c r="I657" s="62"/>
      <c r="J657" s="62"/>
      <c r="K657" s="62"/>
      <c r="L657" s="43" t="str">
        <f>IF($B657="","",MAX(0,$E657-MAX($E657-$I657,Parámetros!$B$5)))</f>
        <v/>
      </c>
      <c r="M657" s="43" t="str">
        <f>IF($B657="","",MIN($E657,Parámetros!$B$4))</f>
        <v/>
      </c>
      <c r="N657" s="43" t="str">
        <f t="shared" si="91"/>
        <v/>
      </c>
      <c r="O657" s="43" t="str">
        <f>IF($B657="","",MIN(($E657+$F657)/IF($D657="",1,$D657),Parámetros!$B$4))</f>
        <v/>
      </c>
      <c r="P657" s="43" t="str">
        <f t="shared" si="92"/>
        <v/>
      </c>
      <c r="Q657" s="43" t="str">
        <f t="shared" si="93"/>
        <v/>
      </c>
      <c r="R657" s="43" t="str">
        <f t="shared" si="86"/>
        <v/>
      </c>
      <c r="S657" s="44" t="str">
        <f>IF($B657="","",IFERROR(VLOOKUP($C657,F.931!$B:$R,9,0),8))</f>
        <v/>
      </c>
      <c r="T657" s="44" t="str">
        <f>IF($B657="","",IFERROR(VLOOKUP($C657,F.931!$B:$R,7,0),1))</f>
        <v/>
      </c>
      <c r="U657" s="44" t="str">
        <f>IF($B657="","",IFERROR(VLOOKUP($C657,F.931!$B:$AR,15,0),0))</f>
        <v/>
      </c>
      <c r="V657" s="44" t="str">
        <f>IF($B657="","",IFERROR(VLOOKUP($C657,F.931!$B:$R,3,0),1))</f>
        <v/>
      </c>
      <c r="W657" s="45" t="str">
        <f t="shared" si="87"/>
        <v/>
      </c>
      <c r="X657" s="46" t="str">
        <f>IF($B657="","",$W657*(X$2+$U657*0.015) *$O657*IF(COUNTIF(Parámetros!$J:$J, $S657)&gt;0,0,1)*IF($T657=2,0,1) +$J657*$W657)</f>
        <v/>
      </c>
      <c r="Y657" s="46" t="str">
        <f>IF($B657="","",$W657*Y$2*P657*IF(COUNTIF(Parámetros!$L:$L,$S657)&gt;0,0,1)*IF($T657=2,0,1) +$K657*$W657)</f>
        <v/>
      </c>
      <c r="Z657" s="46" t="str">
        <f>IF($B657="","",($M657*Z$2+IF($T657=2,0, $M657*Z$1+$X657/$W657*(1-$W657)))*IF(COUNTIF(Parámetros!$I:$I, $S657)&gt;0,0,1))</f>
        <v/>
      </c>
      <c r="AA657" s="46" t="str">
        <f>IF($B657="","",$R657*IF($T657=2,AA$1,AA$2) *IF(COUNTIF(Parámetros!$K:$K, $S657)&gt;0,0,1)+$Y657/$W657*(1-$W657))</f>
        <v/>
      </c>
      <c r="AB657" s="46" t="str">
        <f>IF($B657="","",$Q657*Parámetros!$B$3+Parámetros!$B$2)</f>
        <v/>
      </c>
      <c r="AC657" s="46" t="str">
        <f>IF($B657="","",Parámetros!$B$1*IF(OR($S657=27,$S657=102),0,1))</f>
        <v/>
      </c>
      <c r="AE657" s="43" t="str">
        <f>IF($B657="","",IF($C657="","No declarado",IFERROR(VLOOKUP($C657,F.931!$B:$BZ,$AE$1,0),"No declarado")))</f>
        <v/>
      </c>
      <c r="AF657" s="47" t="str">
        <f t="shared" si="88"/>
        <v/>
      </c>
      <c r="AG657" s="47" t="str">
        <f>IF($B657="","",IFERROR(O657-VLOOKUP(C657,F.931!B:BZ,SUMIFS(F.931!$1:$1,F.931!$3:$3,"Remuneración 4"),0),""))</f>
        <v/>
      </c>
      <c r="AH657" s="48" t="str">
        <f t="shared" si="89"/>
        <v/>
      </c>
      <c r="AI657" s="41" t="str">
        <f t="shared" si="90"/>
        <v/>
      </c>
    </row>
    <row r="658" spans="1:35" x14ac:dyDescent="0.2">
      <c r="A658" s="65"/>
      <c r="B658" s="64"/>
      <c r="C658" s="65"/>
      <c r="D658" s="88"/>
      <c r="E658" s="62"/>
      <c r="F658" s="62"/>
      <c r="G658" s="62"/>
      <c r="H658" s="62"/>
      <c r="I658" s="62"/>
      <c r="J658" s="62"/>
      <c r="K658" s="62"/>
      <c r="L658" s="43" t="str">
        <f>IF($B658="","",MAX(0,$E658-MAX($E658-$I658,Parámetros!$B$5)))</f>
        <v/>
      </c>
      <c r="M658" s="43" t="str">
        <f>IF($B658="","",MIN($E658,Parámetros!$B$4))</f>
        <v/>
      </c>
      <c r="N658" s="43" t="str">
        <f t="shared" si="91"/>
        <v/>
      </c>
      <c r="O658" s="43" t="str">
        <f>IF($B658="","",MIN(($E658+$F658)/IF($D658="",1,$D658),Parámetros!$B$4))</f>
        <v/>
      </c>
      <c r="P658" s="43" t="str">
        <f t="shared" si="92"/>
        <v/>
      </c>
      <c r="Q658" s="43" t="str">
        <f t="shared" si="93"/>
        <v/>
      </c>
      <c r="R658" s="43" t="str">
        <f t="shared" si="86"/>
        <v/>
      </c>
      <c r="S658" s="44" t="str">
        <f>IF($B658="","",IFERROR(VLOOKUP($C658,F.931!$B:$R,9,0),8))</f>
        <v/>
      </c>
      <c r="T658" s="44" t="str">
        <f>IF($B658="","",IFERROR(VLOOKUP($C658,F.931!$B:$R,7,0),1))</f>
        <v/>
      </c>
      <c r="U658" s="44" t="str">
        <f>IF($B658="","",IFERROR(VLOOKUP($C658,F.931!$B:$AR,15,0),0))</f>
        <v/>
      </c>
      <c r="V658" s="44" t="str">
        <f>IF($B658="","",IFERROR(VLOOKUP($C658,F.931!$B:$R,3,0),1))</f>
        <v/>
      </c>
      <c r="W658" s="45" t="str">
        <f t="shared" si="87"/>
        <v/>
      </c>
      <c r="X658" s="46" t="str">
        <f>IF($B658="","",$W658*(X$2+$U658*0.015) *$O658*IF(COUNTIF(Parámetros!$J:$J, $S658)&gt;0,0,1)*IF($T658=2,0,1) +$J658*$W658)</f>
        <v/>
      </c>
      <c r="Y658" s="46" t="str">
        <f>IF($B658="","",$W658*Y$2*P658*IF(COUNTIF(Parámetros!$L:$L,$S658)&gt;0,0,1)*IF($T658=2,0,1) +$K658*$W658)</f>
        <v/>
      </c>
      <c r="Z658" s="46" t="str">
        <f>IF($B658="","",($M658*Z$2+IF($T658=2,0, $M658*Z$1+$X658/$W658*(1-$W658)))*IF(COUNTIF(Parámetros!$I:$I, $S658)&gt;0,0,1))</f>
        <v/>
      </c>
      <c r="AA658" s="46" t="str">
        <f>IF($B658="","",$R658*IF($T658=2,AA$1,AA$2) *IF(COUNTIF(Parámetros!$K:$K, $S658)&gt;0,0,1)+$Y658/$W658*(1-$W658))</f>
        <v/>
      </c>
      <c r="AB658" s="46" t="str">
        <f>IF($B658="","",$Q658*Parámetros!$B$3+Parámetros!$B$2)</f>
        <v/>
      </c>
      <c r="AC658" s="46" t="str">
        <f>IF($B658="","",Parámetros!$B$1*IF(OR($S658=27,$S658=102),0,1))</f>
        <v/>
      </c>
      <c r="AE658" s="43" t="str">
        <f>IF($B658="","",IF($C658="","No declarado",IFERROR(VLOOKUP($C658,F.931!$B:$BZ,$AE$1,0),"No declarado")))</f>
        <v/>
      </c>
      <c r="AF658" s="47" t="str">
        <f t="shared" si="88"/>
        <v/>
      </c>
      <c r="AG658" s="47" t="str">
        <f>IF($B658="","",IFERROR(O658-VLOOKUP(C658,F.931!B:BZ,SUMIFS(F.931!$1:$1,F.931!$3:$3,"Remuneración 4"),0),""))</f>
        <v/>
      </c>
      <c r="AH658" s="48" t="str">
        <f t="shared" si="89"/>
        <v/>
      </c>
      <c r="AI658" s="41" t="str">
        <f t="shared" si="90"/>
        <v/>
      </c>
    </row>
    <row r="659" spans="1:35" x14ac:dyDescent="0.2">
      <c r="A659" s="65"/>
      <c r="B659" s="64"/>
      <c r="C659" s="65"/>
      <c r="D659" s="88"/>
      <c r="E659" s="62"/>
      <c r="F659" s="62"/>
      <c r="G659" s="62"/>
      <c r="H659" s="62"/>
      <c r="I659" s="62"/>
      <c r="J659" s="62"/>
      <c r="K659" s="62"/>
      <c r="L659" s="43" t="str">
        <f>IF($B659="","",MAX(0,$E659-MAX($E659-$I659,Parámetros!$B$5)))</f>
        <v/>
      </c>
      <c r="M659" s="43" t="str">
        <f>IF($B659="","",MIN($E659,Parámetros!$B$4))</f>
        <v/>
      </c>
      <c r="N659" s="43" t="str">
        <f t="shared" si="91"/>
        <v/>
      </c>
      <c r="O659" s="43" t="str">
        <f>IF($B659="","",MIN(($E659+$F659)/IF($D659="",1,$D659),Parámetros!$B$4))</f>
        <v/>
      </c>
      <c r="P659" s="43" t="str">
        <f t="shared" si="92"/>
        <v/>
      </c>
      <c r="Q659" s="43" t="str">
        <f t="shared" si="93"/>
        <v/>
      </c>
      <c r="R659" s="43" t="str">
        <f t="shared" si="86"/>
        <v/>
      </c>
      <c r="S659" s="44" t="str">
        <f>IF($B659="","",IFERROR(VLOOKUP($C659,F.931!$B:$R,9,0),8))</f>
        <v/>
      </c>
      <c r="T659" s="44" t="str">
        <f>IF($B659="","",IFERROR(VLOOKUP($C659,F.931!$B:$R,7,0),1))</f>
        <v/>
      </c>
      <c r="U659" s="44" t="str">
        <f>IF($B659="","",IFERROR(VLOOKUP($C659,F.931!$B:$AR,15,0),0))</f>
        <v/>
      </c>
      <c r="V659" s="44" t="str">
        <f>IF($B659="","",IFERROR(VLOOKUP($C659,F.931!$B:$R,3,0),1))</f>
        <v/>
      </c>
      <c r="W659" s="45" t="str">
        <f t="shared" si="87"/>
        <v/>
      </c>
      <c r="X659" s="46" t="str">
        <f>IF($B659="","",$W659*(X$2+$U659*0.015) *$O659*IF(COUNTIF(Parámetros!$J:$J, $S659)&gt;0,0,1)*IF($T659=2,0,1) +$J659*$W659)</f>
        <v/>
      </c>
      <c r="Y659" s="46" t="str">
        <f>IF($B659="","",$W659*Y$2*P659*IF(COUNTIF(Parámetros!$L:$L,$S659)&gt;0,0,1)*IF($T659=2,0,1) +$K659*$W659)</f>
        <v/>
      </c>
      <c r="Z659" s="46" t="str">
        <f>IF($B659="","",($M659*Z$2+IF($T659=2,0, $M659*Z$1+$X659/$W659*(1-$W659)))*IF(COUNTIF(Parámetros!$I:$I, $S659)&gt;0,0,1))</f>
        <v/>
      </c>
      <c r="AA659" s="46" t="str">
        <f>IF($B659="","",$R659*IF($T659=2,AA$1,AA$2) *IF(COUNTIF(Parámetros!$K:$K, $S659)&gt;0,0,1)+$Y659/$W659*(1-$W659))</f>
        <v/>
      </c>
      <c r="AB659" s="46" t="str">
        <f>IF($B659="","",$Q659*Parámetros!$B$3+Parámetros!$B$2)</f>
        <v/>
      </c>
      <c r="AC659" s="46" t="str">
        <f>IF($B659="","",Parámetros!$B$1*IF(OR($S659=27,$S659=102),0,1))</f>
        <v/>
      </c>
      <c r="AE659" s="43" t="str">
        <f>IF($B659="","",IF($C659="","No declarado",IFERROR(VLOOKUP($C659,F.931!$B:$BZ,$AE$1,0),"No declarado")))</f>
        <v/>
      </c>
      <c r="AF659" s="47" t="str">
        <f t="shared" si="88"/>
        <v/>
      </c>
      <c r="AG659" s="47" t="str">
        <f>IF($B659="","",IFERROR(O659-VLOOKUP(C659,F.931!B:BZ,SUMIFS(F.931!$1:$1,F.931!$3:$3,"Remuneración 4"),0),""))</f>
        <v/>
      </c>
      <c r="AH659" s="48" t="str">
        <f t="shared" si="89"/>
        <v/>
      </c>
      <c r="AI659" s="41" t="str">
        <f t="shared" si="90"/>
        <v/>
      </c>
    </row>
    <row r="660" spans="1:35" x14ac:dyDescent="0.2">
      <c r="A660" s="65"/>
      <c r="B660" s="64"/>
      <c r="C660" s="65"/>
      <c r="D660" s="88"/>
      <c r="E660" s="62"/>
      <c r="F660" s="62"/>
      <c r="G660" s="62"/>
      <c r="H660" s="62"/>
      <c r="I660" s="62"/>
      <c r="J660" s="62"/>
      <c r="K660" s="62"/>
      <c r="L660" s="43" t="str">
        <f>IF($B660="","",MAX(0,$E660-MAX($E660-$I660,Parámetros!$B$5)))</f>
        <v/>
      </c>
      <c r="M660" s="43" t="str">
        <f>IF($B660="","",MIN($E660,Parámetros!$B$4))</f>
        <v/>
      </c>
      <c r="N660" s="43" t="str">
        <f t="shared" si="91"/>
        <v/>
      </c>
      <c r="O660" s="43" t="str">
        <f>IF($B660="","",MIN(($E660+$F660)/IF($D660="",1,$D660),Parámetros!$B$4))</f>
        <v/>
      </c>
      <c r="P660" s="43" t="str">
        <f t="shared" si="92"/>
        <v/>
      </c>
      <c r="Q660" s="43" t="str">
        <f t="shared" si="93"/>
        <v/>
      </c>
      <c r="R660" s="43" t="str">
        <f t="shared" si="86"/>
        <v/>
      </c>
      <c r="S660" s="44" t="str">
        <f>IF($B660="","",IFERROR(VLOOKUP($C660,F.931!$B:$R,9,0),8))</f>
        <v/>
      </c>
      <c r="T660" s="44" t="str">
        <f>IF($B660="","",IFERROR(VLOOKUP($C660,F.931!$B:$R,7,0),1))</f>
        <v/>
      </c>
      <c r="U660" s="44" t="str">
        <f>IF($B660="","",IFERROR(VLOOKUP($C660,F.931!$B:$AR,15,0),0))</f>
        <v/>
      </c>
      <c r="V660" s="44" t="str">
        <f>IF($B660="","",IFERROR(VLOOKUP($C660,F.931!$B:$R,3,0),1))</f>
        <v/>
      </c>
      <c r="W660" s="45" t="str">
        <f t="shared" si="87"/>
        <v/>
      </c>
      <c r="X660" s="46" t="str">
        <f>IF($B660="","",$W660*(X$2+$U660*0.015) *$O660*IF(COUNTIF(Parámetros!$J:$J, $S660)&gt;0,0,1)*IF($T660=2,0,1) +$J660*$W660)</f>
        <v/>
      </c>
      <c r="Y660" s="46" t="str">
        <f>IF($B660="","",$W660*Y$2*P660*IF(COUNTIF(Parámetros!$L:$L,$S660)&gt;0,0,1)*IF($T660=2,0,1) +$K660*$W660)</f>
        <v/>
      </c>
      <c r="Z660" s="46" t="str">
        <f>IF($B660="","",($M660*Z$2+IF($T660=2,0, $M660*Z$1+$X660/$W660*(1-$W660)))*IF(COUNTIF(Parámetros!$I:$I, $S660)&gt;0,0,1))</f>
        <v/>
      </c>
      <c r="AA660" s="46" t="str">
        <f>IF($B660="","",$R660*IF($T660=2,AA$1,AA$2) *IF(COUNTIF(Parámetros!$K:$K, $S660)&gt;0,0,1)+$Y660/$W660*(1-$W660))</f>
        <v/>
      </c>
      <c r="AB660" s="46" t="str">
        <f>IF($B660="","",$Q660*Parámetros!$B$3+Parámetros!$B$2)</f>
        <v/>
      </c>
      <c r="AC660" s="46" t="str">
        <f>IF($B660="","",Parámetros!$B$1*IF(OR($S660=27,$S660=102),0,1))</f>
        <v/>
      </c>
      <c r="AE660" s="43" t="str">
        <f>IF($B660="","",IF($C660="","No declarado",IFERROR(VLOOKUP($C660,F.931!$B:$BZ,$AE$1,0),"No declarado")))</f>
        <v/>
      </c>
      <c r="AF660" s="47" t="str">
        <f t="shared" si="88"/>
        <v/>
      </c>
      <c r="AG660" s="47" t="str">
        <f>IF($B660="","",IFERROR(O660-VLOOKUP(C660,F.931!B:BZ,SUMIFS(F.931!$1:$1,F.931!$3:$3,"Remuneración 4"),0),""))</f>
        <v/>
      </c>
      <c r="AH660" s="48" t="str">
        <f t="shared" si="89"/>
        <v/>
      </c>
      <c r="AI660" s="41" t="str">
        <f t="shared" si="90"/>
        <v/>
      </c>
    </row>
    <row r="661" spans="1:35" x14ac:dyDescent="0.2">
      <c r="A661" s="65"/>
      <c r="B661" s="64"/>
      <c r="C661" s="65"/>
      <c r="D661" s="88"/>
      <c r="E661" s="62"/>
      <c r="F661" s="62"/>
      <c r="G661" s="62"/>
      <c r="H661" s="62"/>
      <c r="I661" s="62"/>
      <c r="J661" s="62"/>
      <c r="K661" s="62"/>
      <c r="L661" s="43" t="str">
        <f>IF($B661="","",MAX(0,$E661-MAX($E661-$I661,Parámetros!$B$5)))</f>
        <v/>
      </c>
      <c r="M661" s="43" t="str">
        <f>IF($B661="","",MIN($E661,Parámetros!$B$4))</f>
        <v/>
      </c>
      <c r="N661" s="43" t="str">
        <f t="shared" si="91"/>
        <v/>
      </c>
      <c r="O661" s="43" t="str">
        <f>IF($B661="","",MIN(($E661+$F661)/IF($D661="",1,$D661),Parámetros!$B$4))</f>
        <v/>
      </c>
      <c r="P661" s="43" t="str">
        <f t="shared" si="92"/>
        <v/>
      </c>
      <c r="Q661" s="43" t="str">
        <f t="shared" si="93"/>
        <v/>
      </c>
      <c r="R661" s="43" t="str">
        <f t="shared" si="86"/>
        <v/>
      </c>
      <c r="S661" s="44" t="str">
        <f>IF($B661="","",IFERROR(VLOOKUP($C661,F.931!$B:$R,9,0),8))</f>
        <v/>
      </c>
      <c r="T661" s="44" t="str">
        <f>IF($B661="","",IFERROR(VLOOKUP($C661,F.931!$B:$R,7,0),1))</f>
        <v/>
      </c>
      <c r="U661" s="44" t="str">
        <f>IF($B661="","",IFERROR(VLOOKUP($C661,F.931!$B:$AR,15,0),0))</f>
        <v/>
      </c>
      <c r="V661" s="44" t="str">
        <f>IF($B661="","",IFERROR(VLOOKUP($C661,F.931!$B:$R,3,0),1))</f>
        <v/>
      </c>
      <c r="W661" s="45" t="str">
        <f t="shared" si="87"/>
        <v/>
      </c>
      <c r="X661" s="46" t="str">
        <f>IF($B661="","",$W661*(X$2+$U661*0.015) *$O661*IF(COUNTIF(Parámetros!$J:$J, $S661)&gt;0,0,1)*IF($T661=2,0,1) +$J661*$W661)</f>
        <v/>
      </c>
      <c r="Y661" s="46" t="str">
        <f>IF($B661="","",$W661*Y$2*P661*IF(COUNTIF(Parámetros!$L:$L,$S661)&gt;0,0,1)*IF($T661=2,0,1) +$K661*$W661)</f>
        <v/>
      </c>
      <c r="Z661" s="46" t="str">
        <f>IF($B661="","",($M661*Z$2+IF($T661=2,0, $M661*Z$1+$X661/$W661*(1-$W661)))*IF(COUNTIF(Parámetros!$I:$I, $S661)&gt;0,0,1))</f>
        <v/>
      </c>
      <c r="AA661" s="46" t="str">
        <f>IF($B661="","",$R661*IF($T661=2,AA$1,AA$2) *IF(COUNTIF(Parámetros!$K:$K, $S661)&gt;0,0,1)+$Y661/$W661*(1-$W661))</f>
        <v/>
      </c>
      <c r="AB661" s="46" t="str">
        <f>IF($B661="","",$Q661*Parámetros!$B$3+Parámetros!$B$2)</f>
        <v/>
      </c>
      <c r="AC661" s="46" t="str">
        <f>IF($B661="","",Parámetros!$B$1*IF(OR($S661=27,$S661=102),0,1))</f>
        <v/>
      </c>
      <c r="AE661" s="43" t="str">
        <f>IF($B661="","",IF($C661="","No declarado",IFERROR(VLOOKUP($C661,F.931!$B:$BZ,$AE$1,0),"No declarado")))</f>
        <v/>
      </c>
      <c r="AF661" s="47" t="str">
        <f t="shared" si="88"/>
        <v/>
      </c>
      <c r="AG661" s="47" t="str">
        <f>IF($B661="","",IFERROR(O661-VLOOKUP(C661,F.931!B:BZ,SUMIFS(F.931!$1:$1,F.931!$3:$3,"Remuneración 4"),0),""))</f>
        <v/>
      </c>
      <c r="AH661" s="48" t="str">
        <f t="shared" si="89"/>
        <v/>
      </c>
      <c r="AI661" s="41" t="str">
        <f t="shared" si="90"/>
        <v/>
      </c>
    </row>
    <row r="662" spans="1:35" x14ac:dyDescent="0.2">
      <c r="A662" s="65"/>
      <c r="B662" s="64"/>
      <c r="C662" s="65"/>
      <c r="D662" s="88"/>
      <c r="E662" s="62"/>
      <c r="F662" s="62"/>
      <c r="G662" s="62"/>
      <c r="H662" s="62"/>
      <c r="I662" s="62"/>
      <c r="J662" s="62"/>
      <c r="K662" s="62"/>
      <c r="L662" s="43" t="str">
        <f>IF($B662="","",MAX(0,$E662-MAX($E662-$I662,Parámetros!$B$5)))</f>
        <v/>
      </c>
      <c r="M662" s="43" t="str">
        <f>IF($B662="","",MIN($E662,Parámetros!$B$4))</f>
        <v/>
      </c>
      <c r="N662" s="43" t="str">
        <f t="shared" si="91"/>
        <v/>
      </c>
      <c r="O662" s="43" t="str">
        <f>IF($B662="","",MIN(($E662+$F662)/IF($D662="",1,$D662),Parámetros!$B$4))</f>
        <v/>
      </c>
      <c r="P662" s="43" t="str">
        <f t="shared" si="92"/>
        <v/>
      </c>
      <c r="Q662" s="43" t="str">
        <f t="shared" si="93"/>
        <v/>
      </c>
      <c r="R662" s="43" t="str">
        <f t="shared" si="86"/>
        <v/>
      </c>
      <c r="S662" s="44" t="str">
        <f>IF($B662="","",IFERROR(VLOOKUP($C662,F.931!$B:$R,9,0),8))</f>
        <v/>
      </c>
      <c r="T662" s="44" t="str">
        <f>IF($B662="","",IFERROR(VLOOKUP($C662,F.931!$B:$R,7,0),1))</f>
        <v/>
      </c>
      <c r="U662" s="44" t="str">
        <f>IF($B662="","",IFERROR(VLOOKUP($C662,F.931!$B:$AR,15,0),0))</f>
        <v/>
      </c>
      <c r="V662" s="44" t="str">
        <f>IF($B662="","",IFERROR(VLOOKUP($C662,F.931!$B:$R,3,0),1))</f>
        <v/>
      </c>
      <c r="W662" s="45" t="str">
        <f t="shared" si="87"/>
        <v/>
      </c>
      <c r="X662" s="46" t="str">
        <f>IF($B662="","",$W662*(X$2+$U662*0.015) *$O662*IF(COUNTIF(Parámetros!$J:$J, $S662)&gt;0,0,1)*IF($T662=2,0,1) +$J662*$W662)</f>
        <v/>
      </c>
      <c r="Y662" s="46" t="str">
        <f>IF($B662="","",$W662*Y$2*P662*IF(COUNTIF(Parámetros!$L:$L,$S662)&gt;0,0,1)*IF($T662=2,0,1) +$K662*$W662)</f>
        <v/>
      </c>
      <c r="Z662" s="46" t="str">
        <f>IF($B662="","",($M662*Z$2+IF($T662=2,0, $M662*Z$1+$X662/$W662*(1-$W662)))*IF(COUNTIF(Parámetros!$I:$I, $S662)&gt;0,0,1))</f>
        <v/>
      </c>
      <c r="AA662" s="46" t="str">
        <f>IF($B662="","",$R662*IF($T662=2,AA$1,AA$2) *IF(COUNTIF(Parámetros!$K:$K, $S662)&gt;0,0,1)+$Y662/$W662*(1-$W662))</f>
        <v/>
      </c>
      <c r="AB662" s="46" t="str">
        <f>IF($B662="","",$Q662*Parámetros!$B$3+Parámetros!$B$2)</f>
        <v/>
      </c>
      <c r="AC662" s="46" t="str">
        <f>IF($B662="","",Parámetros!$B$1*IF(OR($S662=27,$S662=102),0,1))</f>
        <v/>
      </c>
      <c r="AE662" s="43" t="str">
        <f>IF($B662="","",IF($C662="","No declarado",IFERROR(VLOOKUP($C662,F.931!$B:$BZ,$AE$1,0),"No declarado")))</f>
        <v/>
      </c>
      <c r="AF662" s="47" t="str">
        <f t="shared" si="88"/>
        <v/>
      </c>
      <c r="AG662" s="47" t="str">
        <f>IF($B662="","",IFERROR(O662-VLOOKUP(C662,F.931!B:BZ,SUMIFS(F.931!$1:$1,F.931!$3:$3,"Remuneración 4"),0),""))</f>
        <v/>
      </c>
      <c r="AH662" s="48" t="str">
        <f t="shared" si="89"/>
        <v/>
      </c>
      <c r="AI662" s="41" t="str">
        <f t="shared" si="90"/>
        <v/>
      </c>
    </row>
    <row r="663" spans="1:35" x14ac:dyDescent="0.2">
      <c r="A663" s="65"/>
      <c r="B663" s="64"/>
      <c r="C663" s="65"/>
      <c r="D663" s="88"/>
      <c r="E663" s="62"/>
      <c r="F663" s="62"/>
      <c r="G663" s="62"/>
      <c r="H663" s="62"/>
      <c r="I663" s="62"/>
      <c r="J663" s="62"/>
      <c r="K663" s="62"/>
      <c r="L663" s="43" t="str">
        <f>IF($B663="","",MAX(0,$E663-MAX($E663-$I663,Parámetros!$B$5)))</f>
        <v/>
      </c>
      <c r="M663" s="43" t="str">
        <f>IF($B663="","",MIN($E663,Parámetros!$B$4))</f>
        <v/>
      </c>
      <c r="N663" s="43" t="str">
        <f t="shared" si="91"/>
        <v/>
      </c>
      <c r="O663" s="43" t="str">
        <f>IF($B663="","",MIN(($E663+$F663)/IF($D663="",1,$D663),Parámetros!$B$4))</f>
        <v/>
      </c>
      <c r="P663" s="43" t="str">
        <f t="shared" si="92"/>
        <v/>
      </c>
      <c r="Q663" s="43" t="str">
        <f t="shared" si="93"/>
        <v/>
      </c>
      <c r="R663" s="43" t="str">
        <f t="shared" si="86"/>
        <v/>
      </c>
      <c r="S663" s="44" t="str">
        <f>IF($B663="","",IFERROR(VLOOKUP($C663,F.931!$B:$R,9,0),8))</f>
        <v/>
      </c>
      <c r="T663" s="44" t="str">
        <f>IF($B663="","",IFERROR(VLOOKUP($C663,F.931!$B:$R,7,0),1))</f>
        <v/>
      </c>
      <c r="U663" s="44" t="str">
        <f>IF($B663="","",IFERROR(VLOOKUP($C663,F.931!$B:$AR,15,0),0))</f>
        <v/>
      </c>
      <c r="V663" s="44" t="str">
        <f>IF($B663="","",IFERROR(VLOOKUP($C663,F.931!$B:$R,3,0),1))</f>
        <v/>
      </c>
      <c r="W663" s="45" t="str">
        <f t="shared" si="87"/>
        <v/>
      </c>
      <c r="X663" s="46" t="str">
        <f>IF($B663="","",$W663*(X$2+$U663*0.015) *$O663*IF(COUNTIF(Parámetros!$J:$J, $S663)&gt;0,0,1)*IF($T663=2,0,1) +$J663*$W663)</f>
        <v/>
      </c>
      <c r="Y663" s="46" t="str">
        <f>IF($B663="","",$W663*Y$2*P663*IF(COUNTIF(Parámetros!$L:$L,$S663)&gt;0,0,1)*IF($T663=2,0,1) +$K663*$W663)</f>
        <v/>
      </c>
      <c r="Z663" s="46" t="str">
        <f>IF($B663="","",($M663*Z$2+IF($T663=2,0, $M663*Z$1+$X663/$W663*(1-$W663)))*IF(COUNTIF(Parámetros!$I:$I, $S663)&gt;0,0,1))</f>
        <v/>
      </c>
      <c r="AA663" s="46" t="str">
        <f>IF($B663="","",$R663*IF($T663=2,AA$1,AA$2) *IF(COUNTIF(Parámetros!$K:$K, $S663)&gt;0,0,1)+$Y663/$W663*(1-$W663))</f>
        <v/>
      </c>
      <c r="AB663" s="46" t="str">
        <f>IF($B663="","",$Q663*Parámetros!$B$3+Parámetros!$B$2)</f>
        <v/>
      </c>
      <c r="AC663" s="46" t="str">
        <f>IF($B663="","",Parámetros!$B$1*IF(OR($S663=27,$S663=102),0,1))</f>
        <v/>
      </c>
      <c r="AE663" s="43" t="str">
        <f>IF($B663="","",IF($C663="","No declarado",IFERROR(VLOOKUP($C663,F.931!$B:$BZ,$AE$1,0),"No declarado")))</f>
        <v/>
      </c>
      <c r="AF663" s="47" t="str">
        <f t="shared" si="88"/>
        <v/>
      </c>
      <c r="AG663" s="47" t="str">
        <f>IF($B663="","",IFERROR(O663-VLOOKUP(C663,F.931!B:BZ,SUMIFS(F.931!$1:$1,F.931!$3:$3,"Remuneración 4"),0),""))</f>
        <v/>
      </c>
      <c r="AH663" s="48" t="str">
        <f t="shared" si="89"/>
        <v/>
      </c>
      <c r="AI663" s="41" t="str">
        <f t="shared" si="90"/>
        <v/>
      </c>
    </row>
    <row r="664" spans="1:35" x14ac:dyDescent="0.2">
      <c r="A664" s="65"/>
      <c r="B664" s="64"/>
      <c r="C664" s="65"/>
      <c r="D664" s="88"/>
      <c r="E664" s="62"/>
      <c r="F664" s="62"/>
      <c r="G664" s="62"/>
      <c r="H664" s="62"/>
      <c r="I664" s="62"/>
      <c r="J664" s="62"/>
      <c r="K664" s="62"/>
      <c r="L664" s="43" t="str">
        <f>IF($B664="","",MAX(0,$E664-MAX($E664-$I664,Parámetros!$B$5)))</f>
        <v/>
      </c>
      <c r="M664" s="43" t="str">
        <f>IF($B664="","",MIN($E664,Parámetros!$B$4))</f>
        <v/>
      </c>
      <c r="N664" s="43" t="str">
        <f t="shared" si="91"/>
        <v/>
      </c>
      <c r="O664" s="43" t="str">
        <f>IF($B664="","",MIN(($E664+$F664)/IF($D664="",1,$D664),Parámetros!$B$4))</f>
        <v/>
      </c>
      <c r="P664" s="43" t="str">
        <f t="shared" si="92"/>
        <v/>
      </c>
      <c r="Q664" s="43" t="str">
        <f t="shared" si="93"/>
        <v/>
      </c>
      <c r="R664" s="43" t="str">
        <f t="shared" si="86"/>
        <v/>
      </c>
      <c r="S664" s="44" t="str">
        <f>IF($B664="","",IFERROR(VLOOKUP($C664,F.931!$B:$R,9,0),8))</f>
        <v/>
      </c>
      <c r="T664" s="44" t="str">
        <f>IF($B664="","",IFERROR(VLOOKUP($C664,F.931!$B:$R,7,0),1))</f>
        <v/>
      </c>
      <c r="U664" s="44" t="str">
        <f>IF($B664="","",IFERROR(VLOOKUP($C664,F.931!$B:$AR,15,0),0))</f>
        <v/>
      </c>
      <c r="V664" s="44" t="str">
        <f>IF($B664="","",IFERROR(VLOOKUP($C664,F.931!$B:$R,3,0),1))</f>
        <v/>
      </c>
      <c r="W664" s="45" t="str">
        <f t="shared" si="87"/>
        <v/>
      </c>
      <c r="X664" s="46" t="str">
        <f>IF($B664="","",$W664*(X$2+$U664*0.015) *$O664*IF(COUNTIF(Parámetros!$J:$J, $S664)&gt;0,0,1)*IF($T664=2,0,1) +$J664*$W664)</f>
        <v/>
      </c>
      <c r="Y664" s="46" t="str">
        <f>IF($B664="","",$W664*Y$2*P664*IF(COUNTIF(Parámetros!$L:$L,$S664)&gt;0,0,1)*IF($T664=2,0,1) +$K664*$W664)</f>
        <v/>
      </c>
      <c r="Z664" s="46" t="str">
        <f>IF($B664="","",($M664*Z$2+IF($T664=2,0, $M664*Z$1+$X664/$W664*(1-$W664)))*IF(COUNTIF(Parámetros!$I:$I, $S664)&gt;0,0,1))</f>
        <v/>
      </c>
      <c r="AA664" s="46" t="str">
        <f>IF($B664="","",$R664*IF($T664=2,AA$1,AA$2) *IF(COUNTIF(Parámetros!$K:$K, $S664)&gt;0,0,1)+$Y664/$W664*(1-$W664))</f>
        <v/>
      </c>
      <c r="AB664" s="46" t="str">
        <f>IF($B664="","",$Q664*Parámetros!$B$3+Parámetros!$B$2)</f>
        <v/>
      </c>
      <c r="AC664" s="46" t="str">
        <f>IF($B664="","",Parámetros!$B$1*IF(OR($S664=27,$S664=102),0,1))</f>
        <v/>
      </c>
      <c r="AE664" s="43" t="str">
        <f>IF($B664="","",IF($C664="","No declarado",IFERROR(VLOOKUP($C664,F.931!$B:$BZ,$AE$1,0),"No declarado")))</f>
        <v/>
      </c>
      <c r="AF664" s="47" t="str">
        <f t="shared" si="88"/>
        <v/>
      </c>
      <c r="AG664" s="47" t="str">
        <f>IF($B664="","",IFERROR(O664-VLOOKUP(C664,F.931!B:BZ,SUMIFS(F.931!$1:$1,F.931!$3:$3,"Remuneración 4"),0),""))</f>
        <v/>
      </c>
      <c r="AH664" s="48" t="str">
        <f t="shared" si="89"/>
        <v/>
      </c>
      <c r="AI664" s="41" t="str">
        <f t="shared" si="90"/>
        <v/>
      </c>
    </row>
    <row r="665" spans="1:35" x14ac:dyDescent="0.2">
      <c r="A665" s="65"/>
      <c r="B665" s="64"/>
      <c r="C665" s="65"/>
      <c r="D665" s="88"/>
      <c r="E665" s="62"/>
      <c r="F665" s="62"/>
      <c r="G665" s="62"/>
      <c r="H665" s="62"/>
      <c r="I665" s="62"/>
      <c r="J665" s="62"/>
      <c r="K665" s="62"/>
      <c r="L665" s="43" t="str">
        <f>IF($B665="","",MAX(0,$E665-MAX($E665-$I665,Parámetros!$B$5)))</f>
        <v/>
      </c>
      <c r="M665" s="43" t="str">
        <f>IF($B665="","",MIN($E665,Parámetros!$B$4))</f>
        <v/>
      </c>
      <c r="N665" s="43" t="str">
        <f t="shared" si="91"/>
        <v/>
      </c>
      <c r="O665" s="43" t="str">
        <f>IF($B665="","",MIN(($E665+$F665)/IF($D665="",1,$D665),Parámetros!$B$4))</f>
        <v/>
      </c>
      <c r="P665" s="43" t="str">
        <f t="shared" si="92"/>
        <v/>
      </c>
      <c r="Q665" s="43" t="str">
        <f t="shared" si="93"/>
        <v/>
      </c>
      <c r="R665" s="43" t="str">
        <f t="shared" si="86"/>
        <v/>
      </c>
      <c r="S665" s="44" t="str">
        <f>IF($B665="","",IFERROR(VLOOKUP($C665,F.931!$B:$R,9,0),8))</f>
        <v/>
      </c>
      <c r="T665" s="44" t="str">
        <f>IF($B665="","",IFERROR(VLOOKUP($C665,F.931!$B:$R,7,0),1))</f>
        <v/>
      </c>
      <c r="U665" s="44" t="str">
        <f>IF($B665="","",IFERROR(VLOOKUP($C665,F.931!$B:$AR,15,0),0))</f>
        <v/>
      </c>
      <c r="V665" s="44" t="str">
        <f>IF($B665="","",IFERROR(VLOOKUP($C665,F.931!$B:$R,3,0),1))</f>
        <v/>
      </c>
      <c r="W665" s="45" t="str">
        <f t="shared" si="87"/>
        <v/>
      </c>
      <c r="X665" s="46" t="str">
        <f>IF($B665="","",$W665*(X$2+$U665*0.015) *$O665*IF(COUNTIF(Parámetros!$J:$J, $S665)&gt;0,0,1)*IF($T665=2,0,1) +$J665*$W665)</f>
        <v/>
      </c>
      <c r="Y665" s="46" t="str">
        <f>IF($B665="","",$W665*Y$2*P665*IF(COUNTIF(Parámetros!$L:$L,$S665)&gt;0,0,1)*IF($T665=2,0,1) +$K665*$W665)</f>
        <v/>
      </c>
      <c r="Z665" s="46" t="str">
        <f>IF($B665="","",($M665*Z$2+IF($T665=2,0, $M665*Z$1+$X665/$W665*(1-$W665)))*IF(COUNTIF(Parámetros!$I:$I, $S665)&gt;0,0,1))</f>
        <v/>
      </c>
      <c r="AA665" s="46" t="str">
        <f>IF($B665="","",$R665*IF($T665=2,AA$1,AA$2) *IF(COUNTIF(Parámetros!$K:$K, $S665)&gt;0,0,1)+$Y665/$W665*(1-$W665))</f>
        <v/>
      </c>
      <c r="AB665" s="46" t="str">
        <f>IF($B665="","",$Q665*Parámetros!$B$3+Parámetros!$B$2)</f>
        <v/>
      </c>
      <c r="AC665" s="46" t="str">
        <f>IF($B665="","",Parámetros!$B$1*IF(OR($S665=27,$S665=102),0,1))</f>
        <v/>
      </c>
      <c r="AE665" s="43" t="str">
        <f>IF($B665="","",IF($C665="","No declarado",IFERROR(VLOOKUP($C665,F.931!$B:$BZ,$AE$1,0),"No declarado")))</f>
        <v/>
      </c>
      <c r="AF665" s="47" t="str">
        <f t="shared" si="88"/>
        <v/>
      </c>
      <c r="AG665" s="47" t="str">
        <f>IF($B665="","",IFERROR(O665-VLOOKUP(C665,F.931!B:BZ,SUMIFS(F.931!$1:$1,F.931!$3:$3,"Remuneración 4"),0),""))</f>
        <v/>
      </c>
      <c r="AH665" s="48" t="str">
        <f t="shared" si="89"/>
        <v/>
      </c>
      <c r="AI665" s="41" t="str">
        <f t="shared" si="90"/>
        <v/>
      </c>
    </row>
    <row r="666" spans="1:35" x14ac:dyDescent="0.2">
      <c r="A666" s="65"/>
      <c r="B666" s="64"/>
      <c r="C666" s="65"/>
      <c r="D666" s="88"/>
      <c r="E666" s="62"/>
      <c r="F666" s="62"/>
      <c r="G666" s="62"/>
      <c r="H666" s="62"/>
      <c r="I666" s="62"/>
      <c r="J666" s="62"/>
      <c r="K666" s="62"/>
      <c r="L666" s="43" t="str">
        <f>IF($B666="","",MAX(0,$E666-MAX($E666-$I666,Parámetros!$B$5)))</f>
        <v/>
      </c>
      <c r="M666" s="43" t="str">
        <f>IF($B666="","",MIN($E666,Parámetros!$B$4))</f>
        <v/>
      </c>
      <c r="N666" s="43" t="str">
        <f t="shared" si="91"/>
        <v/>
      </c>
      <c r="O666" s="43" t="str">
        <f>IF($B666="","",MIN(($E666+$F666)/IF($D666="",1,$D666),Parámetros!$B$4))</f>
        <v/>
      </c>
      <c r="P666" s="43" t="str">
        <f t="shared" si="92"/>
        <v/>
      </c>
      <c r="Q666" s="43" t="str">
        <f t="shared" si="93"/>
        <v/>
      </c>
      <c r="R666" s="43" t="str">
        <f t="shared" si="86"/>
        <v/>
      </c>
      <c r="S666" s="44" t="str">
        <f>IF($B666="","",IFERROR(VLOOKUP($C666,F.931!$B:$R,9,0),8))</f>
        <v/>
      </c>
      <c r="T666" s="44" t="str">
        <f>IF($B666="","",IFERROR(VLOOKUP($C666,F.931!$B:$R,7,0),1))</f>
        <v/>
      </c>
      <c r="U666" s="44" t="str">
        <f>IF($B666="","",IFERROR(VLOOKUP($C666,F.931!$B:$AR,15,0),0))</f>
        <v/>
      </c>
      <c r="V666" s="44" t="str">
        <f>IF($B666="","",IFERROR(VLOOKUP($C666,F.931!$B:$R,3,0),1))</f>
        <v/>
      </c>
      <c r="W666" s="45" t="str">
        <f t="shared" si="87"/>
        <v/>
      </c>
      <c r="X666" s="46" t="str">
        <f>IF($B666="","",$W666*(X$2+$U666*0.015) *$O666*IF(COUNTIF(Parámetros!$J:$J, $S666)&gt;0,0,1)*IF($T666=2,0,1) +$J666*$W666)</f>
        <v/>
      </c>
      <c r="Y666" s="46" t="str">
        <f>IF($B666="","",$W666*Y$2*P666*IF(COUNTIF(Parámetros!$L:$L,$S666)&gt;0,0,1)*IF($T666=2,0,1) +$K666*$W666)</f>
        <v/>
      </c>
      <c r="Z666" s="46" t="str">
        <f>IF($B666="","",($M666*Z$2+IF($T666=2,0, $M666*Z$1+$X666/$W666*(1-$W666)))*IF(COUNTIF(Parámetros!$I:$I, $S666)&gt;0,0,1))</f>
        <v/>
      </c>
      <c r="AA666" s="46" t="str">
        <f>IF($B666="","",$R666*IF($T666=2,AA$1,AA$2) *IF(COUNTIF(Parámetros!$K:$K, $S666)&gt;0,0,1)+$Y666/$W666*(1-$W666))</f>
        <v/>
      </c>
      <c r="AB666" s="46" t="str">
        <f>IF($B666="","",$Q666*Parámetros!$B$3+Parámetros!$B$2)</f>
        <v/>
      </c>
      <c r="AC666" s="46" t="str">
        <f>IF($B666="","",Parámetros!$B$1*IF(OR($S666=27,$S666=102),0,1))</f>
        <v/>
      </c>
      <c r="AE666" s="43" t="str">
        <f>IF($B666="","",IF($C666="","No declarado",IFERROR(VLOOKUP($C666,F.931!$B:$BZ,$AE$1,0),"No declarado")))</f>
        <v/>
      </c>
      <c r="AF666" s="47" t="str">
        <f t="shared" si="88"/>
        <v/>
      </c>
      <c r="AG666" s="47" t="str">
        <f>IF($B666="","",IFERROR(O666-VLOOKUP(C666,F.931!B:BZ,SUMIFS(F.931!$1:$1,F.931!$3:$3,"Remuneración 4"),0),""))</f>
        <v/>
      </c>
      <c r="AH666" s="48" t="str">
        <f t="shared" si="89"/>
        <v/>
      </c>
      <c r="AI666" s="41" t="str">
        <f t="shared" si="90"/>
        <v/>
      </c>
    </row>
    <row r="667" spans="1:35" x14ac:dyDescent="0.2">
      <c r="A667" s="65"/>
      <c r="B667" s="64"/>
      <c r="C667" s="65"/>
      <c r="D667" s="88"/>
      <c r="E667" s="62"/>
      <c r="F667" s="62"/>
      <c r="G667" s="62"/>
      <c r="H667" s="62"/>
      <c r="I667" s="62"/>
      <c r="J667" s="62"/>
      <c r="K667" s="62"/>
      <c r="L667" s="43" t="str">
        <f>IF($B667="","",MAX(0,$E667-MAX($E667-$I667,Parámetros!$B$5)))</f>
        <v/>
      </c>
      <c r="M667" s="43" t="str">
        <f>IF($B667="","",MIN($E667,Parámetros!$B$4))</f>
        <v/>
      </c>
      <c r="N667" s="43" t="str">
        <f t="shared" si="91"/>
        <v/>
      </c>
      <c r="O667" s="43" t="str">
        <f>IF($B667="","",MIN(($E667+$F667)/IF($D667="",1,$D667),Parámetros!$B$4))</f>
        <v/>
      </c>
      <c r="P667" s="43" t="str">
        <f t="shared" si="92"/>
        <v/>
      </c>
      <c r="Q667" s="43" t="str">
        <f t="shared" si="93"/>
        <v/>
      </c>
      <c r="R667" s="43" t="str">
        <f t="shared" si="86"/>
        <v/>
      </c>
      <c r="S667" s="44" t="str">
        <f>IF($B667="","",IFERROR(VLOOKUP($C667,F.931!$B:$R,9,0),8))</f>
        <v/>
      </c>
      <c r="T667" s="44" t="str">
        <f>IF($B667="","",IFERROR(VLOOKUP($C667,F.931!$B:$R,7,0),1))</f>
        <v/>
      </c>
      <c r="U667" s="44" t="str">
        <f>IF($B667="","",IFERROR(VLOOKUP($C667,F.931!$B:$AR,15,0),0))</f>
        <v/>
      </c>
      <c r="V667" s="44" t="str">
        <f>IF($B667="","",IFERROR(VLOOKUP($C667,F.931!$B:$R,3,0),1))</f>
        <v/>
      </c>
      <c r="W667" s="45" t="str">
        <f t="shared" si="87"/>
        <v/>
      </c>
      <c r="X667" s="46" t="str">
        <f>IF($B667="","",$W667*(X$2+$U667*0.015) *$O667*IF(COUNTIF(Parámetros!$J:$J, $S667)&gt;0,0,1)*IF($T667=2,0,1) +$J667*$W667)</f>
        <v/>
      </c>
      <c r="Y667" s="46" t="str">
        <f>IF($B667="","",$W667*Y$2*P667*IF(COUNTIF(Parámetros!$L:$L,$S667)&gt;0,0,1)*IF($T667=2,0,1) +$K667*$W667)</f>
        <v/>
      </c>
      <c r="Z667" s="46" t="str">
        <f>IF($B667="","",($M667*Z$2+IF($T667=2,0, $M667*Z$1+$X667/$W667*(1-$W667)))*IF(COUNTIF(Parámetros!$I:$I, $S667)&gt;0,0,1))</f>
        <v/>
      </c>
      <c r="AA667" s="46" t="str">
        <f>IF($B667="","",$R667*IF($T667=2,AA$1,AA$2) *IF(COUNTIF(Parámetros!$K:$K, $S667)&gt;0,0,1)+$Y667/$W667*(1-$W667))</f>
        <v/>
      </c>
      <c r="AB667" s="46" t="str">
        <f>IF($B667="","",$Q667*Parámetros!$B$3+Parámetros!$B$2)</f>
        <v/>
      </c>
      <c r="AC667" s="46" t="str">
        <f>IF($B667="","",Parámetros!$B$1*IF(OR($S667=27,$S667=102),0,1))</f>
        <v/>
      </c>
      <c r="AE667" s="43" t="str">
        <f>IF($B667="","",IF($C667="","No declarado",IFERROR(VLOOKUP($C667,F.931!$B:$BZ,$AE$1,0),"No declarado")))</f>
        <v/>
      </c>
      <c r="AF667" s="47" t="str">
        <f t="shared" si="88"/>
        <v/>
      </c>
      <c r="AG667" s="47" t="str">
        <f>IF($B667="","",IFERROR(O667-VLOOKUP(C667,F.931!B:BZ,SUMIFS(F.931!$1:$1,F.931!$3:$3,"Remuneración 4"),0),""))</f>
        <v/>
      </c>
      <c r="AH667" s="48" t="str">
        <f t="shared" si="89"/>
        <v/>
      </c>
      <c r="AI667" s="41" t="str">
        <f t="shared" si="90"/>
        <v/>
      </c>
    </row>
    <row r="668" spans="1:35" x14ac:dyDescent="0.2">
      <c r="A668" s="65"/>
      <c r="B668" s="64"/>
      <c r="C668" s="65"/>
      <c r="D668" s="88"/>
      <c r="E668" s="62"/>
      <c r="F668" s="62"/>
      <c r="G668" s="62"/>
      <c r="H668" s="62"/>
      <c r="I668" s="62"/>
      <c r="J668" s="62"/>
      <c r="K668" s="62"/>
      <c r="L668" s="43" t="str">
        <f>IF($B668="","",MAX(0,$E668-MAX($E668-$I668,Parámetros!$B$5)))</f>
        <v/>
      </c>
      <c r="M668" s="43" t="str">
        <f>IF($B668="","",MIN($E668,Parámetros!$B$4))</f>
        <v/>
      </c>
      <c r="N668" s="43" t="str">
        <f t="shared" si="91"/>
        <v/>
      </c>
      <c r="O668" s="43" t="str">
        <f>IF($B668="","",MIN(($E668+$F668)/IF($D668="",1,$D668),Parámetros!$B$4))</f>
        <v/>
      </c>
      <c r="P668" s="43" t="str">
        <f t="shared" si="92"/>
        <v/>
      </c>
      <c r="Q668" s="43" t="str">
        <f t="shared" si="93"/>
        <v/>
      </c>
      <c r="R668" s="43" t="str">
        <f t="shared" si="86"/>
        <v/>
      </c>
      <c r="S668" s="44" t="str">
        <f>IF($B668="","",IFERROR(VLOOKUP($C668,F.931!$B:$R,9,0),8))</f>
        <v/>
      </c>
      <c r="T668" s="44" t="str">
        <f>IF($B668="","",IFERROR(VLOOKUP($C668,F.931!$B:$R,7,0),1))</f>
        <v/>
      </c>
      <c r="U668" s="44" t="str">
        <f>IF($B668="","",IFERROR(VLOOKUP($C668,F.931!$B:$AR,15,0),0))</f>
        <v/>
      </c>
      <c r="V668" s="44" t="str">
        <f>IF($B668="","",IFERROR(VLOOKUP($C668,F.931!$B:$R,3,0),1))</f>
        <v/>
      </c>
      <c r="W668" s="45" t="str">
        <f t="shared" si="87"/>
        <v/>
      </c>
      <c r="X668" s="46" t="str">
        <f>IF($B668="","",$W668*(X$2+$U668*0.015) *$O668*IF(COUNTIF(Parámetros!$J:$J, $S668)&gt;0,0,1)*IF($T668=2,0,1) +$J668*$W668)</f>
        <v/>
      </c>
      <c r="Y668" s="46" t="str">
        <f>IF($B668="","",$W668*Y$2*P668*IF(COUNTIF(Parámetros!$L:$L,$S668)&gt;0,0,1)*IF($T668=2,0,1) +$K668*$W668)</f>
        <v/>
      </c>
      <c r="Z668" s="46" t="str">
        <f>IF($B668="","",($M668*Z$2+IF($T668=2,0, $M668*Z$1+$X668/$W668*(1-$W668)))*IF(COUNTIF(Parámetros!$I:$I, $S668)&gt;0,0,1))</f>
        <v/>
      </c>
      <c r="AA668" s="46" t="str">
        <f>IF($B668="","",$R668*IF($T668=2,AA$1,AA$2) *IF(COUNTIF(Parámetros!$K:$K, $S668)&gt;0,0,1)+$Y668/$W668*(1-$W668))</f>
        <v/>
      </c>
      <c r="AB668" s="46" t="str">
        <f>IF($B668="","",$Q668*Parámetros!$B$3+Parámetros!$B$2)</f>
        <v/>
      </c>
      <c r="AC668" s="46" t="str">
        <f>IF($B668="","",Parámetros!$B$1*IF(OR($S668=27,$S668=102),0,1))</f>
        <v/>
      </c>
      <c r="AE668" s="43" t="str">
        <f>IF($B668="","",IF($C668="","No declarado",IFERROR(VLOOKUP($C668,F.931!$B:$BZ,$AE$1,0),"No declarado")))</f>
        <v/>
      </c>
      <c r="AF668" s="47" t="str">
        <f t="shared" si="88"/>
        <v/>
      </c>
      <c r="AG668" s="47" t="str">
        <f>IF($B668="","",IFERROR(O668-VLOOKUP(C668,F.931!B:BZ,SUMIFS(F.931!$1:$1,F.931!$3:$3,"Remuneración 4"),0),""))</f>
        <v/>
      </c>
      <c r="AH668" s="48" t="str">
        <f t="shared" si="89"/>
        <v/>
      </c>
      <c r="AI668" s="41" t="str">
        <f t="shared" si="90"/>
        <v/>
      </c>
    </row>
    <row r="669" spans="1:35" x14ac:dyDescent="0.2">
      <c r="A669" s="65"/>
      <c r="B669" s="64"/>
      <c r="C669" s="65"/>
      <c r="D669" s="88"/>
      <c r="E669" s="62"/>
      <c r="F669" s="62"/>
      <c r="G669" s="62"/>
      <c r="H669" s="62"/>
      <c r="I669" s="62"/>
      <c r="J669" s="62"/>
      <c r="K669" s="62"/>
      <c r="L669" s="43" t="str">
        <f>IF($B669="","",MAX(0,$E669-MAX($E669-$I669,Parámetros!$B$5)))</f>
        <v/>
      </c>
      <c r="M669" s="43" t="str">
        <f>IF($B669="","",MIN($E669,Parámetros!$B$4))</f>
        <v/>
      </c>
      <c r="N669" s="43" t="str">
        <f t="shared" si="91"/>
        <v/>
      </c>
      <c r="O669" s="43" t="str">
        <f>IF($B669="","",MIN(($E669+$F669)/IF($D669="",1,$D669),Parámetros!$B$4))</f>
        <v/>
      </c>
      <c r="P669" s="43" t="str">
        <f t="shared" si="92"/>
        <v/>
      </c>
      <c r="Q669" s="43" t="str">
        <f t="shared" si="93"/>
        <v/>
      </c>
      <c r="R669" s="43" t="str">
        <f t="shared" si="86"/>
        <v/>
      </c>
      <c r="S669" s="44" t="str">
        <f>IF($B669="","",IFERROR(VLOOKUP($C669,F.931!$B:$R,9,0),8))</f>
        <v/>
      </c>
      <c r="T669" s="44" t="str">
        <f>IF($B669="","",IFERROR(VLOOKUP($C669,F.931!$B:$R,7,0),1))</f>
        <v/>
      </c>
      <c r="U669" s="44" t="str">
        <f>IF($B669="","",IFERROR(VLOOKUP($C669,F.931!$B:$AR,15,0),0))</f>
        <v/>
      </c>
      <c r="V669" s="44" t="str">
        <f>IF($B669="","",IFERROR(VLOOKUP($C669,F.931!$B:$R,3,0),1))</f>
        <v/>
      </c>
      <c r="W669" s="45" t="str">
        <f t="shared" si="87"/>
        <v/>
      </c>
      <c r="X669" s="46" t="str">
        <f>IF($B669="","",$W669*(X$2+$U669*0.015) *$O669*IF(COUNTIF(Parámetros!$J:$J, $S669)&gt;0,0,1)*IF($T669=2,0,1) +$J669*$W669)</f>
        <v/>
      </c>
      <c r="Y669" s="46" t="str">
        <f>IF($B669="","",$W669*Y$2*P669*IF(COUNTIF(Parámetros!$L:$L,$S669)&gt;0,0,1)*IF($T669=2,0,1) +$K669*$W669)</f>
        <v/>
      </c>
      <c r="Z669" s="46" t="str">
        <f>IF($B669="","",($M669*Z$2+IF($T669=2,0, $M669*Z$1+$X669/$W669*(1-$W669)))*IF(COUNTIF(Parámetros!$I:$I, $S669)&gt;0,0,1))</f>
        <v/>
      </c>
      <c r="AA669" s="46" t="str">
        <f>IF($B669="","",$R669*IF($T669=2,AA$1,AA$2) *IF(COUNTIF(Parámetros!$K:$K, $S669)&gt;0,0,1)+$Y669/$W669*(1-$W669))</f>
        <v/>
      </c>
      <c r="AB669" s="46" t="str">
        <f>IF($B669="","",$Q669*Parámetros!$B$3+Parámetros!$B$2)</f>
        <v/>
      </c>
      <c r="AC669" s="46" t="str">
        <f>IF($B669="","",Parámetros!$B$1*IF(OR($S669=27,$S669=102),0,1))</f>
        <v/>
      </c>
      <c r="AE669" s="43" t="str">
        <f>IF($B669="","",IF($C669="","No declarado",IFERROR(VLOOKUP($C669,F.931!$B:$BZ,$AE$1,0),"No declarado")))</f>
        <v/>
      </c>
      <c r="AF669" s="47" t="str">
        <f t="shared" si="88"/>
        <v/>
      </c>
      <c r="AG669" s="47" t="str">
        <f>IF($B669="","",IFERROR(O669-VLOOKUP(C669,F.931!B:BZ,SUMIFS(F.931!$1:$1,F.931!$3:$3,"Remuneración 4"),0),""))</f>
        <v/>
      </c>
      <c r="AH669" s="48" t="str">
        <f t="shared" si="89"/>
        <v/>
      </c>
      <c r="AI669" s="41" t="str">
        <f t="shared" si="90"/>
        <v/>
      </c>
    </row>
    <row r="670" spans="1:35" x14ac:dyDescent="0.2">
      <c r="A670" s="65"/>
      <c r="B670" s="64"/>
      <c r="C670" s="65"/>
      <c r="D670" s="88"/>
      <c r="E670" s="62"/>
      <c r="F670" s="62"/>
      <c r="G670" s="62"/>
      <c r="H670" s="62"/>
      <c r="I670" s="62"/>
      <c r="J670" s="62"/>
      <c r="K670" s="62"/>
      <c r="L670" s="43" t="str">
        <f>IF($B670="","",MAX(0,$E670-MAX($E670-$I670,Parámetros!$B$5)))</f>
        <v/>
      </c>
      <c r="M670" s="43" t="str">
        <f>IF($B670="","",MIN($E670,Parámetros!$B$4))</f>
        <v/>
      </c>
      <c r="N670" s="43" t="str">
        <f t="shared" si="91"/>
        <v/>
      </c>
      <c r="O670" s="43" t="str">
        <f>IF($B670="","",MIN(($E670+$F670)/IF($D670="",1,$D670),Parámetros!$B$4))</f>
        <v/>
      </c>
      <c r="P670" s="43" t="str">
        <f t="shared" si="92"/>
        <v/>
      </c>
      <c r="Q670" s="43" t="str">
        <f t="shared" si="93"/>
        <v/>
      </c>
      <c r="R670" s="43" t="str">
        <f t="shared" si="86"/>
        <v/>
      </c>
      <c r="S670" s="44" t="str">
        <f>IF($B670="","",IFERROR(VLOOKUP($C670,F.931!$B:$R,9,0),8))</f>
        <v/>
      </c>
      <c r="T670" s="44" t="str">
        <f>IF($B670="","",IFERROR(VLOOKUP($C670,F.931!$B:$R,7,0),1))</f>
        <v/>
      </c>
      <c r="U670" s="44" t="str">
        <f>IF($B670="","",IFERROR(VLOOKUP($C670,F.931!$B:$AR,15,0),0))</f>
        <v/>
      </c>
      <c r="V670" s="44" t="str">
        <f>IF($B670="","",IFERROR(VLOOKUP($C670,F.931!$B:$R,3,0),1))</f>
        <v/>
      </c>
      <c r="W670" s="45" t="str">
        <f t="shared" si="87"/>
        <v/>
      </c>
      <c r="X670" s="46" t="str">
        <f>IF($B670="","",$W670*(X$2+$U670*0.015) *$O670*IF(COUNTIF(Parámetros!$J:$J, $S670)&gt;0,0,1)*IF($T670=2,0,1) +$J670*$W670)</f>
        <v/>
      </c>
      <c r="Y670" s="46" t="str">
        <f>IF($B670="","",$W670*Y$2*P670*IF(COUNTIF(Parámetros!$L:$L,$S670)&gt;0,0,1)*IF($T670=2,0,1) +$K670*$W670)</f>
        <v/>
      </c>
      <c r="Z670" s="46" t="str">
        <f>IF($B670="","",($M670*Z$2+IF($T670=2,0, $M670*Z$1+$X670/$W670*(1-$W670)))*IF(COUNTIF(Parámetros!$I:$I, $S670)&gt;0,0,1))</f>
        <v/>
      </c>
      <c r="AA670" s="46" t="str">
        <f>IF($B670="","",$R670*IF($T670=2,AA$1,AA$2) *IF(COUNTIF(Parámetros!$K:$K, $S670)&gt;0,0,1)+$Y670/$W670*(1-$W670))</f>
        <v/>
      </c>
      <c r="AB670" s="46" t="str">
        <f>IF($B670="","",$Q670*Parámetros!$B$3+Parámetros!$B$2)</f>
        <v/>
      </c>
      <c r="AC670" s="46" t="str">
        <f>IF($B670="","",Parámetros!$B$1*IF(OR($S670=27,$S670=102),0,1))</f>
        <v/>
      </c>
      <c r="AE670" s="43" t="str">
        <f>IF($B670="","",IF($C670="","No declarado",IFERROR(VLOOKUP($C670,F.931!$B:$BZ,$AE$1,0),"No declarado")))</f>
        <v/>
      </c>
      <c r="AF670" s="47" t="str">
        <f t="shared" si="88"/>
        <v/>
      </c>
      <c r="AG670" s="47" t="str">
        <f>IF($B670="","",IFERROR(O670-VLOOKUP(C670,F.931!B:BZ,SUMIFS(F.931!$1:$1,F.931!$3:$3,"Remuneración 4"),0),""))</f>
        <v/>
      </c>
      <c r="AH670" s="48" t="str">
        <f t="shared" si="89"/>
        <v/>
      </c>
      <c r="AI670" s="41" t="str">
        <f t="shared" si="90"/>
        <v/>
      </c>
    </row>
    <row r="671" spans="1:35" x14ac:dyDescent="0.2">
      <c r="A671" s="65"/>
      <c r="B671" s="64"/>
      <c r="C671" s="65"/>
      <c r="D671" s="88"/>
      <c r="E671" s="62"/>
      <c r="F671" s="62"/>
      <c r="G671" s="62"/>
      <c r="H671" s="62"/>
      <c r="I671" s="62"/>
      <c r="J671" s="62"/>
      <c r="K671" s="62"/>
      <c r="L671" s="43" t="str">
        <f>IF($B671="","",MAX(0,$E671-MAX($E671-$I671,Parámetros!$B$5)))</f>
        <v/>
      </c>
      <c r="M671" s="43" t="str">
        <f>IF($B671="","",MIN($E671,Parámetros!$B$4))</f>
        <v/>
      </c>
      <c r="N671" s="43" t="str">
        <f t="shared" si="91"/>
        <v/>
      </c>
      <c r="O671" s="43" t="str">
        <f>IF($B671="","",MIN(($E671+$F671)/IF($D671="",1,$D671),Parámetros!$B$4))</f>
        <v/>
      </c>
      <c r="P671" s="43" t="str">
        <f t="shared" si="92"/>
        <v/>
      </c>
      <c r="Q671" s="43" t="str">
        <f t="shared" si="93"/>
        <v/>
      </c>
      <c r="R671" s="43" t="str">
        <f t="shared" si="86"/>
        <v/>
      </c>
      <c r="S671" s="44" t="str">
        <f>IF($B671="","",IFERROR(VLOOKUP($C671,F.931!$B:$R,9,0),8))</f>
        <v/>
      </c>
      <c r="T671" s="44" t="str">
        <f>IF($B671="","",IFERROR(VLOOKUP($C671,F.931!$B:$R,7,0),1))</f>
        <v/>
      </c>
      <c r="U671" s="44" t="str">
        <f>IF($B671="","",IFERROR(VLOOKUP($C671,F.931!$B:$AR,15,0),0))</f>
        <v/>
      </c>
      <c r="V671" s="44" t="str">
        <f>IF($B671="","",IFERROR(VLOOKUP($C671,F.931!$B:$R,3,0),1))</f>
        <v/>
      </c>
      <c r="W671" s="45" t="str">
        <f t="shared" si="87"/>
        <v/>
      </c>
      <c r="X671" s="46" t="str">
        <f>IF($B671="","",$W671*(X$2+$U671*0.015) *$O671*IF(COUNTIF(Parámetros!$J:$J, $S671)&gt;0,0,1)*IF($T671=2,0,1) +$J671*$W671)</f>
        <v/>
      </c>
      <c r="Y671" s="46" t="str">
        <f>IF($B671="","",$W671*Y$2*P671*IF(COUNTIF(Parámetros!$L:$L,$S671)&gt;0,0,1)*IF($T671=2,0,1) +$K671*$W671)</f>
        <v/>
      </c>
      <c r="Z671" s="46" t="str">
        <f>IF($B671="","",($M671*Z$2+IF($T671=2,0, $M671*Z$1+$X671/$W671*(1-$W671)))*IF(COUNTIF(Parámetros!$I:$I, $S671)&gt;0,0,1))</f>
        <v/>
      </c>
      <c r="AA671" s="46" t="str">
        <f>IF($B671="","",$R671*IF($T671=2,AA$1,AA$2) *IF(COUNTIF(Parámetros!$K:$K, $S671)&gt;0,0,1)+$Y671/$W671*(1-$W671))</f>
        <v/>
      </c>
      <c r="AB671" s="46" t="str">
        <f>IF($B671="","",$Q671*Parámetros!$B$3+Parámetros!$B$2)</f>
        <v/>
      </c>
      <c r="AC671" s="46" t="str">
        <f>IF($B671="","",Parámetros!$B$1*IF(OR($S671=27,$S671=102),0,1))</f>
        <v/>
      </c>
      <c r="AE671" s="43" t="str">
        <f>IF($B671="","",IF($C671="","No declarado",IFERROR(VLOOKUP($C671,F.931!$B:$BZ,$AE$1,0),"No declarado")))</f>
        <v/>
      </c>
      <c r="AF671" s="47" t="str">
        <f t="shared" si="88"/>
        <v/>
      </c>
      <c r="AG671" s="47" t="str">
        <f>IF($B671="","",IFERROR(O671-VLOOKUP(C671,F.931!B:BZ,SUMIFS(F.931!$1:$1,F.931!$3:$3,"Remuneración 4"),0),""))</f>
        <v/>
      </c>
      <c r="AH671" s="48" t="str">
        <f t="shared" si="89"/>
        <v/>
      </c>
      <c r="AI671" s="41" t="str">
        <f t="shared" si="90"/>
        <v/>
      </c>
    </row>
    <row r="672" spans="1:35" x14ac:dyDescent="0.2">
      <c r="A672" s="65"/>
      <c r="B672" s="64"/>
      <c r="C672" s="65"/>
      <c r="D672" s="88"/>
      <c r="E672" s="62"/>
      <c r="F672" s="62"/>
      <c r="G672" s="62"/>
      <c r="H672" s="62"/>
      <c r="I672" s="62"/>
      <c r="J672" s="62"/>
      <c r="K672" s="62"/>
      <c r="L672" s="43" t="str">
        <f>IF($B672="","",MAX(0,$E672-MAX($E672-$I672,Parámetros!$B$5)))</f>
        <v/>
      </c>
      <c r="M672" s="43" t="str">
        <f>IF($B672="","",MIN($E672,Parámetros!$B$4))</f>
        <v/>
      </c>
      <c r="N672" s="43" t="str">
        <f t="shared" si="91"/>
        <v/>
      </c>
      <c r="O672" s="43" t="str">
        <f>IF($B672="","",MIN(($E672+$F672)/IF($D672="",1,$D672),Parámetros!$B$4))</f>
        <v/>
      </c>
      <c r="P672" s="43" t="str">
        <f t="shared" si="92"/>
        <v/>
      </c>
      <c r="Q672" s="43" t="str">
        <f t="shared" si="93"/>
        <v/>
      </c>
      <c r="R672" s="43" t="str">
        <f t="shared" si="86"/>
        <v/>
      </c>
      <c r="S672" s="44" t="str">
        <f>IF($B672="","",IFERROR(VLOOKUP($C672,F.931!$B:$R,9,0),8))</f>
        <v/>
      </c>
      <c r="T672" s="44" t="str">
        <f>IF($B672="","",IFERROR(VLOOKUP($C672,F.931!$B:$R,7,0),1))</f>
        <v/>
      </c>
      <c r="U672" s="44" t="str">
        <f>IF($B672="","",IFERROR(VLOOKUP($C672,F.931!$B:$AR,15,0),0))</f>
        <v/>
      </c>
      <c r="V672" s="44" t="str">
        <f>IF($B672="","",IFERROR(VLOOKUP($C672,F.931!$B:$R,3,0),1))</f>
        <v/>
      </c>
      <c r="W672" s="45" t="str">
        <f t="shared" si="87"/>
        <v/>
      </c>
      <c r="X672" s="46" t="str">
        <f>IF($B672="","",$W672*(X$2+$U672*0.015) *$O672*IF(COUNTIF(Parámetros!$J:$J, $S672)&gt;0,0,1)*IF($T672=2,0,1) +$J672*$W672)</f>
        <v/>
      </c>
      <c r="Y672" s="46" t="str">
        <f>IF($B672="","",$W672*Y$2*P672*IF(COUNTIF(Parámetros!$L:$L,$S672)&gt;0,0,1)*IF($T672=2,0,1) +$K672*$W672)</f>
        <v/>
      </c>
      <c r="Z672" s="46" t="str">
        <f>IF($B672="","",($M672*Z$2+IF($T672=2,0, $M672*Z$1+$X672/$W672*(1-$W672)))*IF(COUNTIF(Parámetros!$I:$I, $S672)&gt;0,0,1))</f>
        <v/>
      </c>
      <c r="AA672" s="46" t="str">
        <f>IF($B672="","",$R672*IF($T672=2,AA$1,AA$2) *IF(COUNTIF(Parámetros!$K:$K, $S672)&gt;0,0,1)+$Y672/$W672*(1-$W672))</f>
        <v/>
      </c>
      <c r="AB672" s="46" t="str">
        <f>IF($B672="","",$Q672*Parámetros!$B$3+Parámetros!$B$2)</f>
        <v/>
      </c>
      <c r="AC672" s="46" t="str">
        <f>IF($B672="","",Parámetros!$B$1*IF(OR($S672=27,$S672=102),0,1))</f>
        <v/>
      </c>
      <c r="AE672" s="43" t="str">
        <f>IF($B672="","",IF($C672="","No declarado",IFERROR(VLOOKUP($C672,F.931!$B:$BZ,$AE$1,0),"No declarado")))</f>
        <v/>
      </c>
      <c r="AF672" s="47" t="str">
        <f t="shared" si="88"/>
        <v/>
      </c>
      <c r="AG672" s="47" t="str">
        <f>IF($B672="","",IFERROR(O672-VLOOKUP(C672,F.931!B:BZ,SUMIFS(F.931!$1:$1,F.931!$3:$3,"Remuneración 4"),0),""))</f>
        <v/>
      </c>
      <c r="AH672" s="48" t="str">
        <f t="shared" si="89"/>
        <v/>
      </c>
      <c r="AI672" s="41" t="str">
        <f t="shared" si="90"/>
        <v/>
      </c>
    </row>
    <row r="673" spans="1:35" x14ac:dyDescent="0.2">
      <c r="A673" s="65"/>
      <c r="B673" s="64"/>
      <c r="C673" s="65"/>
      <c r="D673" s="88"/>
      <c r="E673" s="62"/>
      <c r="F673" s="62"/>
      <c r="G673" s="62"/>
      <c r="H673" s="62"/>
      <c r="I673" s="62"/>
      <c r="J673" s="62"/>
      <c r="K673" s="62"/>
      <c r="L673" s="43" t="str">
        <f>IF($B673="","",MAX(0,$E673-MAX($E673-$I673,Parámetros!$B$5)))</f>
        <v/>
      </c>
      <c r="M673" s="43" t="str">
        <f>IF($B673="","",MIN($E673,Parámetros!$B$4))</f>
        <v/>
      </c>
      <c r="N673" s="43" t="str">
        <f t="shared" si="91"/>
        <v/>
      </c>
      <c r="O673" s="43" t="str">
        <f>IF($B673="","",MIN(($E673+$F673)/IF($D673="",1,$D673),Parámetros!$B$4))</f>
        <v/>
      </c>
      <c r="P673" s="43" t="str">
        <f t="shared" si="92"/>
        <v/>
      </c>
      <c r="Q673" s="43" t="str">
        <f t="shared" si="93"/>
        <v/>
      </c>
      <c r="R673" s="43" t="str">
        <f t="shared" si="86"/>
        <v/>
      </c>
      <c r="S673" s="44" t="str">
        <f>IF($B673="","",IFERROR(VLOOKUP($C673,F.931!$B:$R,9,0),8))</f>
        <v/>
      </c>
      <c r="T673" s="44" t="str">
        <f>IF($B673="","",IFERROR(VLOOKUP($C673,F.931!$B:$R,7,0),1))</f>
        <v/>
      </c>
      <c r="U673" s="44" t="str">
        <f>IF($B673="","",IFERROR(VLOOKUP($C673,F.931!$B:$AR,15,0),0))</f>
        <v/>
      </c>
      <c r="V673" s="44" t="str">
        <f>IF($B673="","",IFERROR(VLOOKUP($C673,F.931!$B:$R,3,0),1))</f>
        <v/>
      </c>
      <c r="W673" s="45" t="str">
        <f t="shared" si="87"/>
        <v/>
      </c>
      <c r="X673" s="46" t="str">
        <f>IF($B673="","",$W673*(X$2+$U673*0.015) *$O673*IF(COUNTIF(Parámetros!$J:$J, $S673)&gt;0,0,1)*IF($T673=2,0,1) +$J673*$W673)</f>
        <v/>
      </c>
      <c r="Y673" s="46" t="str">
        <f>IF($B673="","",$W673*Y$2*P673*IF(COUNTIF(Parámetros!$L:$L,$S673)&gt;0,0,1)*IF($T673=2,0,1) +$K673*$W673)</f>
        <v/>
      </c>
      <c r="Z673" s="46" t="str">
        <f>IF($B673="","",($M673*Z$2+IF($T673=2,0, $M673*Z$1+$X673/$W673*(1-$W673)))*IF(COUNTIF(Parámetros!$I:$I, $S673)&gt;0,0,1))</f>
        <v/>
      </c>
      <c r="AA673" s="46" t="str">
        <f>IF($B673="","",$R673*IF($T673=2,AA$1,AA$2) *IF(COUNTIF(Parámetros!$K:$K, $S673)&gt;0,0,1)+$Y673/$W673*(1-$W673))</f>
        <v/>
      </c>
      <c r="AB673" s="46" t="str">
        <f>IF($B673="","",$Q673*Parámetros!$B$3+Parámetros!$B$2)</f>
        <v/>
      </c>
      <c r="AC673" s="46" t="str">
        <f>IF($B673="","",Parámetros!$B$1*IF(OR($S673=27,$S673=102),0,1))</f>
        <v/>
      </c>
      <c r="AE673" s="43" t="str">
        <f>IF($B673="","",IF($C673="","No declarado",IFERROR(VLOOKUP($C673,F.931!$B:$BZ,$AE$1,0),"No declarado")))</f>
        <v/>
      </c>
      <c r="AF673" s="47" t="str">
        <f t="shared" si="88"/>
        <v/>
      </c>
      <c r="AG673" s="47" t="str">
        <f>IF($B673="","",IFERROR(O673-VLOOKUP(C673,F.931!B:BZ,SUMIFS(F.931!$1:$1,F.931!$3:$3,"Remuneración 4"),0),""))</f>
        <v/>
      </c>
      <c r="AH673" s="48" t="str">
        <f t="shared" si="89"/>
        <v/>
      </c>
      <c r="AI673" s="41" t="str">
        <f t="shared" si="90"/>
        <v/>
      </c>
    </row>
    <row r="674" spans="1:35" x14ac:dyDescent="0.2">
      <c r="A674" s="65"/>
      <c r="B674" s="64"/>
      <c r="C674" s="65"/>
      <c r="D674" s="88"/>
      <c r="E674" s="62"/>
      <c r="F674" s="62"/>
      <c r="G674" s="62"/>
      <c r="H674" s="62"/>
      <c r="I674" s="62"/>
      <c r="J674" s="62"/>
      <c r="K674" s="62"/>
      <c r="L674" s="43" t="str">
        <f>IF($B674="","",MAX(0,$E674-MAX($E674-$I674,Parámetros!$B$5)))</f>
        <v/>
      </c>
      <c r="M674" s="43" t="str">
        <f>IF($B674="","",MIN($E674,Parámetros!$B$4))</f>
        <v/>
      </c>
      <c r="N674" s="43" t="str">
        <f t="shared" si="91"/>
        <v/>
      </c>
      <c r="O674" s="43" t="str">
        <f>IF($B674="","",MIN(($E674+$F674)/IF($D674="",1,$D674),Parámetros!$B$4))</f>
        <v/>
      </c>
      <c r="P674" s="43" t="str">
        <f t="shared" si="92"/>
        <v/>
      </c>
      <c r="Q674" s="43" t="str">
        <f t="shared" si="93"/>
        <v/>
      </c>
      <c r="R674" s="43" t="str">
        <f t="shared" si="86"/>
        <v/>
      </c>
      <c r="S674" s="44" t="str">
        <f>IF($B674="","",IFERROR(VLOOKUP($C674,F.931!$B:$R,9,0),8))</f>
        <v/>
      </c>
      <c r="T674" s="44" t="str">
        <f>IF($B674="","",IFERROR(VLOOKUP($C674,F.931!$B:$R,7,0),1))</f>
        <v/>
      </c>
      <c r="U674" s="44" t="str">
        <f>IF($B674="","",IFERROR(VLOOKUP($C674,F.931!$B:$AR,15,0),0))</f>
        <v/>
      </c>
      <c r="V674" s="44" t="str">
        <f>IF($B674="","",IFERROR(VLOOKUP($C674,F.931!$B:$R,3,0),1))</f>
        <v/>
      </c>
      <c r="W674" s="45" t="str">
        <f t="shared" si="87"/>
        <v/>
      </c>
      <c r="X674" s="46" t="str">
        <f>IF($B674="","",$W674*(X$2+$U674*0.015) *$O674*IF(COUNTIF(Parámetros!$J:$J, $S674)&gt;0,0,1)*IF($T674=2,0,1) +$J674*$W674)</f>
        <v/>
      </c>
      <c r="Y674" s="46" t="str">
        <f>IF($B674="","",$W674*Y$2*P674*IF(COUNTIF(Parámetros!$L:$L,$S674)&gt;0,0,1)*IF($T674=2,0,1) +$K674*$W674)</f>
        <v/>
      </c>
      <c r="Z674" s="46" t="str">
        <f>IF($B674="","",($M674*Z$2+IF($T674=2,0, $M674*Z$1+$X674/$W674*(1-$W674)))*IF(COUNTIF(Parámetros!$I:$I, $S674)&gt;0,0,1))</f>
        <v/>
      </c>
      <c r="AA674" s="46" t="str">
        <f>IF($B674="","",$R674*IF($T674=2,AA$1,AA$2) *IF(COUNTIF(Parámetros!$K:$K, $S674)&gt;0,0,1)+$Y674/$W674*(1-$W674))</f>
        <v/>
      </c>
      <c r="AB674" s="46" t="str">
        <f>IF($B674="","",$Q674*Parámetros!$B$3+Parámetros!$B$2)</f>
        <v/>
      </c>
      <c r="AC674" s="46" t="str">
        <f>IF($B674="","",Parámetros!$B$1*IF(OR($S674=27,$S674=102),0,1))</f>
        <v/>
      </c>
      <c r="AE674" s="43" t="str">
        <f>IF($B674="","",IF($C674="","No declarado",IFERROR(VLOOKUP($C674,F.931!$B:$BZ,$AE$1,0),"No declarado")))</f>
        <v/>
      </c>
      <c r="AF674" s="47" t="str">
        <f t="shared" si="88"/>
        <v/>
      </c>
      <c r="AG674" s="47" t="str">
        <f>IF($B674="","",IFERROR(O674-VLOOKUP(C674,F.931!B:BZ,SUMIFS(F.931!$1:$1,F.931!$3:$3,"Remuneración 4"),0),""))</f>
        <v/>
      </c>
      <c r="AH674" s="48" t="str">
        <f t="shared" si="89"/>
        <v/>
      </c>
      <c r="AI674" s="41" t="str">
        <f t="shared" si="90"/>
        <v/>
      </c>
    </row>
    <row r="675" spans="1:35" x14ac:dyDescent="0.2">
      <c r="A675" s="65"/>
      <c r="B675" s="64"/>
      <c r="C675" s="65"/>
      <c r="D675" s="88"/>
      <c r="E675" s="62"/>
      <c r="F675" s="62"/>
      <c r="G675" s="62"/>
      <c r="H675" s="62"/>
      <c r="I675" s="62"/>
      <c r="J675" s="62"/>
      <c r="K675" s="62"/>
      <c r="L675" s="43" t="str">
        <f>IF($B675="","",MAX(0,$E675-MAX($E675-$I675,Parámetros!$B$5)))</f>
        <v/>
      </c>
      <c r="M675" s="43" t="str">
        <f>IF($B675="","",MIN($E675,Parámetros!$B$4))</f>
        <v/>
      </c>
      <c r="N675" s="43" t="str">
        <f t="shared" si="91"/>
        <v/>
      </c>
      <c r="O675" s="43" t="str">
        <f>IF($B675="","",MIN(($E675+$F675)/IF($D675="",1,$D675),Parámetros!$B$4))</f>
        <v/>
      </c>
      <c r="P675" s="43" t="str">
        <f t="shared" si="92"/>
        <v/>
      </c>
      <c r="Q675" s="43" t="str">
        <f t="shared" si="93"/>
        <v/>
      </c>
      <c r="R675" s="43" t="str">
        <f t="shared" si="86"/>
        <v/>
      </c>
      <c r="S675" s="44" t="str">
        <f>IF($B675="","",IFERROR(VLOOKUP($C675,F.931!$B:$R,9,0),8))</f>
        <v/>
      </c>
      <c r="T675" s="44" t="str">
        <f>IF($B675="","",IFERROR(VLOOKUP($C675,F.931!$B:$R,7,0),1))</f>
        <v/>
      </c>
      <c r="U675" s="44" t="str">
        <f>IF($B675="","",IFERROR(VLOOKUP($C675,F.931!$B:$AR,15,0),0))</f>
        <v/>
      </c>
      <c r="V675" s="44" t="str">
        <f>IF($B675="","",IFERROR(VLOOKUP($C675,F.931!$B:$R,3,0),1))</f>
        <v/>
      </c>
      <c r="W675" s="45" t="str">
        <f t="shared" si="87"/>
        <v/>
      </c>
      <c r="X675" s="46" t="str">
        <f>IF($B675="","",$W675*(X$2+$U675*0.015) *$O675*IF(COUNTIF(Parámetros!$J:$J, $S675)&gt;0,0,1)*IF($T675=2,0,1) +$J675*$W675)</f>
        <v/>
      </c>
      <c r="Y675" s="46" t="str">
        <f>IF($B675="","",$W675*Y$2*P675*IF(COUNTIF(Parámetros!$L:$L,$S675)&gt;0,0,1)*IF($T675=2,0,1) +$K675*$W675)</f>
        <v/>
      </c>
      <c r="Z675" s="46" t="str">
        <f>IF($B675="","",($M675*Z$2+IF($T675=2,0, $M675*Z$1+$X675/$W675*(1-$W675)))*IF(COUNTIF(Parámetros!$I:$I, $S675)&gt;0,0,1))</f>
        <v/>
      </c>
      <c r="AA675" s="46" t="str">
        <f>IF($B675="","",$R675*IF($T675=2,AA$1,AA$2) *IF(COUNTIF(Parámetros!$K:$K, $S675)&gt;0,0,1)+$Y675/$W675*(1-$W675))</f>
        <v/>
      </c>
      <c r="AB675" s="46" t="str">
        <f>IF($B675="","",$Q675*Parámetros!$B$3+Parámetros!$B$2)</f>
        <v/>
      </c>
      <c r="AC675" s="46" t="str">
        <f>IF($B675="","",Parámetros!$B$1*IF(OR($S675=27,$S675=102),0,1))</f>
        <v/>
      </c>
      <c r="AE675" s="43" t="str">
        <f>IF($B675="","",IF($C675="","No declarado",IFERROR(VLOOKUP($C675,F.931!$B:$BZ,$AE$1,0),"No declarado")))</f>
        <v/>
      </c>
      <c r="AF675" s="47" t="str">
        <f t="shared" si="88"/>
        <v/>
      </c>
      <c r="AG675" s="47" t="str">
        <f>IF($B675="","",IFERROR(O675-VLOOKUP(C675,F.931!B:BZ,SUMIFS(F.931!$1:$1,F.931!$3:$3,"Remuneración 4"),0),""))</f>
        <v/>
      </c>
      <c r="AH675" s="48" t="str">
        <f t="shared" si="89"/>
        <v/>
      </c>
      <c r="AI675" s="41" t="str">
        <f t="shared" si="90"/>
        <v/>
      </c>
    </row>
    <row r="676" spans="1:35" x14ac:dyDescent="0.2">
      <c r="A676" s="65"/>
      <c r="B676" s="64"/>
      <c r="C676" s="65"/>
      <c r="D676" s="88"/>
      <c r="E676" s="62"/>
      <c r="F676" s="62"/>
      <c r="G676" s="62"/>
      <c r="H676" s="62"/>
      <c r="I676" s="62"/>
      <c r="J676" s="62"/>
      <c r="K676" s="62"/>
      <c r="L676" s="43" t="str">
        <f>IF($B676="","",MAX(0,$E676-MAX($E676-$I676,Parámetros!$B$5)))</f>
        <v/>
      </c>
      <c r="M676" s="43" t="str">
        <f>IF($B676="","",MIN($E676,Parámetros!$B$4))</f>
        <v/>
      </c>
      <c r="N676" s="43" t="str">
        <f t="shared" si="91"/>
        <v/>
      </c>
      <c r="O676" s="43" t="str">
        <f>IF($B676="","",MIN(($E676+$F676)/IF($D676="",1,$D676),Parámetros!$B$4))</f>
        <v/>
      </c>
      <c r="P676" s="43" t="str">
        <f t="shared" si="92"/>
        <v/>
      </c>
      <c r="Q676" s="43" t="str">
        <f t="shared" si="93"/>
        <v/>
      </c>
      <c r="R676" s="43" t="str">
        <f t="shared" si="86"/>
        <v/>
      </c>
      <c r="S676" s="44" t="str">
        <f>IF($B676="","",IFERROR(VLOOKUP($C676,F.931!$B:$R,9,0),8))</f>
        <v/>
      </c>
      <c r="T676" s="44" t="str">
        <f>IF($B676="","",IFERROR(VLOOKUP($C676,F.931!$B:$R,7,0),1))</f>
        <v/>
      </c>
      <c r="U676" s="44" t="str">
        <f>IF($B676="","",IFERROR(VLOOKUP($C676,F.931!$B:$AR,15,0),0))</f>
        <v/>
      </c>
      <c r="V676" s="44" t="str">
        <f>IF($B676="","",IFERROR(VLOOKUP($C676,F.931!$B:$R,3,0),1))</f>
        <v/>
      </c>
      <c r="W676" s="45" t="str">
        <f t="shared" si="87"/>
        <v/>
      </c>
      <c r="X676" s="46" t="str">
        <f>IF($B676="","",$W676*(X$2+$U676*0.015) *$O676*IF(COUNTIF(Parámetros!$J:$J, $S676)&gt;0,0,1)*IF($T676=2,0,1) +$J676*$W676)</f>
        <v/>
      </c>
      <c r="Y676" s="46" t="str">
        <f>IF($B676="","",$W676*Y$2*P676*IF(COUNTIF(Parámetros!$L:$L,$S676)&gt;0,0,1)*IF($T676=2,0,1) +$K676*$W676)</f>
        <v/>
      </c>
      <c r="Z676" s="46" t="str">
        <f>IF($B676="","",($M676*Z$2+IF($T676=2,0, $M676*Z$1+$X676/$W676*(1-$W676)))*IF(COUNTIF(Parámetros!$I:$I, $S676)&gt;0,0,1))</f>
        <v/>
      </c>
      <c r="AA676" s="46" t="str">
        <f>IF($B676="","",$R676*IF($T676=2,AA$1,AA$2) *IF(COUNTIF(Parámetros!$K:$K, $S676)&gt;0,0,1)+$Y676/$W676*(1-$W676))</f>
        <v/>
      </c>
      <c r="AB676" s="46" t="str">
        <f>IF($B676="","",$Q676*Parámetros!$B$3+Parámetros!$B$2)</f>
        <v/>
      </c>
      <c r="AC676" s="46" t="str">
        <f>IF($B676="","",Parámetros!$B$1*IF(OR($S676=27,$S676=102),0,1))</f>
        <v/>
      </c>
      <c r="AE676" s="43" t="str">
        <f>IF($B676="","",IF($C676="","No declarado",IFERROR(VLOOKUP($C676,F.931!$B:$BZ,$AE$1,0),"No declarado")))</f>
        <v/>
      </c>
      <c r="AF676" s="47" t="str">
        <f t="shared" si="88"/>
        <v/>
      </c>
      <c r="AG676" s="47" t="str">
        <f>IF($B676="","",IFERROR(O676-VLOOKUP(C676,F.931!B:BZ,SUMIFS(F.931!$1:$1,F.931!$3:$3,"Remuneración 4"),0),""))</f>
        <v/>
      </c>
      <c r="AH676" s="48" t="str">
        <f t="shared" si="89"/>
        <v/>
      </c>
      <c r="AI676" s="41" t="str">
        <f t="shared" si="90"/>
        <v/>
      </c>
    </row>
    <row r="677" spans="1:35" x14ac:dyDescent="0.2">
      <c r="A677" s="65"/>
      <c r="B677" s="64"/>
      <c r="C677" s="65"/>
      <c r="D677" s="88"/>
      <c r="E677" s="62"/>
      <c r="F677" s="62"/>
      <c r="G677" s="62"/>
      <c r="H677" s="62"/>
      <c r="I677" s="62"/>
      <c r="J677" s="62"/>
      <c r="K677" s="62"/>
      <c r="L677" s="43" t="str">
        <f>IF($B677="","",MAX(0,$E677-MAX($E677-$I677,Parámetros!$B$5)))</f>
        <v/>
      </c>
      <c r="M677" s="43" t="str">
        <f>IF($B677="","",MIN($E677,Parámetros!$B$4))</f>
        <v/>
      </c>
      <c r="N677" s="43" t="str">
        <f t="shared" si="91"/>
        <v/>
      </c>
      <c r="O677" s="43" t="str">
        <f>IF($B677="","",MIN(($E677+$F677)/IF($D677="",1,$D677),Parámetros!$B$4))</f>
        <v/>
      </c>
      <c r="P677" s="43" t="str">
        <f t="shared" si="92"/>
        <v/>
      </c>
      <c r="Q677" s="43" t="str">
        <f t="shared" si="93"/>
        <v/>
      </c>
      <c r="R677" s="43" t="str">
        <f t="shared" ref="R677:R740" si="94">IF($B677="","",$N677-$L677)</f>
        <v/>
      </c>
      <c r="S677" s="44" t="str">
        <f>IF($B677="","",IFERROR(VLOOKUP($C677,F.931!$B:$R,9,0),8))</f>
        <v/>
      </c>
      <c r="T677" s="44" t="str">
        <f>IF($B677="","",IFERROR(VLOOKUP($C677,F.931!$B:$R,7,0),1))</f>
        <v/>
      </c>
      <c r="U677" s="44" t="str">
        <f>IF($B677="","",IFERROR(VLOOKUP($C677,F.931!$B:$AR,15,0),0))</f>
        <v/>
      </c>
      <c r="V677" s="44" t="str">
        <f>IF($B677="","",IFERROR(VLOOKUP($C677,F.931!$B:$R,3,0),1))</f>
        <v/>
      </c>
      <c r="W677" s="45" t="str">
        <f t="shared" si="87"/>
        <v/>
      </c>
      <c r="X677" s="46" t="str">
        <f>IF($B677="","",$W677*(X$2+$U677*0.015) *$O677*IF(COUNTIF(Parámetros!$J:$J, $S677)&gt;0,0,1)*IF($T677=2,0,1) +$J677*$W677)</f>
        <v/>
      </c>
      <c r="Y677" s="46" t="str">
        <f>IF($B677="","",$W677*Y$2*P677*IF(COUNTIF(Parámetros!$L:$L,$S677)&gt;0,0,1)*IF($T677=2,0,1) +$K677*$W677)</f>
        <v/>
      </c>
      <c r="Z677" s="46" t="str">
        <f>IF($B677="","",($M677*Z$2+IF($T677=2,0, $M677*Z$1+$X677/$W677*(1-$W677)))*IF(COUNTIF(Parámetros!$I:$I, $S677)&gt;0,0,1))</f>
        <v/>
      </c>
      <c r="AA677" s="46" t="str">
        <f>IF($B677="","",$R677*IF($T677=2,AA$1,AA$2) *IF(COUNTIF(Parámetros!$K:$K, $S677)&gt;0,0,1)+$Y677/$W677*(1-$W677))</f>
        <v/>
      </c>
      <c r="AB677" s="46" t="str">
        <f>IF($B677="","",$Q677*Parámetros!$B$3+Parámetros!$B$2)</f>
        <v/>
      </c>
      <c r="AC677" s="46" t="str">
        <f>IF($B677="","",Parámetros!$B$1*IF(OR($S677=27,$S677=102),0,1))</f>
        <v/>
      </c>
      <c r="AE677" s="43" t="str">
        <f>IF($B677="","",IF($C677="","No declarado",IFERROR(VLOOKUP($C677,F.931!$B:$BZ,$AE$1,0),"No declarado")))</f>
        <v/>
      </c>
      <c r="AF677" s="47" t="str">
        <f t="shared" si="88"/>
        <v/>
      </c>
      <c r="AG677" s="47" t="str">
        <f>IF($B677="","",IFERROR(O677-VLOOKUP(C677,F.931!B:BZ,SUMIFS(F.931!$1:$1,F.931!$3:$3,"Remuneración 4"),0),""))</f>
        <v/>
      </c>
      <c r="AH677" s="48" t="str">
        <f t="shared" si="89"/>
        <v/>
      </c>
      <c r="AI677" s="41" t="str">
        <f t="shared" si="90"/>
        <v/>
      </c>
    </row>
    <row r="678" spans="1:35" x14ac:dyDescent="0.2">
      <c r="A678" s="65"/>
      <c r="B678" s="64"/>
      <c r="C678" s="65"/>
      <c r="D678" s="88"/>
      <c r="E678" s="62"/>
      <c r="F678" s="62"/>
      <c r="G678" s="62"/>
      <c r="H678" s="62"/>
      <c r="I678" s="62"/>
      <c r="J678" s="62"/>
      <c r="K678" s="62"/>
      <c r="L678" s="43" t="str">
        <f>IF($B678="","",MAX(0,$E678-MAX($E678-$I678,Parámetros!$B$5)))</f>
        <v/>
      </c>
      <c r="M678" s="43" t="str">
        <f>IF($B678="","",MIN($E678,Parámetros!$B$4))</f>
        <v/>
      </c>
      <c r="N678" s="43" t="str">
        <f t="shared" si="91"/>
        <v/>
      </c>
      <c r="O678" s="43" t="str">
        <f>IF($B678="","",MIN(($E678+$F678)/IF($D678="",1,$D678),Parámetros!$B$4))</f>
        <v/>
      </c>
      <c r="P678" s="43" t="str">
        <f t="shared" si="92"/>
        <v/>
      </c>
      <c r="Q678" s="43" t="str">
        <f t="shared" si="93"/>
        <v/>
      </c>
      <c r="R678" s="43" t="str">
        <f t="shared" si="94"/>
        <v/>
      </c>
      <c r="S678" s="44" t="str">
        <f>IF($B678="","",IFERROR(VLOOKUP($C678,F.931!$B:$R,9,0),8))</f>
        <v/>
      </c>
      <c r="T678" s="44" t="str">
        <f>IF($B678="","",IFERROR(VLOOKUP($C678,F.931!$B:$R,7,0),1))</f>
        <v/>
      </c>
      <c r="U678" s="44" t="str">
        <f>IF($B678="","",IFERROR(VLOOKUP($C678,F.931!$B:$AR,15,0),0))</f>
        <v/>
      </c>
      <c r="V678" s="44" t="str">
        <f>IF($B678="","",IFERROR(VLOOKUP($C678,F.931!$B:$R,3,0),1))</f>
        <v/>
      </c>
      <c r="W678" s="45" t="str">
        <f t="shared" si="87"/>
        <v/>
      </c>
      <c r="X678" s="46" t="str">
        <f>IF($B678="","",$W678*(X$2+$U678*0.015) *$O678*IF(COUNTIF(Parámetros!$J:$J, $S678)&gt;0,0,1)*IF($T678=2,0,1) +$J678*$W678)</f>
        <v/>
      </c>
      <c r="Y678" s="46" t="str">
        <f>IF($B678="","",$W678*Y$2*P678*IF(COUNTIF(Parámetros!$L:$L,$S678)&gt;0,0,1)*IF($T678=2,0,1) +$K678*$W678)</f>
        <v/>
      </c>
      <c r="Z678" s="46" t="str">
        <f>IF($B678="","",($M678*Z$2+IF($T678=2,0, $M678*Z$1+$X678/$W678*(1-$W678)))*IF(COUNTIF(Parámetros!$I:$I, $S678)&gt;0,0,1))</f>
        <v/>
      </c>
      <c r="AA678" s="46" t="str">
        <f>IF($B678="","",$R678*IF($T678=2,AA$1,AA$2) *IF(COUNTIF(Parámetros!$K:$K, $S678)&gt;0,0,1)+$Y678/$W678*(1-$W678))</f>
        <v/>
      </c>
      <c r="AB678" s="46" t="str">
        <f>IF($B678="","",$Q678*Parámetros!$B$3+Parámetros!$B$2)</f>
        <v/>
      </c>
      <c r="AC678" s="46" t="str">
        <f>IF($B678="","",Parámetros!$B$1*IF(OR($S678=27,$S678=102),0,1))</f>
        <v/>
      </c>
      <c r="AE678" s="43" t="str">
        <f>IF($B678="","",IF($C678="","No declarado",IFERROR(VLOOKUP($C678,F.931!$B:$BZ,$AE$1,0),"No declarado")))</f>
        <v/>
      </c>
      <c r="AF678" s="47" t="str">
        <f t="shared" si="88"/>
        <v/>
      </c>
      <c r="AG678" s="47" t="str">
        <f>IF($B678="","",IFERROR(O678-VLOOKUP(C678,F.931!B:BZ,SUMIFS(F.931!$1:$1,F.931!$3:$3,"Remuneración 4"),0),""))</f>
        <v/>
      </c>
      <c r="AH678" s="48" t="str">
        <f t="shared" si="89"/>
        <v/>
      </c>
      <c r="AI678" s="41" t="str">
        <f t="shared" si="90"/>
        <v/>
      </c>
    </row>
    <row r="679" spans="1:35" x14ac:dyDescent="0.2">
      <c r="A679" s="65"/>
      <c r="B679" s="64"/>
      <c r="C679" s="65"/>
      <c r="D679" s="88"/>
      <c r="E679" s="62"/>
      <c r="F679" s="62"/>
      <c r="G679" s="62"/>
      <c r="H679" s="62"/>
      <c r="I679" s="62"/>
      <c r="J679" s="62"/>
      <c r="K679" s="62"/>
      <c r="L679" s="43" t="str">
        <f>IF($B679="","",MAX(0,$E679-MAX($E679-$I679,Parámetros!$B$5)))</f>
        <v/>
      </c>
      <c r="M679" s="43" t="str">
        <f>IF($B679="","",MIN($E679,Parámetros!$B$4))</f>
        <v/>
      </c>
      <c r="N679" s="43" t="str">
        <f t="shared" si="91"/>
        <v/>
      </c>
      <c r="O679" s="43" t="str">
        <f>IF($B679="","",MIN(($E679+$F679)/IF($D679="",1,$D679),Parámetros!$B$4))</f>
        <v/>
      </c>
      <c r="P679" s="43" t="str">
        <f t="shared" si="92"/>
        <v/>
      </c>
      <c r="Q679" s="43" t="str">
        <f t="shared" si="93"/>
        <v/>
      </c>
      <c r="R679" s="43" t="str">
        <f t="shared" si="94"/>
        <v/>
      </c>
      <c r="S679" s="44" t="str">
        <f>IF($B679="","",IFERROR(VLOOKUP($C679,F.931!$B:$R,9,0),8))</f>
        <v/>
      </c>
      <c r="T679" s="44" t="str">
        <f>IF($B679="","",IFERROR(VLOOKUP($C679,F.931!$B:$R,7,0),1))</f>
        <v/>
      </c>
      <c r="U679" s="44" t="str">
        <f>IF($B679="","",IFERROR(VLOOKUP($C679,F.931!$B:$AR,15,0),0))</f>
        <v/>
      </c>
      <c r="V679" s="44" t="str">
        <f>IF($B679="","",IFERROR(VLOOKUP($C679,F.931!$B:$R,3,0),1))</f>
        <v/>
      </c>
      <c r="W679" s="45" t="str">
        <f t="shared" si="87"/>
        <v/>
      </c>
      <c r="X679" s="46" t="str">
        <f>IF($B679="","",$W679*(X$2+$U679*0.015) *$O679*IF(COUNTIF(Parámetros!$J:$J, $S679)&gt;0,0,1)*IF($T679=2,0,1) +$J679*$W679)</f>
        <v/>
      </c>
      <c r="Y679" s="46" t="str">
        <f>IF($B679="","",$W679*Y$2*P679*IF(COUNTIF(Parámetros!$L:$L,$S679)&gt;0,0,1)*IF($T679=2,0,1) +$K679*$W679)</f>
        <v/>
      </c>
      <c r="Z679" s="46" t="str">
        <f>IF($B679="","",($M679*Z$2+IF($T679=2,0, $M679*Z$1+$X679/$W679*(1-$W679)))*IF(COUNTIF(Parámetros!$I:$I, $S679)&gt;0,0,1))</f>
        <v/>
      </c>
      <c r="AA679" s="46" t="str">
        <f>IF($B679="","",$R679*IF($T679=2,AA$1,AA$2) *IF(COUNTIF(Parámetros!$K:$K, $S679)&gt;0,0,1)+$Y679/$W679*(1-$W679))</f>
        <v/>
      </c>
      <c r="AB679" s="46" t="str">
        <f>IF($B679="","",$Q679*Parámetros!$B$3+Parámetros!$B$2)</f>
        <v/>
      </c>
      <c r="AC679" s="46" t="str">
        <f>IF($B679="","",Parámetros!$B$1*IF(OR($S679=27,$S679=102),0,1))</f>
        <v/>
      </c>
      <c r="AE679" s="43" t="str">
        <f>IF($B679="","",IF($C679="","No declarado",IFERROR(VLOOKUP($C679,F.931!$B:$BZ,$AE$1,0),"No declarado")))</f>
        <v/>
      </c>
      <c r="AF679" s="47" t="str">
        <f t="shared" si="88"/>
        <v/>
      </c>
      <c r="AG679" s="47" t="str">
        <f>IF($B679="","",IFERROR(O679-VLOOKUP(C679,F.931!B:BZ,SUMIFS(F.931!$1:$1,F.931!$3:$3,"Remuneración 4"),0),""))</f>
        <v/>
      </c>
      <c r="AH679" s="48" t="str">
        <f t="shared" si="89"/>
        <v/>
      </c>
      <c r="AI679" s="41" t="str">
        <f t="shared" si="90"/>
        <v/>
      </c>
    </row>
    <row r="680" spans="1:35" x14ac:dyDescent="0.2">
      <c r="A680" s="65"/>
      <c r="B680" s="64"/>
      <c r="C680" s="65"/>
      <c r="D680" s="88"/>
      <c r="E680" s="62"/>
      <c r="F680" s="62"/>
      <c r="G680" s="62"/>
      <c r="H680" s="62"/>
      <c r="I680" s="62"/>
      <c r="J680" s="62"/>
      <c r="K680" s="62"/>
      <c r="L680" s="43" t="str">
        <f>IF($B680="","",MAX(0,$E680-MAX($E680-$I680,Parámetros!$B$5)))</f>
        <v/>
      </c>
      <c r="M680" s="43" t="str">
        <f>IF($B680="","",MIN($E680,Parámetros!$B$4))</f>
        <v/>
      </c>
      <c r="N680" s="43" t="str">
        <f t="shared" si="91"/>
        <v/>
      </c>
      <c r="O680" s="43" t="str">
        <f>IF($B680="","",MIN(($E680+$F680)/IF($D680="",1,$D680),Parámetros!$B$4))</f>
        <v/>
      </c>
      <c r="P680" s="43" t="str">
        <f t="shared" si="92"/>
        <v/>
      </c>
      <c r="Q680" s="43" t="str">
        <f t="shared" si="93"/>
        <v/>
      </c>
      <c r="R680" s="43" t="str">
        <f t="shared" si="94"/>
        <v/>
      </c>
      <c r="S680" s="44" t="str">
        <f>IF($B680="","",IFERROR(VLOOKUP($C680,F.931!$B:$R,9,0),8))</f>
        <v/>
      </c>
      <c r="T680" s="44" t="str">
        <f>IF($B680="","",IFERROR(VLOOKUP($C680,F.931!$B:$R,7,0),1))</f>
        <v/>
      </c>
      <c r="U680" s="44" t="str">
        <f>IF($B680="","",IFERROR(VLOOKUP($C680,F.931!$B:$AR,15,0),0))</f>
        <v/>
      </c>
      <c r="V680" s="44" t="str">
        <f>IF($B680="","",IFERROR(VLOOKUP($C680,F.931!$B:$R,3,0),1))</f>
        <v/>
      </c>
      <c r="W680" s="45" t="str">
        <f t="shared" si="87"/>
        <v/>
      </c>
      <c r="X680" s="46" t="str">
        <f>IF($B680="","",$W680*(X$2+$U680*0.015) *$O680*IF(COUNTIF(Parámetros!$J:$J, $S680)&gt;0,0,1)*IF($T680=2,0,1) +$J680*$W680)</f>
        <v/>
      </c>
      <c r="Y680" s="46" t="str">
        <f>IF($B680="","",$W680*Y$2*P680*IF(COUNTIF(Parámetros!$L:$L,$S680)&gt;0,0,1)*IF($T680=2,0,1) +$K680*$W680)</f>
        <v/>
      </c>
      <c r="Z680" s="46" t="str">
        <f>IF($B680="","",($M680*Z$2+IF($T680=2,0, $M680*Z$1+$X680/$W680*(1-$W680)))*IF(COUNTIF(Parámetros!$I:$I, $S680)&gt;0,0,1))</f>
        <v/>
      </c>
      <c r="AA680" s="46" t="str">
        <f>IF($B680="","",$R680*IF($T680=2,AA$1,AA$2) *IF(COUNTIF(Parámetros!$K:$K, $S680)&gt;0,0,1)+$Y680/$W680*(1-$W680))</f>
        <v/>
      </c>
      <c r="AB680" s="46" t="str">
        <f>IF($B680="","",$Q680*Parámetros!$B$3+Parámetros!$B$2)</f>
        <v/>
      </c>
      <c r="AC680" s="46" t="str">
        <f>IF($B680="","",Parámetros!$B$1*IF(OR($S680=27,$S680=102),0,1))</f>
        <v/>
      </c>
      <c r="AE680" s="43" t="str">
        <f>IF($B680="","",IF($C680="","No declarado",IFERROR(VLOOKUP($C680,F.931!$B:$BZ,$AE$1,0),"No declarado")))</f>
        <v/>
      </c>
      <c r="AF680" s="47" t="str">
        <f t="shared" si="88"/>
        <v/>
      </c>
      <c r="AG680" s="47" t="str">
        <f>IF($B680="","",IFERROR(O680-VLOOKUP(C680,F.931!B:BZ,SUMIFS(F.931!$1:$1,F.931!$3:$3,"Remuneración 4"),0),""))</f>
        <v/>
      </c>
      <c r="AH680" s="48" t="str">
        <f t="shared" si="89"/>
        <v/>
      </c>
      <c r="AI680" s="41" t="str">
        <f t="shared" si="90"/>
        <v/>
      </c>
    </row>
    <row r="681" spans="1:35" x14ac:dyDescent="0.2">
      <c r="A681" s="65"/>
      <c r="B681" s="64"/>
      <c r="C681" s="65"/>
      <c r="D681" s="88"/>
      <c r="E681" s="62"/>
      <c r="F681" s="62"/>
      <c r="G681" s="62"/>
      <c r="H681" s="62"/>
      <c r="I681" s="62"/>
      <c r="J681" s="62"/>
      <c r="K681" s="62"/>
      <c r="L681" s="43" t="str">
        <f>IF($B681="","",MAX(0,$E681-MAX($E681-$I681,Parámetros!$B$5)))</f>
        <v/>
      </c>
      <c r="M681" s="43" t="str">
        <f>IF($B681="","",MIN($E681,Parámetros!$B$4))</f>
        <v/>
      </c>
      <c r="N681" s="43" t="str">
        <f t="shared" si="91"/>
        <v/>
      </c>
      <c r="O681" s="43" t="str">
        <f>IF($B681="","",MIN(($E681+$F681)/IF($D681="",1,$D681),Parámetros!$B$4))</f>
        <v/>
      </c>
      <c r="P681" s="43" t="str">
        <f t="shared" si="92"/>
        <v/>
      </c>
      <c r="Q681" s="43" t="str">
        <f t="shared" si="93"/>
        <v/>
      </c>
      <c r="R681" s="43" t="str">
        <f t="shared" si="94"/>
        <v/>
      </c>
      <c r="S681" s="44" t="str">
        <f>IF($B681="","",IFERROR(VLOOKUP($C681,F.931!$B:$R,9,0),8))</f>
        <v/>
      </c>
      <c r="T681" s="44" t="str">
        <f>IF($B681="","",IFERROR(VLOOKUP($C681,F.931!$B:$R,7,0),1))</f>
        <v/>
      </c>
      <c r="U681" s="44" t="str">
        <f>IF($B681="","",IFERROR(VLOOKUP($C681,F.931!$B:$AR,15,0),0))</f>
        <v/>
      </c>
      <c r="V681" s="44" t="str">
        <f>IF($B681="","",IFERROR(VLOOKUP($C681,F.931!$B:$R,3,0),1))</f>
        <v/>
      </c>
      <c r="W681" s="45" t="str">
        <f t="shared" si="87"/>
        <v/>
      </c>
      <c r="X681" s="46" t="str">
        <f>IF($B681="","",$W681*(X$2+$U681*0.015) *$O681*IF(COUNTIF(Parámetros!$J:$J, $S681)&gt;0,0,1)*IF($T681=2,0,1) +$J681*$W681)</f>
        <v/>
      </c>
      <c r="Y681" s="46" t="str">
        <f>IF($B681="","",$W681*Y$2*P681*IF(COUNTIF(Parámetros!$L:$L,$S681)&gt;0,0,1)*IF($T681=2,0,1) +$K681*$W681)</f>
        <v/>
      </c>
      <c r="Z681" s="46" t="str">
        <f>IF($B681="","",($M681*Z$2+IF($T681=2,0, $M681*Z$1+$X681/$W681*(1-$W681)))*IF(COUNTIF(Parámetros!$I:$I, $S681)&gt;0,0,1))</f>
        <v/>
      </c>
      <c r="AA681" s="46" t="str">
        <f>IF($B681="","",$R681*IF($T681=2,AA$1,AA$2) *IF(COUNTIF(Parámetros!$K:$K, $S681)&gt;0,0,1)+$Y681/$W681*(1-$W681))</f>
        <v/>
      </c>
      <c r="AB681" s="46" t="str">
        <f>IF($B681="","",$Q681*Parámetros!$B$3+Parámetros!$B$2)</f>
        <v/>
      </c>
      <c r="AC681" s="46" t="str">
        <f>IF($B681="","",Parámetros!$B$1*IF(OR($S681=27,$S681=102),0,1))</f>
        <v/>
      </c>
      <c r="AE681" s="43" t="str">
        <f>IF($B681="","",IF($C681="","No declarado",IFERROR(VLOOKUP($C681,F.931!$B:$BZ,$AE$1,0),"No declarado")))</f>
        <v/>
      </c>
      <c r="AF681" s="47" t="str">
        <f t="shared" si="88"/>
        <v/>
      </c>
      <c r="AG681" s="47" t="str">
        <f>IF($B681="","",IFERROR(O681-VLOOKUP(C681,F.931!B:BZ,SUMIFS(F.931!$1:$1,F.931!$3:$3,"Remuneración 4"),0),""))</f>
        <v/>
      </c>
      <c r="AH681" s="48" t="str">
        <f t="shared" si="89"/>
        <v/>
      </c>
      <c r="AI681" s="41" t="str">
        <f t="shared" si="90"/>
        <v/>
      </c>
    </row>
    <row r="682" spans="1:35" x14ac:dyDescent="0.2">
      <c r="A682" s="65"/>
      <c r="B682" s="64"/>
      <c r="C682" s="65"/>
      <c r="D682" s="88"/>
      <c r="E682" s="62"/>
      <c r="F682" s="62"/>
      <c r="G682" s="62"/>
      <c r="H682" s="62"/>
      <c r="I682" s="62"/>
      <c r="J682" s="62"/>
      <c r="K682" s="62"/>
      <c r="L682" s="43" t="str">
        <f>IF($B682="","",MAX(0,$E682-MAX($E682-$I682,Parámetros!$B$5)))</f>
        <v/>
      </c>
      <c r="M682" s="43" t="str">
        <f>IF($B682="","",MIN($E682,Parámetros!$B$4))</f>
        <v/>
      </c>
      <c r="N682" s="43" t="str">
        <f t="shared" si="91"/>
        <v/>
      </c>
      <c r="O682" s="43" t="str">
        <f>IF($B682="","",MIN(($E682+$F682)/IF($D682="",1,$D682),Parámetros!$B$4))</f>
        <v/>
      </c>
      <c r="P682" s="43" t="str">
        <f t="shared" si="92"/>
        <v/>
      </c>
      <c r="Q682" s="43" t="str">
        <f t="shared" si="93"/>
        <v/>
      </c>
      <c r="R682" s="43" t="str">
        <f t="shared" si="94"/>
        <v/>
      </c>
      <c r="S682" s="44" t="str">
        <f>IF($B682="","",IFERROR(VLOOKUP($C682,F.931!$B:$R,9,0),8))</f>
        <v/>
      </c>
      <c r="T682" s="44" t="str">
        <f>IF($B682="","",IFERROR(VLOOKUP($C682,F.931!$B:$R,7,0),1))</f>
        <v/>
      </c>
      <c r="U682" s="44" t="str">
        <f>IF($B682="","",IFERROR(VLOOKUP($C682,F.931!$B:$AR,15,0),0))</f>
        <v/>
      </c>
      <c r="V682" s="44" t="str">
        <f>IF($B682="","",IFERROR(VLOOKUP($C682,F.931!$B:$R,3,0),1))</f>
        <v/>
      </c>
      <c r="W682" s="45" t="str">
        <f t="shared" si="87"/>
        <v/>
      </c>
      <c r="X682" s="46" t="str">
        <f>IF($B682="","",$W682*(X$2+$U682*0.015) *$O682*IF(COUNTIF(Parámetros!$J:$J, $S682)&gt;0,0,1)*IF($T682=2,0,1) +$J682*$W682)</f>
        <v/>
      </c>
      <c r="Y682" s="46" t="str">
        <f>IF($B682="","",$W682*Y$2*P682*IF(COUNTIF(Parámetros!$L:$L,$S682)&gt;0,0,1)*IF($T682=2,0,1) +$K682*$W682)</f>
        <v/>
      </c>
      <c r="Z682" s="46" t="str">
        <f>IF($B682="","",($M682*Z$2+IF($T682=2,0, $M682*Z$1+$X682/$W682*(1-$W682)))*IF(COUNTIF(Parámetros!$I:$I, $S682)&gt;0,0,1))</f>
        <v/>
      </c>
      <c r="AA682" s="46" t="str">
        <f>IF($B682="","",$R682*IF($T682=2,AA$1,AA$2) *IF(COUNTIF(Parámetros!$K:$K, $S682)&gt;0,0,1)+$Y682/$W682*(1-$W682))</f>
        <v/>
      </c>
      <c r="AB682" s="46" t="str">
        <f>IF($B682="","",$Q682*Parámetros!$B$3+Parámetros!$B$2)</f>
        <v/>
      </c>
      <c r="AC682" s="46" t="str">
        <f>IF($B682="","",Parámetros!$B$1*IF(OR($S682=27,$S682=102),0,1))</f>
        <v/>
      </c>
      <c r="AE682" s="43" t="str">
        <f>IF($B682="","",IF($C682="","No declarado",IFERROR(VLOOKUP($C682,F.931!$B:$BZ,$AE$1,0),"No declarado")))</f>
        <v/>
      </c>
      <c r="AF682" s="47" t="str">
        <f t="shared" si="88"/>
        <v/>
      </c>
      <c r="AG682" s="47" t="str">
        <f>IF($B682="","",IFERROR(O682-VLOOKUP(C682,F.931!B:BZ,SUMIFS(F.931!$1:$1,F.931!$3:$3,"Remuneración 4"),0),""))</f>
        <v/>
      </c>
      <c r="AH682" s="48" t="str">
        <f t="shared" si="89"/>
        <v/>
      </c>
      <c r="AI682" s="41" t="str">
        <f t="shared" si="90"/>
        <v/>
      </c>
    </row>
    <row r="683" spans="1:35" x14ac:dyDescent="0.2">
      <c r="A683" s="65"/>
      <c r="B683" s="64"/>
      <c r="C683" s="65"/>
      <c r="D683" s="88"/>
      <c r="E683" s="62"/>
      <c r="F683" s="62"/>
      <c r="G683" s="62"/>
      <c r="H683" s="62"/>
      <c r="I683" s="62"/>
      <c r="J683" s="62"/>
      <c r="K683" s="62"/>
      <c r="L683" s="43" t="str">
        <f>IF($B683="","",MAX(0,$E683-MAX($E683-$I683,Parámetros!$B$5)))</f>
        <v/>
      </c>
      <c r="M683" s="43" t="str">
        <f>IF($B683="","",MIN($E683,Parámetros!$B$4))</f>
        <v/>
      </c>
      <c r="N683" s="43" t="str">
        <f t="shared" si="91"/>
        <v/>
      </c>
      <c r="O683" s="43" t="str">
        <f>IF($B683="","",MIN(($E683+$F683)/IF($D683="",1,$D683),Parámetros!$B$4))</f>
        <v/>
      </c>
      <c r="P683" s="43" t="str">
        <f t="shared" si="92"/>
        <v/>
      </c>
      <c r="Q683" s="43" t="str">
        <f t="shared" si="93"/>
        <v/>
      </c>
      <c r="R683" s="43" t="str">
        <f t="shared" si="94"/>
        <v/>
      </c>
      <c r="S683" s="44" t="str">
        <f>IF($B683="","",IFERROR(VLOOKUP($C683,F.931!$B:$R,9,0),8))</f>
        <v/>
      </c>
      <c r="T683" s="44" t="str">
        <f>IF($B683="","",IFERROR(VLOOKUP($C683,F.931!$B:$R,7,0),1))</f>
        <v/>
      </c>
      <c r="U683" s="44" t="str">
        <f>IF($B683="","",IFERROR(VLOOKUP($C683,F.931!$B:$AR,15,0),0))</f>
        <v/>
      </c>
      <c r="V683" s="44" t="str">
        <f>IF($B683="","",IFERROR(VLOOKUP($C683,F.931!$B:$R,3,0),1))</f>
        <v/>
      </c>
      <c r="W683" s="45" t="str">
        <f t="shared" si="87"/>
        <v/>
      </c>
      <c r="X683" s="46" t="str">
        <f>IF($B683="","",$W683*(X$2+$U683*0.015) *$O683*IF(COUNTIF(Parámetros!$J:$J, $S683)&gt;0,0,1)*IF($T683=2,0,1) +$J683*$W683)</f>
        <v/>
      </c>
      <c r="Y683" s="46" t="str">
        <f>IF($B683="","",$W683*Y$2*P683*IF(COUNTIF(Parámetros!$L:$L,$S683)&gt;0,0,1)*IF($T683=2,0,1) +$K683*$W683)</f>
        <v/>
      </c>
      <c r="Z683" s="46" t="str">
        <f>IF($B683="","",($M683*Z$2+IF($T683=2,0, $M683*Z$1+$X683/$W683*(1-$W683)))*IF(COUNTIF(Parámetros!$I:$I, $S683)&gt;0,0,1))</f>
        <v/>
      </c>
      <c r="AA683" s="46" t="str">
        <f>IF($B683="","",$R683*IF($T683=2,AA$1,AA$2) *IF(COUNTIF(Parámetros!$K:$K, $S683)&gt;0,0,1)+$Y683/$W683*(1-$W683))</f>
        <v/>
      </c>
      <c r="AB683" s="46" t="str">
        <f>IF($B683="","",$Q683*Parámetros!$B$3+Parámetros!$B$2)</f>
        <v/>
      </c>
      <c r="AC683" s="46" t="str">
        <f>IF($B683="","",Parámetros!$B$1*IF(OR($S683=27,$S683=102),0,1))</f>
        <v/>
      </c>
      <c r="AE683" s="43" t="str">
        <f>IF($B683="","",IF($C683="","No declarado",IFERROR(VLOOKUP($C683,F.931!$B:$BZ,$AE$1,0),"No declarado")))</f>
        <v/>
      </c>
      <c r="AF683" s="47" t="str">
        <f t="shared" si="88"/>
        <v/>
      </c>
      <c r="AG683" s="47" t="str">
        <f>IF($B683="","",IFERROR(O683-VLOOKUP(C683,F.931!B:BZ,SUMIFS(F.931!$1:$1,F.931!$3:$3,"Remuneración 4"),0),""))</f>
        <v/>
      </c>
      <c r="AH683" s="48" t="str">
        <f t="shared" si="89"/>
        <v/>
      </c>
      <c r="AI683" s="41" t="str">
        <f t="shared" si="90"/>
        <v/>
      </c>
    </row>
    <row r="684" spans="1:35" x14ac:dyDescent="0.2">
      <c r="A684" s="65"/>
      <c r="B684" s="64"/>
      <c r="C684" s="65"/>
      <c r="D684" s="88"/>
      <c r="E684" s="62"/>
      <c r="F684" s="62"/>
      <c r="G684" s="62"/>
      <c r="H684" s="62"/>
      <c r="I684" s="62"/>
      <c r="J684" s="62"/>
      <c r="K684" s="62"/>
      <c r="L684" s="43" t="str">
        <f>IF($B684="","",MAX(0,$E684-MAX($E684-$I684,Parámetros!$B$5)))</f>
        <v/>
      </c>
      <c r="M684" s="43" t="str">
        <f>IF($B684="","",MIN($E684,Parámetros!$B$4))</f>
        <v/>
      </c>
      <c r="N684" s="43" t="str">
        <f t="shared" si="91"/>
        <v/>
      </c>
      <c r="O684" s="43" t="str">
        <f>IF($B684="","",MIN(($E684+$F684)/IF($D684="",1,$D684),Parámetros!$B$4))</f>
        <v/>
      </c>
      <c r="P684" s="43" t="str">
        <f t="shared" si="92"/>
        <v/>
      </c>
      <c r="Q684" s="43" t="str">
        <f t="shared" si="93"/>
        <v/>
      </c>
      <c r="R684" s="43" t="str">
        <f t="shared" si="94"/>
        <v/>
      </c>
      <c r="S684" s="44" t="str">
        <f>IF($B684="","",IFERROR(VLOOKUP($C684,F.931!$B:$R,9,0),8))</f>
        <v/>
      </c>
      <c r="T684" s="44" t="str">
        <f>IF($B684="","",IFERROR(VLOOKUP($C684,F.931!$B:$R,7,0),1))</f>
        <v/>
      </c>
      <c r="U684" s="44" t="str">
        <f>IF($B684="","",IFERROR(VLOOKUP($C684,F.931!$B:$AR,15,0),0))</f>
        <v/>
      </c>
      <c r="V684" s="44" t="str">
        <f>IF($B684="","",IFERROR(VLOOKUP($C684,F.931!$B:$R,3,0),1))</f>
        <v/>
      </c>
      <c r="W684" s="45" t="str">
        <f t="shared" si="87"/>
        <v/>
      </c>
      <c r="X684" s="46" t="str">
        <f>IF($B684="","",$W684*(X$2+$U684*0.015) *$O684*IF(COUNTIF(Parámetros!$J:$J, $S684)&gt;0,0,1)*IF($T684=2,0,1) +$J684*$W684)</f>
        <v/>
      </c>
      <c r="Y684" s="46" t="str">
        <f>IF($B684="","",$W684*Y$2*P684*IF(COUNTIF(Parámetros!$L:$L,$S684)&gt;0,0,1)*IF($T684=2,0,1) +$K684*$W684)</f>
        <v/>
      </c>
      <c r="Z684" s="46" t="str">
        <f>IF($B684="","",($M684*Z$2+IF($T684=2,0, $M684*Z$1+$X684/$W684*(1-$W684)))*IF(COUNTIF(Parámetros!$I:$I, $S684)&gt;0,0,1))</f>
        <v/>
      </c>
      <c r="AA684" s="46" t="str">
        <f>IF($B684="","",$R684*IF($T684=2,AA$1,AA$2) *IF(COUNTIF(Parámetros!$K:$K, $S684)&gt;0,0,1)+$Y684/$W684*(1-$W684))</f>
        <v/>
      </c>
      <c r="AB684" s="46" t="str">
        <f>IF($B684="","",$Q684*Parámetros!$B$3+Parámetros!$B$2)</f>
        <v/>
      </c>
      <c r="AC684" s="46" t="str">
        <f>IF($B684="","",Parámetros!$B$1*IF(OR($S684=27,$S684=102),0,1))</f>
        <v/>
      </c>
      <c r="AE684" s="43" t="str">
        <f>IF($B684="","",IF($C684="","No declarado",IFERROR(VLOOKUP($C684,F.931!$B:$BZ,$AE$1,0),"No declarado")))</f>
        <v/>
      </c>
      <c r="AF684" s="47" t="str">
        <f t="shared" si="88"/>
        <v/>
      </c>
      <c r="AG684" s="47" t="str">
        <f>IF($B684="","",IFERROR(O684-VLOOKUP(C684,F.931!B:BZ,SUMIFS(F.931!$1:$1,F.931!$3:$3,"Remuneración 4"),0),""))</f>
        <v/>
      </c>
      <c r="AH684" s="48" t="str">
        <f t="shared" si="89"/>
        <v/>
      </c>
      <c r="AI684" s="41" t="str">
        <f t="shared" si="90"/>
        <v/>
      </c>
    </row>
    <row r="685" spans="1:35" x14ac:dyDescent="0.2">
      <c r="A685" s="65"/>
      <c r="B685" s="64"/>
      <c r="C685" s="65"/>
      <c r="D685" s="88"/>
      <c r="E685" s="62"/>
      <c r="F685" s="62"/>
      <c r="G685" s="62"/>
      <c r="H685" s="62"/>
      <c r="I685" s="62"/>
      <c r="J685" s="62"/>
      <c r="K685" s="62"/>
      <c r="L685" s="43" t="str">
        <f>IF($B685="","",MAX(0,$E685-MAX($E685-$I685,Parámetros!$B$5)))</f>
        <v/>
      </c>
      <c r="M685" s="43" t="str">
        <f>IF($B685="","",MIN($E685,Parámetros!$B$4))</f>
        <v/>
      </c>
      <c r="N685" s="43" t="str">
        <f t="shared" si="91"/>
        <v/>
      </c>
      <c r="O685" s="43" t="str">
        <f>IF($B685="","",MIN(($E685+$F685)/IF($D685="",1,$D685),Parámetros!$B$4))</f>
        <v/>
      </c>
      <c r="P685" s="43" t="str">
        <f t="shared" si="92"/>
        <v/>
      </c>
      <c r="Q685" s="43" t="str">
        <f t="shared" si="93"/>
        <v/>
      </c>
      <c r="R685" s="43" t="str">
        <f t="shared" si="94"/>
        <v/>
      </c>
      <c r="S685" s="44" t="str">
        <f>IF($B685="","",IFERROR(VLOOKUP($C685,F.931!$B:$R,9,0),8))</f>
        <v/>
      </c>
      <c r="T685" s="44" t="str">
        <f>IF($B685="","",IFERROR(VLOOKUP($C685,F.931!$B:$R,7,0),1))</f>
        <v/>
      </c>
      <c r="U685" s="44" t="str">
        <f>IF($B685="","",IFERROR(VLOOKUP($C685,F.931!$B:$AR,15,0),0))</f>
        <v/>
      </c>
      <c r="V685" s="44" t="str">
        <f>IF($B685="","",IFERROR(VLOOKUP($C685,F.931!$B:$R,3,0),1))</f>
        <v/>
      </c>
      <c r="W685" s="45" t="str">
        <f t="shared" si="87"/>
        <v/>
      </c>
      <c r="X685" s="46" t="str">
        <f>IF($B685="","",$W685*(X$2+$U685*0.015) *$O685*IF(COUNTIF(Parámetros!$J:$J, $S685)&gt;0,0,1)*IF($T685=2,0,1) +$J685*$W685)</f>
        <v/>
      </c>
      <c r="Y685" s="46" t="str">
        <f>IF($B685="","",$W685*Y$2*P685*IF(COUNTIF(Parámetros!$L:$L,$S685)&gt;0,0,1)*IF($T685=2,0,1) +$K685*$W685)</f>
        <v/>
      </c>
      <c r="Z685" s="46" t="str">
        <f>IF($B685="","",($M685*Z$2+IF($T685=2,0, $M685*Z$1+$X685/$W685*(1-$W685)))*IF(COUNTIF(Parámetros!$I:$I, $S685)&gt;0,0,1))</f>
        <v/>
      </c>
      <c r="AA685" s="46" t="str">
        <f>IF($B685="","",$R685*IF($T685=2,AA$1,AA$2) *IF(COUNTIF(Parámetros!$K:$K, $S685)&gt;0,0,1)+$Y685/$W685*(1-$W685))</f>
        <v/>
      </c>
      <c r="AB685" s="46" t="str">
        <f>IF($B685="","",$Q685*Parámetros!$B$3+Parámetros!$B$2)</f>
        <v/>
      </c>
      <c r="AC685" s="46" t="str">
        <f>IF($B685="","",Parámetros!$B$1*IF(OR($S685=27,$S685=102),0,1))</f>
        <v/>
      </c>
      <c r="AE685" s="43" t="str">
        <f>IF($B685="","",IF($C685="","No declarado",IFERROR(VLOOKUP($C685,F.931!$B:$BZ,$AE$1,0),"No declarado")))</f>
        <v/>
      </c>
      <c r="AF685" s="47" t="str">
        <f t="shared" si="88"/>
        <v/>
      </c>
      <c r="AG685" s="47" t="str">
        <f>IF($B685="","",IFERROR(O685-VLOOKUP(C685,F.931!B:BZ,SUMIFS(F.931!$1:$1,F.931!$3:$3,"Remuneración 4"),0),""))</f>
        <v/>
      </c>
      <c r="AH685" s="48" t="str">
        <f t="shared" si="89"/>
        <v/>
      </c>
      <c r="AI685" s="41" t="str">
        <f t="shared" si="90"/>
        <v/>
      </c>
    </row>
    <row r="686" spans="1:35" x14ac:dyDescent="0.2">
      <c r="A686" s="65"/>
      <c r="B686" s="64"/>
      <c r="C686" s="65"/>
      <c r="D686" s="88"/>
      <c r="E686" s="62"/>
      <c r="F686" s="62"/>
      <c r="G686" s="62"/>
      <c r="H686" s="62"/>
      <c r="I686" s="62"/>
      <c r="J686" s="62"/>
      <c r="K686" s="62"/>
      <c r="L686" s="43" t="str">
        <f>IF($B686="","",MAX(0,$E686-MAX($E686-$I686,Parámetros!$B$5)))</f>
        <v/>
      </c>
      <c r="M686" s="43" t="str">
        <f>IF($B686="","",MIN($E686,Parámetros!$B$4))</f>
        <v/>
      </c>
      <c r="N686" s="43" t="str">
        <f t="shared" si="91"/>
        <v/>
      </c>
      <c r="O686" s="43" t="str">
        <f>IF($B686="","",MIN(($E686+$F686)/IF($D686="",1,$D686),Parámetros!$B$4))</f>
        <v/>
      </c>
      <c r="P686" s="43" t="str">
        <f t="shared" si="92"/>
        <v/>
      </c>
      <c r="Q686" s="43" t="str">
        <f t="shared" si="93"/>
        <v/>
      </c>
      <c r="R686" s="43" t="str">
        <f t="shared" si="94"/>
        <v/>
      </c>
      <c r="S686" s="44" t="str">
        <f>IF($B686="","",IFERROR(VLOOKUP($C686,F.931!$B:$R,9,0),8))</f>
        <v/>
      </c>
      <c r="T686" s="44" t="str">
        <f>IF($B686="","",IFERROR(VLOOKUP($C686,F.931!$B:$R,7,0),1))</f>
        <v/>
      </c>
      <c r="U686" s="44" t="str">
        <f>IF($B686="","",IFERROR(VLOOKUP($C686,F.931!$B:$AR,15,0),0))</f>
        <v/>
      </c>
      <c r="V686" s="44" t="str">
        <f>IF($B686="","",IFERROR(VLOOKUP($C686,F.931!$B:$R,3,0),1))</f>
        <v/>
      </c>
      <c r="W686" s="45" t="str">
        <f t="shared" ref="W686:W749" si="95">IF($B686="","",1-(IF($O686&gt;$X$1,0.15,0.1)+IF(LEFT(TEXT(V686,"000000"),1)="4",0.05,0)))</f>
        <v/>
      </c>
      <c r="X686" s="46" t="str">
        <f>IF($B686="","",$W686*(X$2+$U686*0.015) *$O686*IF(COUNTIF(Parámetros!$J:$J, $S686)&gt;0,0,1)*IF($T686=2,0,1) +$J686*$W686)</f>
        <v/>
      </c>
      <c r="Y686" s="46" t="str">
        <f>IF($B686="","",$W686*Y$2*P686*IF(COUNTIF(Parámetros!$L:$L,$S686)&gt;0,0,1)*IF($T686=2,0,1) +$K686*$W686)</f>
        <v/>
      </c>
      <c r="Z686" s="46" t="str">
        <f>IF($B686="","",($M686*Z$2+IF($T686=2,0, $M686*Z$1+$X686/$W686*(1-$W686)))*IF(COUNTIF(Parámetros!$I:$I, $S686)&gt;0,0,1))</f>
        <v/>
      </c>
      <c r="AA686" s="46" t="str">
        <f>IF($B686="","",$R686*IF($T686=2,AA$1,AA$2) *IF(COUNTIF(Parámetros!$K:$K, $S686)&gt;0,0,1)+$Y686/$W686*(1-$W686))</f>
        <v/>
      </c>
      <c r="AB686" s="46" t="str">
        <f>IF($B686="","",$Q686*Parámetros!$B$3+Parámetros!$B$2)</f>
        <v/>
      </c>
      <c r="AC686" s="46" t="str">
        <f>IF($B686="","",Parámetros!$B$1*IF(OR($S686=27,$S686=102),0,1))</f>
        <v/>
      </c>
      <c r="AE686" s="43" t="str">
        <f>IF($B686="","",IF($C686="","No declarado",IFERROR(VLOOKUP($C686,F.931!$B:$BZ,$AE$1,0),"No declarado")))</f>
        <v/>
      </c>
      <c r="AF686" s="47" t="str">
        <f t="shared" ref="AF686:AF749" si="96">IF($B686="","",IFERROR(AE686-SUM(E686:H686),""))</f>
        <v/>
      </c>
      <c r="AG686" s="47" t="str">
        <f>IF($B686="","",IFERROR(O686-VLOOKUP(C686,F.931!B:BZ,SUMIFS(F.931!$1:$1,F.931!$3:$3,"Remuneración 4"),0),""))</f>
        <v/>
      </c>
      <c r="AH686" s="48" t="str">
        <f t="shared" ref="AH686:AH749" si="97">IF($B686="","",SUM(Y686:Y686,AA686:AC686))</f>
        <v/>
      </c>
      <c r="AI686" s="41" t="str">
        <f t="shared" ref="AI686:AI749" si="98">IF($B686="","",SUM(E686:H686)+AH686)</f>
        <v/>
      </c>
    </row>
    <row r="687" spans="1:35" x14ac:dyDescent="0.2">
      <c r="A687" s="65"/>
      <c r="B687" s="64"/>
      <c r="C687" s="65"/>
      <c r="D687" s="88"/>
      <c r="E687" s="62"/>
      <c r="F687" s="62"/>
      <c r="G687" s="62"/>
      <c r="H687" s="62"/>
      <c r="I687" s="62"/>
      <c r="J687" s="62"/>
      <c r="K687" s="62"/>
      <c r="L687" s="43" t="str">
        <f>IF($B687="","",MAX(0,$E687-MAX($E687-$I687,Parámetros!$B$5)))</f>
        <v/>
      </c>
      <c r="M687" s="43" t="str">
        <f>IF($B687="","",MIN($E687,Parámetros!$B$4))</f>
        <v/>
      </c>
      <c r="N687" s="43" t="str">
        <f t="shared" si="91"/>
        <v/>
      </c>
      <c r="O687" s="43" t="str">
        <f>IF($B687="","",MIN(($E687+$F687)/IF($D687="",1,$D687),Parámetros!$B$4))</f>
        <v/>
      </c>
      <c r="P687" s="43" t="str">
        <f t="shared" si="92"/>
        <v/>
      </c>
      <c r="Q687" s="43" t="str">
        <f t="shared" si="93"/>
        <v/>
      </c>
      <c r="R687" s="43" t="str">
        <f t="shared" si="94"/>
        <v/>
      </c>
      <c r="S687" s="44" t="str">
        <f>IF($B687="","",IFERROR(VLOOKUP($C687,F.931!$B:$R,9,0),8))</f>
        <v/>
      </c>
      <c r="T687" s="44" t="str">
        <f>IF($B687="","",IFERROR(VLOOKUP($C687,F.931!$B:$R,7,0),1))</f>
        <v/>
      </c>
      <c r="U687" s="44" t="str">
        <f>IF($B687="","",IFERROR(VLOOKUP($C687,F.931!$B:$AR,15,0),0))</f>
        <v/>
      </c>
      <c r="V687" s="44" t="str">
        <f>IF($B687="","",IFERROR(VLOOKUP($C687,F.931!$B:$R,3,0),1))</f>
        <v/>
      </c>
      <c r="W687" s="45" t="str">
        <f t="shared" si="95"/>
        <v/>
      </c>
      <c r="X687" s="46" t="str">
        <f>IF($B687="","",$W687*(X$2+$U687*0.015) *$O687*IF(COUNTIF(Parámetros!$J:$J, $S687)&gt;0,0,1)*IF($T687=2,0,1) +$J687*$W687)</f>
        <v/>
      </c>
      <c r="Y687" s="46" t="str">
        <f>IF($B687="","",$W687*Y$2*P687*IF(COUNTIF(Parámetros!$L:$L,$S687)&gt;0,0,1)*IF($T687=2,0,1) +$K687*$W687)</f>
        <v/>
      </c>
      <c r="Z687" s="46" t="str">
        <f>IF($B687="","",($M687*Z$2+IF($T687=2,0, $M687*Z$1+$X687/$W687*(1-$W687)))*IF(COUNTIF(Parámetros!$I:$I, $S687)&gt;0,0,1))</f>
        <v/>
      </c>
      <c r="AA687" s="46" t="str">
        <f>IF($B687="","",$R687*IF($T687=2,AA$1,AA$2) *IF(COUNTIF(Parámetros!$K:$K, $S687)&gt;0,0,1)+$Y687/$W687*(1-$W687))</f>
        <v/>
      </c>
      <c r="AB687" s="46" t="str">
        <f>IF($B687="","",$Q687*Parámetros!$B$3+Parámetros!$B$2)</f>
        <v/>
      </c>
      <c r="AC687" s="46" t="str">
        <f>IF($B687="","",Parámetros!$B$1*IF(OR($S687=27,$S687=102),0,1))</f>
        <v/>
      </c>
      <c r="AE687" s="43" t="str">
        <f>IF($B687="","",IF($C687="","No declarado",IFERROR(VLOOKUP($C687,F.931!$B:$BZ,$AE$1,0),"No declarado")))</f>
        <v/>
      </c>
      <c r="AF687" s="47" t="str">
        <f t="shared" si="96"/>
        <v/>
      </c>
      <c r="AG687" s="47" t="str">
        <f>IF($B687="","",IFERROR(O687-VLOOKUP(C687,F.931!B:BZ,SUMIFS(F.931!$1:$1,F.931!$3:$3,"Remuneración 4"),0),""))</f>
        <v/>
      </c>
      <c r="AH687" s="48" t="str">
        <f t="shared" si="97"/>
        <v/>
      </c>
      <c r="AI687" s="41" t="str">
        <f t="shared" si="98"/>
        <v/>
      </c>
    </row>
    <row r="688" spans="1:35" x14ac:dyDescent="0.2">
      <c r="A688" s="65"/>
      <c r="B688" s="64"/>
      <c r="C688" s="65"/>
      <c r="D688" s="88"/>
      <c r="E688" s="62"/>
      <c r="F688" s="62"/>
      <c r="G688" s="62"/>
      <c r="H688" s="62"/>
      <c r="I688" s="62"/>
      <c r="J688" s="62"/>
      <c r="K688" s="62"/>
      <c r="L688" s="43" t="str">
        <f>IF($B688="","",MAX(0,$E688-MAX($E688-$I688,Parámetros!$B$5)))</f>
        <v/>
      </c>
      <c r="M688" s="43" t="str">
        <f>IF($B688="","",MIN($E688,Parámetros!$B$4))</f>
        <v/>
      </c>
      <c r="N688" s="43" t="str">
        <f t="shared" si="91"/>
        <v/>
      </c>
      <c r="O688" s="43" t="str">
        <f>IF($B688="","",MIN(($E688+$F688)/IF($D688="",1,$D688),Parámetros!$B$4))</f>
        <v/>
      </c>
      <c r="P688" s="43" t="str">
        <f t="shared" si="92"/>
        <v/>
      </c>
      <c r="Q688" s="43" t="str">
        <f t="shared" si="93"/>
        <v/>
      </c>
      <c r="R688" s="43" t="str">
        <f t="shared" si="94"/>
        <v/>
      </c>
      <c r="S688" s="44" t="str">
        <f>IF($B688="","",IFERROR(VLOOKUP($C688,F.931!$B:$R,9,0),8))</f>
        <v/>
      </c>
      <c r="T688" s="44" t="str">
        <f>IF($B688="","",IFERROR(VLOOKUP($C688,F.931!$B:$R,7,0),1))</f>
        <v/>
      </c>
      <c r="U688" s="44" t="str">
        <f>IF($B688="","",IFERROR(VLOOKUP($C688,F.931!$B:$AR,15,0),0))</f>
        <v/>
      </c>
      <c r="V688" s="44" t="str">
        <f>IF($B688="","",IFERROR(VLOOKUP($C688,F.931!$B:$R,3,0),1))</f>
        <v/>
      </c>
      <c r="W688" s="45" t="str">
        <f t="shared" si="95"/>
        <v/>
      </c>
      <c r="X688" s="46" t="str">
        <f>IF($B688="","",$W688*(X$2+$U688*0.015) *$O688*IF(COUNTIF(Parámetros!$J:$J, $S688)&gt;0,0,1)*IF($T688=2,0,1) +$J688*$W688)</f>
        <v/>
      </c>
      <c r="Y688" s="46" t="str">
        <f>IF($B688="","",$W688*Y$2*P688*IF(COUNTIF(Parámetros!$L:$L,$S688)&gt;0,0,1)*IF($T688=2,0,1) +$K688*$W688)</f>
        <v/>
      </c>
      <c r="Z688" s="46" t="str">
        <f>IF($B688="","",($M688*Z$2+IF($T688=2,0, $M688*Z$1+$X688/$W688*(1-$W688)))*IF(COUNTIF(Parámetros!$I:$I, $S688)&gt;0,0,1))</f>
        <v/>
      </c>
      <c r="AA688" s="46" t="str">
        <f>IF($B688="","",$R688*IF($T688=2,AA$1,AA$2) *IF(COUNTIF(Parámetros!$K:$K, $S688)&gt;0,0,1)+$Y688/$W688*(1-$W688))</f>
        <v/>
      </c>
      <c r="AB688" s="46" t="str">
        <f>IF($B688="","",$Q688*Parámetros!$B$3+Parámetros!$B$2)</f>
        <v/>
      </c>
      <c r="AC688" s="46" t="str">
        <f>IF($B688="","",Parámetros!$B$1*IF(OR($S688=27,$S688=102),0,1))</f>
        <v/>
      </c>
      <c r="AE688" s="43" t="str">
        <f>IF($B688="","",IF($C688="","No declarado",IFERROR(VLOOKUP($C688,F.931!$B:$BZ,$AE$1,0),"No declarado")))</f>
        <v/>
      </c>
      <c r="AF688" s="47" t="str">
        <f t="shared" si="96"/>
        <v/>
      </c>
      <c r="AG688" s="47" t="str">
        <f>IF($B688="","",IFERROR(O688-VLOOKUP(C688,F.931!B:BZ,SUMIFS(F.931!$1:$1,F.931!$3:$3,"Remuneración 4"),0),""))</f>
        <v/>
      </c>
      <c r="AH688" s="48" t="str">
        <f t="shared" si="97"/>
        <v/>
      </c>
      <c r="AI688" s="41" t="str">
        <f t="shared" si="98"/>
        <v/>
      </c>
    </row>
    <row r="689" spans="1:35" x14ac:dyDescent="0.2">
      <c r="A689" s="65"/>
      <c r="B689" s="64"/>
      <c r="C689" s="65"/>
      <c r="D689" s="88"/>
      <c r="E689" s="62"/>
      <c r="F689" s="62"/>
      <c r="G689" s="62"/>
      <c r="H689" s="62"/>
      <c r="I689" s="62"/>
      <c r="J689" s="62"/>
      <c r="K689" s="62"/>
      <c r="L689" s="43" t="str">
        <f>IF($B689="","",MAX(0,$E689-MAX($E689-$I689,Parámetros!$B$5)))</f>
        <v/>
      </c>
      <c r="M689" s="43" t="str">
        <f>IF($B689="","",MIN($E689,Parámetros!$B$4))</f>
        <v/>
      </c>
      <c r="N689" s="43" t="str">
        <f t="shared" si="91"/>
        <v/>
      </c>
      <c r="O689" s="43" t="str">
        <f>IF($B689="","",MIN(($E689+$F689)/IF($D689="",1,$D689),Parámetros!$B$4))</f>
        <v/>
      </c>
      <c r="P689" s="43" t="str">
        <f t="shared" si="92"/>
        <v/>
      </c>
      <c r="Q689" s="43" t="str">
        <f t="shared" si="93"/>
        <v/>
      </c>
      <c r="R689" s="43" t="str">
        <f t="shared" si="94"/>
        <v/>
      </c>
      <c r="S689" s="44" t="str">
        <f>IF($B689="","",IFERROR(VLOOKUP($C689,F.931!$B:$R,9,0),8))</f>
        <v/>
      </c>
      <c r="T689" s="44" t="str">
        <f>IF($B689="","",IFERROR(VLOOKUP($C689,F.931!$B:$R,7,0),1))</f>
        <v/>
      </c>
      <c r="U689" s="44" t="str">
        <f>IF($B689="","",IFERROR(VLOOKUP($C689,F.931!$B:$AR,15,0),0))</f>
        <v/>
      </c>
      <c r="V689" s="44" t="str">
        <f>IF($B689="","",IFERROR(VLOOKUP($C689,F.931!$B:$R,3,0),1))</f>
        <v/>
      </c>
      <c r="W689" s="45" t="str">
        <f t="shared" si="95"/>
        <v/>
      </c>
      <c r="X689" s="46" t="str">
        <f>IF($B689="","",$W689*(X$2+$U689*0.015) *$O689*IF(COUNTIF(Parámetros!$J:$J, $S689)&gt;0,0,1)*IF($T689=2,0,1) +$J689*$W689)</f>
        <v/>
      </c>
      <c r="Y689" s="46" t="str">
        <f>IF($B689="","",$W689*Y$2*P689*IF(COUNTIF(Parámetros!$L:$L,$S689)&gt;0,0,1)*IF($T689=2,0,1) +$K689*$W689)</f>
        <v/>
      </c>
      <c r="Z689" s="46" t="str">
        <f>IF($B689="","",($M689*Z$2+IF($T689=2,0, $M689*Z$1+$X689/$W689*(1-$W689)))*IF(COUNTIF(Parámetros!$I:$I, $S689)&gt;0,0,1))</f>
        <v/>
      </c>
      <c r="AA689" s="46" t="str">
        <f>IF($B689="","",$R689*IF($T689=2,AA$1,AA$2) *IF(COUNTIF(Parámetros!$K:$K, $S689)&gt;0,0,1)+$Y689/$W689*(1-$W689))</f>
        <v/>
      </c>
      <c r="AB689" s="46" t="str">
        <f>IF($B689="","",$Q689*Parámetros!$B$3+Parámetros!$B$2)</f>
        <v/>
      </c>
      <c r="AC689" s="46" t="str">
        <f>IF($B689="","",Parámetros!$B$1*IF(OR($S689=27,$S689=102),0,1))</f>
        <v/>
      </c>
      <c r="AE689" s="43" t="str">
        <f>IF($B689="","",IF($C689="","No declarado",IFERROR(VLOOKUP($C689,F.931!$B:$BZ,$AE$1,0),"No declarado")))</f>
        <v/>
      </c>
      <c r="AF689" s="47" t="str">
        <f t="shared" si="96"/>
        <v/>
      </c>
      <c r="AG689" s="47" t="str">
        <f>IF($B689="","",IFERROR(O689-VLOOKUP(C689,F.931!B:BZ,SUMIFS(F.931!$1:$1,F.931!$3:$3,"Remuneración 4"),0),""))</f>
        <v/>
      </c>
      <c r="AH689" s="48" t="str">
        <f t="shared" si="97"/>
        <v/>
      </c>
      <c r="AI689" s="41" t="str">
        <f t="shared" si="98"/>
        <v/>
      </c>
    </row>
    <row r="690" spans="1:35" x14ac:dyDescent="0.2">
      <c r="A690" s="65"/>
      <c r="B690" s="64"/>
      <c r="C690" s="65"/>
      <c r="D690" s="88"/>
      <c r="E690" s="62"/>
      <c r="F690" s="62"/>
      <c r="G690" s="62"/>
      <c r="H690" s="62"/>
      <c r="I690" s="62"/>
      <c r="J690" s="62"/>
      <c r="K690" s="62"/>
      <c r="L690" s="43" t="str">
        <f>IF($B690="","",MAX(0,$E690-MAX($E690-$I690,Parámetros!$B$5)))</f>
        <v/>
      </c>
      <c r="M690" s="43" t="str">
        <f>IF($B690="","",MIN($E690,Parámetros!$B$4))</f>
        <v/>
      </c>
      <c r="N690" s="43" t="str">
        <f t="shared" si="91"/>
        <v/>
      </c>
      <c r="O690" s="43" t="str">
        <f>IF($B690="","",MIN(($E690+$F690)/IF($D690="",1,$D690),Parámetros!$B$4))</f>
        <v/>
      </c>
      <c r="P690" s="43" t="str">
        <f t="shared" si="92"/>
        <v/>
      </c>
      <c r="Q690" s="43" t="str">
        <f t="shared" si="93"/>
        <v/>
      </c>
      <c r="R690" s="43" t="str">
        <f t="shared" si="94"/>
        <v/>
      </c>
      <c r="S690" s="44" t="str">
        <f>IF($B690="","",IFERROR(VLOOKUP($C690,F.931!$B:$R,9,0),8))</f>
        <v/>
      </c>
      <c r="T690" s="44" t="str">
        <f>IF($B690="","",IFERROR(VLOOKUP($C690,F.931!$B:$R,7,0),1))</f>
        <v/>
      </c>
      <c r="U690" s="44" t="str">
        <f>IF($B690="","",IFERROR(VLOOKUP($C690,F.931!$B:$AR,15,0),0))</f>
        <v/>
      </c>
      <c r="V690" s="44" t="str">
        <f>IF($B690="","",IFERROR(VLOOKUP($C690,F.931!$B:$R,3,0),1))</f>
        <v/>
      </c>
      <c r="W690" s="45" t="str">
        <f t="shared" si="95"/>
        <v/>
      </c>
      <c r="X690" s="46" t="str">
        <f>IF($B690="","",$W690*(X$2+$U690*0.015) *$O690*IF(COUNTIF(Parámetros!$J:$J, $S690)&gt;0,0,1)*IF($T690=2,0,1) +$J690*$W690)</f>
        <v/>
      </c>
      <c r="Y690" s="46" t="str">
        <f>IF($B690="","",$W690*Y$2*P690*IF(COUNTIF(Parámetros!$L:$L,$S690)&gt;0,0,1)*IF($T690=2,0,1) +$K690*$W690)</f>
        <v/>
      </c>
      <c r="Z690" s="46" t="str">
        <f>IF($B690="","",($M690*Z$2+IF($T690=2,0, $M690*Z$1+$X690/$W690*(1-$W690)))*IF(COUNTIF(Parámetros!$I:$I, $S690)&gt;0,0,1))</f>
        <v/>
      </c>
      <c r="AA690" s="46" t="str">
        <f>IF($B690="","",$R690*IF($T690=2,AA$1,AA$2) *IF(COUNTIF(Parámetros!$K:$K, $S690)&gt;0,0,1)+$Y690/$W690*(1-$W690))</f>
        <v/>
      </c>
      <c r="AB690" s="46" t="str">
        <f>IF($B690="","",$Q690*Parámetros!$B$3+Parámetros!$B$2)</f>
        <v/>
      </c>
      <c r="AC690" s="46" t="str">
        <f>IF($B690="","",Parámetros!$B$1*IF(OR($S690=27,$S690=102),0,1))</f>
        <v/>
      </c>
      <c r="AE690" s="43" t="str">
        <f>IF($B690="","",IF($C690="","No declarado",IFERROR(VLOOKUP($C690,F.931!$B:$BZ,$AE$1,0),"No declarado")))</f>
        <v/>
      </c>
      <c r="AF690" s="47" t="str">
        <f t="shared" si="96"/>
        <v/>
      </c>
      <c r="AG690" s="47" t="str">
        <f>IF($B690="","",IFERROR(O690-VLOOKUP(C690,F.931!B:BZ,SUMIFS(F.931!$1:$1,F.931!$3:$3,"Remuneración 4"),0),""))</f>
        <v/>
      </c>
      <c r="AH690" s="48" t="str">
        <f t="shared" si="97"/>
        <v/>
      </c>
      <c r="AI690" s="41" t="str">
        <f t="shared" si="98"/>
        <v/>
      </c>
    </row>
    <row r="691" spans="1:35" x14ac:dyDescent="0.2">
      <c r="A691" s="65"/>
      <c r="B691" s="64"/>
      <c r="C691" s="65"/>
      <c r="D691" s="88"/>
      <c r="E691" s="62"/>
      <c r="F691" s="62"/>
      <c r="G691" s="62"/>
      <c r="H691" s="62"/>
      <c r="I691" s="62"/>
      <c r="J691" s="62"/>
      <c r="K691" s="62"/>
      <c r="L691" s="43" t="str">
        <f>IF($B691="","",MAX(0,$E691-MAX($E691-$I691,Parámetros!$B$5)))</f>
        <v/>
      </c>
      <c r="M691" s="43" t="str">
        <f>IF($B691="","",MIN($E691,Parámetros!$B$4))</f>
        <v/>
      </c>
      <c r="N691" s="43" t="str">
        <f t="shared" si="91"/>
        <v/>
      </c>
      <c r="O691" s="43" t="str">
        <f>IF($B691="","",MIN(($E691+$F691)/IF($D691="",1,$D691),Parámetros!$B$4))</f>
        <v/>
      </c>
      <c r="P691" s="43" t="str">
        <f t="shared" si="92"/>
        <v/>
      </c>
      <c r="Q691" s="43" t="str">
        <f t="shared" si="93"/>
        <v/>
      </c>
      <c r="R691" s="43" t="str">
        <f t="shared" si="94"/>
        <v/>
      </c>
      <c r="S691" s="44" t="str">
        <f>IF($B691="","",IFERROR(VLOOKUP($C691,F.931!$B:$R,9,0),8))</f>
        <v/>
      </c>
      <c r="T691" s="44" t="str">
        <f>IF($B691="","",IFERROR(VLOOKUP($C691,F.931!$B:$R,7,0),1))</f>
        <v/>
      </c>
      <c r="U691" s="44" t="str">
        <f>IF($B691="","",IFERROR(VLOOKUP($C691,F.931!$B:$AR,15,0),0))</f>
        <v/>
      </c>
      <c r="V691" s="44" t="str">
        <f>IF($B691="","",IFERROR(VLOOKUP($C691,F.931!$B:$R,3,0),1))</f>
        <v/>
      </c>
      <c r="W691" s="45" t="str">
        <f t="shared" si="95"/>
        <v/>
      </c>
      <c r="X691" s="46" t="str">
        <f>IF($B691="","",$W691*(X$2+$U691*0.015) *$O691*IF(COUNTIF(Parámetros!$J:$J, $S691)&gt;0,0,1)*IF($T691=2,0,1) +$J691*$W691)</f>
        <v/>
      </c>
      <c r="Y691" s="46" t="str">
        <f>IF($B691="","",$W691*Y$2*P691*IF(COUNTIF(Parámetros!$L:$L,$S691)&gt;0,0,1)*IF($T691=2,0,1) +$K691*$W691)</f>
        <v/>
      </c>
      <c r="Z691" s="46" t="str">
        <f>IF($B691="","",($M691*Z$2+IF($T691=2,0, $M691*Z$1+$X691/$W691*(1-$W691)))*IF(COUNTIF(Parámetros!$I:$I, $S691)&gt;0,0,1))</f>
        <v/>
      </c>
      <c r="AA691" s="46" t="str">
        <f>IF($B691="","",$R691*IF($T691=2,AA$1,AA$2) *IF(COUNTIF(Parámetros!$K:$K, $S691)&gt;0,0,1)+$Y691/$W691*(1-$W691))</f>
        <v/>
      </c>
      <c r="AB691" s="46" t="str">
        <f>IF($B691="","",$Q691*Parámetros!$B$3+Parámetros!$B$2)</f>
        <v/>
      </c>
      <c r="AC691" s="46" t="str">
        <f>IF($B691="","",Parámetros!$B$1*IF(OR($S691=27,$S691=102),0,1))</f>
        <v/>
      </c>
      <c r="AE691" s="43" t="str">
        <f>IF($B691="","",IF($C691="","No declarado",IFERROR(VLOOKUP($C691,F.931!$B:$BZ,$AE$1,0),"No declarado")))</f>
        <v/>
      </c>
      <c r="AF691" s="47" t="str">
        <f t="shared" si="96"/>
        <v/>
      </c>
      <c r="AG691" s="47" t="str">
        <f>IF($B691="","",IFERROR(O691-VLOOKUP(C691,F.931!B:BZ,SUMIFS(F.931!$1:$1,F.931!$3:$3,"Remuneración 4"),0),""))</f>
        <v/>
      </c>
      <c r="AH691" s="48" t="str">
        <f t="shared" si="97"/>
        <v/>
      </c>
      <c r="AI691" s="41" t="str">
        <f t="shared" si="98"/>
        <v/>
      </c>
    </row>
    <row r="692" spans="1:35" x14ac:dyDescent="0.2">
      <c r="A692" s="65"/>
      <c r="B692" s="64"/>
      <c r="C692" s="65"/>
      <c r="D692" s="88"/>
      <c r="E692" s="62"/>
      <c r="F692" s="62"/>
      <c r="G692" s="62"/>
      <c r="H692" s="62"/>
      <c r="I692" s="62"/>
      <c r="J692" s="62"/>
      <c r="K692" s="62"/>
      <c r="L692" s="43" t="str">
        <f>IF($B692="","",MAX(0,$E692-MAX($E692-$I692,Parámetros!$B$5)))</f>
        <v/>
      </c>
      <c r="M692" s="43" t="str">
        <f>IF($B692="","",MIN($E692,Parámetros!$B$4))</f>
        <v/>
      </c>
      <c r="N692" s="43" t="str">
        <f t="shared" si="91"/>
        <v/>
      </c>
      <c r="O692" s="43" t="str">
        <f>IF($B692="","",MIN(($E692+$F692)/IF($D692="",1,$D692),Parámetros!$B$4))</f>
        <v/>
      </c>
      <c r="P692" s="43" t="str">
        <f t="shared" si="92"/>
        <v/>
      </c>
      <c r="Q692" s="43" t="str">
        <f t="shared" si="93"/>
        <v/>
      </c>
      <c r="R692" s="43" t="str">
        <f t="shared" si="94"/>
        <v/>
      </c>
      <c r="S692" s="44" t="str">
        <f>IF($B692="","",IFERROR(VLOOKUP($C692,F.931!$B:$R,9,0),8))</f>
        <v/>
      </c>
      <c r="T692" s="44" t="str">
        <f>IF($B692="","",IFERROR(VLOOKUP($C692,F.931!$B:$R,7,0),1))</f>
        <v/>
      </c>
      <c r="U692" s="44" t="str">
        <f>IF($B692="","",IFERROR(VLOOKUP($C692,F.931!$B:$AR,15,0),0))</f>
        <v/>
      </c>
      <c r="V692" s="44" t="str">
        <f>IF($B692="","",IFERROR(VLOOKUP($C692,F.931!$B:$R,3,0),1))</f>
        <v/>
      </c>
      <c r="W692" s="45" t="str">
        <f t="shared" si="95"/>
        <v/>
      </c>
      <c r="X692" s="46" t="str">
        <f>IF($B692="","",$W692*(X$2+$U692*0.015) *$O692*IF(COUNTIF(Parámetros!$J:$J, $S692)&gt;0,0,1)*IF($T692=2,0,1) +$J692*$W692)</f>
        <v/>
      </c>
      <c r="Y692" s="46" t="str">
        <f>IF($B692="","",$W692*Y$2*P692*IF(COUNTIF(Parámetros!$L:$L,$S692)&gt;0,0,1)*IF($T692=2,0,1) +$K692*$W692)</f>
        <v/>
      </c>
      <c r="Z692" s="46" t="str">
        <f>IF($B692="","",($M692*Z$2+IF($T692=2,0, $M692*Z$1+$X692/$W692*(1-$W692)))*IF(COUNTIF(Parámetros!$I:$I, $S692)&gt;0,0,1))</f>
        <v/>
      </c>
      <c r="AA692" s="46" t="str">
        <f>IF($B692="","",$R692*IF($T692=2,AA$1,AA$2) *IF(COUNTIF(Parámetros!$K:$K, $S692)&gt;0,0,1)+$Y692/$W692*(1-$W692))</f>
        <v/>
      </c>
      <c r="AB692" s="46" t="str">
        <f>IF($B692="","",$Q692*Parámetros!$B$3+Parámetros!$B$2)</f>
        <v/>
      </c>
      <c r="AC692" s="46" t="str">
        <f>IF($B692="","",Parámetros!$B$1*IF(OR($S692=27,$S692=102),0,1))</f>
        <v/>
      </c>
      <c r="AE692" s="43" t="str">
        <f>IF($B692="","",IF($C692="","No declarado",IFERROR(VLOOKUP($C692,F.931!$B:$BZ,$AE$1,0),"No declarado")))</f>
        <v/>
      </c>
      <c r="AF692" s="47" t="str">
        <f t="shared" si="96"/>
        <v/>
      </c>
      <c r="AG692" s="47" t="str">
        <f>IF($B692="","",IFERROR(O692-VLOOKUP(C692,F.931!B:BZ,SUMIFS(F.931!$1:$1,F.931!$3:$3,"Remuneración 4"),0),""))</f>
        <v/>
      </c>
      <c r="AH692" s="48" t="str">
        <f t="shared" si="97"/>
        <v/>
      </c>
      <c r="AI692" s="41" t="str">
        <f t="shared" si="98"/>
        <v/>
      </c>
    </row>
    <row r="693" spans="1:35" x14ac:dyDescent="0.2">
      <c r="A693" s="65"/>
      <c r="B693" s="64"/>
      <c r="C693" s="65"/>
      <c r="D693" s="88"/>
      <c r="E693" s="62"/>
      <c r="F693" s="62"/>
      <c r="G693" s="62"/>
      <c r="H693" s="62"/>
      <c r="I693" s="62"/>
      <c r="J693" s="62"/>
      <c r="K693" s="62"/>
      <c r="L693" s="43" t="str">
        <f>IF($B693="","",MAX(0,$E693-MAX($E693-$I693,Parámetros!$B$5)))</f>
        <v/>
      </c>
      <c r="M693" s="43" t="str">
        <f>IF($B693="","",MIN($E693,Parámetros!$B$4))</f>
        <v/>
      </c>
      <c r="N693" s="43" t="str">
        <f t="shared" si="91"/>
        <v/>
      </c>
      <c r="O693" s="43" t="str">
        <f>IF($B693="","",MIN(($E693+$F693)/IF($D693="",1,$D693),Parámetros!$B$4))</f>
        <v/>
      </c>
      <c r="P693" s="43" t="str">
        <f t="shared" si="92"/>
        <v/>
      </c>
      <c r="Q693" s="43" t="str">
        <f t="shared" si="93"/>
        <v/>
      </c>
      <c r="R693" s="43" t="str">
        <f t="shared" si="94"/>
        <v/>
      </c>
      <c r="S693" s="44" t="str">
        <f>IF($B693="","",IFERROR(VLOOKUP($C693,F.931!$B:$R,9,0),8))</f>
        <v/>
      </c>
      <c r="T693" s="44" t="str">
        <f>IF($B693="","",IFERROR(VLOOKUP($C693,F.931!$B:$R,7,0),1))</f>
        <v/>
      </c>
      <c r="U693" s="44" t="str">
        <f>IF($B693="","",IFERROR(VLOOKUP($C693,F.931!$B:$AR,15,0),0))</f>
        <v/>
      </c>
      <c r="V693" s="44" t="str">
        <f>IF($B693="","",IFERROR(VLOOKUP($C693,F.931!$B:$R,3,0),1))</f>
        <v/>
      </c>
      <c r="W693" s="45" t="str">
        <f t="shared" si="95"/>
        <v/>
      </c>
      <c r="X693" s="46" t="str">
        <f>IF($B693="","",$W693*(X$2+$U693*0.015) *$O693*IF(COUNTIF(Parámetros!$J:$J, $S693)&gt;0,0,1)*IF($T693=2,0,1) +$J693*$W693)</f>
        <v/>
      </c>
      <c r="Y693" s="46" t="str">
        <f>IF($B693="","",$W693*Y$2*P693*IF(COUNTIF(Parámetros!$L:$L,$S693)&gt;0,0,1)*IF($T693=2,0,1) +$K693*$W693)</f>
        <v/>
      </c>
      <c r="Z693" s="46" t="str">
        <f>IF($B693="","",($M693*Z$2+IF($T693=2,0, $M693*Z$1+$X693/$W693*(1-$W693)))*IF(COUNTIF(Parámetros!$I:$I, $S693)&gt;0,0,1))</f>
        <v/>
      </c>
      <c r="AA693" s="46" t="str">
        <f>IF($B693="","",$R693*IF($T693=2,AA$1,AA$2) *IF(COUNTIF(Parámetros!$K:$K, $S693)&gt;0,0,1)+$Y693/$W693*(1-$W693))</f>
        <v/>
      </c>
      <c r="AB693" s="46" t="str">
        <f>IF($B693="","",$Q693*Parámetros!$B$3+Parámetros!$B$2)</f>
        <v/>
      </c>
      <c r="AC693" s="46" t="str">
        <f>IF($B693="","",Parámetros!$B$1*IF(OR($S693=27,$S693=102),0,1))</f>
        <v/>
      </c>
      <c r="AE693" s="43" t="str">
        <f>IF($B693="","",IF($C693="","No declarado",IFERROR(VLOOKUP($C693,F.931!$B:$BZ,$AE$1,0),"No declarado")))</f>
        <v/>
      </c>
      <c r="AF693" s="47" t="str">
        <f t="shared" si="96"/>
        <v/>
      </c>
      <c r="AG693" s="47" t="str">
        <f>IF($B693="","",IFERROR(O693-VLOOKUP(C693,F.931!B:BZ,SUMIFS(F.931!$1:$1,F.931!$3:$3,"Remuneración 4"),0),""))</f>
        <v/>
      </c>
      <c r="AH693" s="48" t="str">
        <f t="shared" si="97"/>
        <v/>
      </c>
      <c r="AI693" s="41" t="str">
        <f t="shared" si="98"/>
        <v/>
      </c>
    </row>
    <row r="694" spans="1:35" x14ac:dyDescent="0.2">
      <c r="A694" s="65"/>
      <c r="B694" s="64"/>
      <c r="C694" s="65"/>
      <c r="D694" s="88"/>
      <c r="E694" s="62"/>
      <c r="F694" s="62"/>
      <c r="G694" s="62"/>
      <c r="H694" s="62"/>
      <c r="I694" s="62"/>
      <c r="J694" s="62"/>
      <c r="K694" s="62"/>
      <c r="L694" s="43" t="str">
        <f>IF($B694="","",MAX(0,$E694-MAX($E694-$I694,Parámetros!$B$5)))</f>
        <v/>
      </c>
      <c r="M694" s="43" t="str">
        <f>IF($B694="","",MIN($E694,Parámetros!$B$4))</f>
        <v/>
      </c>
      <c r="N694" s="43" t="str">
        <f t="shared" si="91"/>
        <v/>
      </c>
      <c r="O694" s="43" t="str">
        <f>IF($B694="","",MIN(($E694+$F694)/IF($D694="",1,$D694),Parámetros!$B$4))</f>
        <v/>
      </c>
      <c r="P694" s="43" t="str">
        <f t="shared" si="92"/>
        <v/>
      </c>
      <c r="Q694" s="43" t="str">
        <f t="shared" si="93"/>
        <v/>
      </c>
      <c r="R694" s="43" t="str">
        <f t="shared" si="94"/>
        <v/>
      </c>
      <c r="S694" s="44" t="str">
        <f>IF($B694="","",IFERROR(VLOOKUP($C694,F.931!$B:$R,9,0),8))</f>
        <v/>
      </c>
      <c r="T694" s="44" t="str">
        <f>IF($B694="","",IFERROR(VLOOKUP($C694,F.931!$B:$R,7,0),1))</f>
        <v/>
      </c>
      <c r="U694" s="44" t="str">
        <f>IF($B694="","",IFERROR(VLOOKUP($C694,F.931!$B:$AR,15,0),0))</f>
        <v/>
      </c>
      <c r="V694" s="44" t="str">
        <f>IF($B694="","",IFERROR(VLOOKUP($C694,F.931!$B:$R,3,0),1))</f>
        <v/>
      </c>
      <c r="W694" s="45" t="str">
        <f t="shared" si="95"/>
        <v/>
      </c>
      <c r="X694" s="46" t="str">
        <f>IF($B694="","",$W694*(X$2+$U694*0.015) *$O694*IF(COUNTIF(Parámetros!$J:$J, $S694)&gt;0,0,1)*IF($T694=2,0,1) +$J694*$W694)</f>
        <v/>
      </c>
      <c r="Y694" s="46" t="str">
        <f>IF($B694="","",$W694*Y$2*P694*IF(COUNTIF(Parámetros!$L:$L,$S694)&gt;0,0,1)*IF($T694=2,0,1) +$K694*$W694)</f>
        <v/>
      </c>
      <c r="Z694" s="46" t="str">
        <f>IF($B694="","",($M694*Z$2+IF($T694=2,0, $M694*Z$1+$X694/$W694*(1-$W694)))*IF(COUNTIF(Parámetros!$I:$I, $S694)&gt;0,0,1))</f>
        <v/>
      </c>
      <c r="AA694" s="46" t="str">
        <f>IF($B694="","",$R694*IF($T694=2,AA$1,AA$2) *IF(COUNTIF(Parámetros!$K:$K, $S694)&gt;0,0,1)+$Y694/$W694*(1-$W694))</f>
        <v/>
      </c>
      <c r="AB694" s="46" t="str">
        <f>IF($B694="","",$Q694*Parámetros!$B$3+Parámetros!$B$2)</f>
        <v/>
      </c>
      <c r="AC694" s="46" t="str">
        <f>IF($B694="","",Parámetros!$B$1*IF(OR($S694=27,$S694=102),0,1))</f>
        <v/>
      </c>
      <c r="AE694" s="43" t="str">
        <f>IF($B694="","",IF($C694="","No declarado",IFERROR(VLOOKUP($C694,F.931!$B:$BZ,$AE$1,0),"No declarado")))</f>
        <v/>
      </c>
      <c r="AF694" s="47" t="str">
        <f t="shared" si="96"/>
        <v/>
      </c>
      <c r="AG694" s="47" t="str">
        <f>IF($B694="","",IFERROR(O694-VLOOKUP(C694,F.931!B:BZ,SUMIFS(F.931!$1:$1,F.931!$3:$3,"Remuneración 4"),0),""))</f>
        <v/>
      </c>
      <c r="AH694" s="48" t="str">
        <f t="shared" si="97"/>
        <v/>
      </c>
      <c r="AI694" s="41" t="str">
        <f t="shared" si="98"/>
        <v/>
      </c>
    </row>
    <row r="695" spans="1:35" x14ac:dyDescent="0.2">
      <c r="A695" s="65"/>
      <c r="B695" s="64"/>
      <c r="C695" s="65"/>
      <c r="D695" s="88"/>
      <c r="E695" s="62"/>
      <c r="F695" s="62"/>
      <c r="G695" s="62"/>
      <c r="H695" s="62"/>
      <c r="I695" s="62"/>
      <c r="J695" s="62"/>
      <c r="K695" s="62"/>
      <c r="L695" s="43" t="str">
        <f>IF($B695="","",MAX(0,$E695-MAX($E695-$I695,Parámetros!$B$5)))</f>
        <v/>
      </c>
      <c r="M695" s="43" t="str">
        <f>IF($B695="","",MIN($E695,Parámetros!$B$4))</f>
        <v/>
      </c>
      <c r="N695" s="43" t="str">
        <f t="shared" si="91"/>
        <v/>
      </c>
      <c r="O695" s="43" t="str">
        <f>IF($B695="","",MIN(($E695+$F695)/IF($D695="",1,$D695),Parámetros!$B$4))</f>
        <v/>
      </c>
      <c r="P695" s="43" t="str">
        <f t="shared" si="92"/>
        <v/>
      </c>
      <c r="Q695" s="43" t="str">
        <f t="shared" si="93"/>
        <v/>
      </c>
      <c r="R695" s="43" t="str">
        <f t="shared" si="94"/>
        <v/>
      </c>
      <c r="S695" s="44" t="str">
        <f>IF($B695="","",IFERROR(VLOOKUP($C695,F.931!$B:$R,9,0),8))</f>
        <v/>
      </c>
      <c r="T695" s="44" t="str">
        <f>IF($B695="","",IFERROR(VLOOKUP($C695,F.931!$B:$R,7,0),1))</f>
        <v/>
      </c>
      <c r="U695" s="44" t="str">
        <f>IF($B695="","",IFERROR(VLOOKUP($C695,F.931!$B:$AR,15,0),0))</f>
        <v/>
      </c>
      <c r="V695" s="44" t="str">
        <f>IF($B695="","",IFERROR(VLOOKUP($C695,F.931!$B:$R,3,0),1))</f>
        <v/>
      </c>
      <c r="W695" s="45" t="str">
        <f t="shared" si="95"/>
        <v/>
      </c>
      <c r="X695" s="46" t="str">
        <f>IF($B695="","",$W695*(X$2+$U695*0.015) *$O695*IF(COUNTIF(Parámetros!$J:$J, $S695)&gt;0,0,1)*IF($T695=2,0,1) +$J695*$W695)</f>
        <v/>
      </c>
      <c r="Y695" s="46" t="str">
        <f>IF($B695="","",$W695*Y$2*P695*IF(COUNTIF(Parámetros!$L:$L,$S695)&gt;0,0,1)*IF($T695=2,0,1) +$K695*$W695)</f>
        <v/>
      </c>
      <c r="Z695" s="46" t="str">
        <f>IF($B695="","",($M695*Z$2+IF($T695=2,0, $M695*Z$1+$X695/$W695*(1-$W695)))*IF(COUNTIF(Parámetros!$I:$I, $S695)&gt;0,0,1))</f>
        <v/>
      </c>
      <c r="AA695" s="46" t="str">
        <f>IF($B695="","",$R695*IF($T695=2,AA$1,AA$2) *IF(COUNTIF(Parámetros!$K:$K, $S695)&gt;0,0,1)+$Y695/$W695*(1-$W695))</f>
        <v/>
      </c>
      <c r="AB695" s="46" t="str">
        <f>IF($B695="","",$Q695*Parámetros!$B$3+Parámetros!$B$2)</f>
        <v/>
      </c>
      <c r="AC695" s="46" t="str">
        <f>IF($B695="","",Parámetros!$B$1*IF(OR($S695=27,$S695=102),0,1))</f>
        <v/>
      </c>
      <c r="AE695" s="43" t="str">
        <f>IF($B695="","",IF($C695="","No declarado",IFERROR(VLOOKUP($C695,F.931!$B:$BZ,$AE$1,0),"No declarado")))</f>
        <v/>
      </c>
      <c r="AF695" s="47" t="str">
        <f t="shared" si="96"/>
        <v/>
      </c>
      <c r="AG695" s="47" t="str">
        <f>IF($B695="","",IFERROR(O695-VLOOKUP(C695,F.931!B:BZ,SUMIFS(F.931!$1:$1,F.931!$3:$3,"Remuneración 4"),0),""))</f>
        <v/>
      </c>
      <c r="AH695" s="48" t="str">
        <f t="shared" si="97"/>
        <v/>
      </c>
      <c r="AI695" s="41" t="str">
        <f t="shared" si="98"/>
        <v/>
      </c>
    </row>
    <row r="696" spans="1:35" x14ac:dyDescent="0.2">
      <c r="A696" s="65"/>
      <c r="B696" s="64"/>
      <c r="C696" s="65"/>
      <c r="D696" s="88"/>
      <c r="E696" s="62"/>
      <c r="F696" s="62"/>
      <c r="G696" s="62"/>
      <c r="H696" s="62"/>
      <c r="I696" s="62"/>
      <c r="J696" s="62"/>
      <c r="K696" s="62"/>
      <c r="L696" s="43" t="str">
        <f>IF($B696="","",MAX(0,$E696-MAX($E696-$I696,Parámetros!$B$5)))</f>
        <v/>
      </c>
      <c r="M696" s="43" t="str">
        <f>IF($B696="","",MIN($E696,Parámetros!$B$4))</f>
        <v/>
      </c>
      <c r="N696" s="43" t="str">
        <f t="shared" si="91"/>
        <v/>
      </c>
      <c r="O696" s="43" t="str">
        <f>IF($B696="","",MIN(($E696+$F696)/IF($D696="",1,$D696),Parámetros!$B$4))</f>
        <v/>
      </c>
      <c r="P696" s="43" t="str">
        <f t="shared" si="92"/>
        <v/>
      </c>
      <c r="Q696" s="43" t="str">
        <f t="shared" si="93"/>
        <v/>
      </c>
      <c r="R696" s="43" t="str">
        <f t="shared" si="94"/>
        <v/>
      </c>
      <c r="S696" s="44" t="str">
        <f>IF($B696="","",IFERROR(VLOOKUP($C696,F.931!$B:$R,9,0),8))</f>
        <v/>
      </c>
      <c r="T696" s="44" t="str">
        <f>IF($B696="","",IFERROR(VLOOKUP($C696,F.931!$B:$R,7,0),1))</f>
        <v/>
      </c>
      <c r="U696" s="44" t="str">
        <f>IF($B696="","",IFERROR(VLOOKUP($C696,F.931!$B:$AR,15,0),0))</f>
        <v/>
      </c>
      <c r="V696" s="44" t="str">
        <f>IF($B696="","",IFERROR(VLOOKUP($C696,F.931!$B:$R,3,0),1))</f>
        <v/>
      </c>
      <c r="W696" s="45" t="str">
        <f t="shared" si="95"/>
        <v/>
      </c>
      <c r="X696" s="46" t="str">
        <f>IF($B696="","",$W696*(X$2+$U696*0.015) *$O696*IF(COUNTIF(Parámetros!$J:$J, $S696)&gt;0,0,1)*IF($T696=2,0,1) +$J696*$W696)</f>
        <v/>
      </c>
      <c r="Y696" s="46" t="str">
        <f>IF($B696="","",$W696*Y$2*P696*IF(COUNTIF(Parámetros!$L:$L,$S696)&gt;0,0,1)*IF($T696=2,0,1) +$K696*$W696)</f>
        <v/>
      </c>
      <c r="Z696" s="46" t="str">
        <f>IF($B696="","",($M696*Z$2+IF($T696=2,0, $M696*Z$1+$X696/$W696*(1-$W696)))*IF(COUNTIF(Parámetros!$I:$I, $S696)&gt;0,0,1))</f>
        <v/>
      </c>
      <c r="AA696" s="46" t="str">
        <f>IF($B696="","",$R696*IF($T696=2,AA$1,AA$2) *IF(COUNTIF(Parámetros!$K:$K, $S696)&gt;0,0,1)+$Y696/$W696*(1-$W696))</f>
        <v/>
      </c>
      <c r="AB696" s="46" t="str">
        <f>IF($B696="","",$Q696*Parámetros!$B$3+Parámetros!$B$2)</f>
        <v/>
      </c>
      <c r="AC696" s="46" t="str">
        <f>IF($B696="","",Parámetros!$B$1*IF(OR($S696=27,$S696=102),0,1))</f>
        <v/>
      </c>
      <c r="AE696" s="43" t="str">
        <f>IF($B696="","",IF($C696="","No declarado",IFERROR(VLOOKUP($C696,F.931!$B:$BZ,$AE$1,0),"No declarado")))</f>
        <v/>
      </c>
      <c r="AF696" s="47" t="str">
        <f t="shared" si="96"/>
        <v/>
      </c>
      <c r="AG696" s="47" t="str">
        <f>IF($B696="","",IFERROR(O696-VLOOKUP(C696,F.931!B:BZ,SUMIFS(F.931!$1:$1,F.931!$3:$3,"Remuneración 4"),0),""))</f>
        <v/>
      </c>
      <c r="AH696" s="48" t="str">
        <f t="shared" si="97"/>
        <v/>
      </c>
      <c r="AI696" s="41" t="str">
        <f t="shared" si="98"/>
        <v/>
      </c>
    </row>
    <row r="697" spans="1:35" x14ac:dyDescent="0.2">
      <c r="A697" s="65"/>
      <c r="B697" s="64"/>
      <c r="C697" s="65"/>
      <c r="D697" s="88"/>
      <c r="E697" s="62"/>
      <c r="F697" s="62"/>
      <c r="G697" s="62"/>
      <c r="H697" s="62"/>
      <c r="I697" s="62"/>
      <c r="J697" s="62"/>
      <c r="K697" s="62"/>
      <c r="L697" s="43" t="str">
        <f>IF($B697="","",MAX(0,$E697-MAX($E697-$I697,Parámetros!$B$5)))</f>
        <v/>
      </c>
      <c r="M697" s="43" t="str">
        <f>IF($B697="","",MIN($E697,Parámetros!$B$4))</f>
        <v/>
      </c>
      <c r="N697" s="43" t="str">
        <f t="shared" si="91"/>
        <v/>
      </c>
      <c r="O697" s="43" t="str">
        <f>IF($B697="","",MIN(($E697+$F697)/IF($D697="",1,$D697),Parámetros!$B$4))</f>
        <v/>
      </c>
      <c r="P697" s="43" t="str">
        <f t="shared" si="92"/>
        <v/>
      </c>
      <c r="Q697" s="43" t="str">
        <f t="shared" si="93"/>
        <v/>
      </c>
      <c r="R697" s="43" t="str">
        <f t="shared" si="94"/>
        <v/>
      </c>
      <c r="S697" s="44" t="str">
        <f>IF($B697="","",IFERROR(VLOOKUP($C697,F.931!$B:$R,9,0),8))</f>
        <v/>
      </c>
      <c r="T697" s="44" t="str">
        <f>IF($B697="","",IFERROR(VLOOKUP($C697,F.931!$B:$R,7,0),1))</f>
        <v/>
      </c>
      <c r="U697" s="44" t="str">
        <f>IF($B697="","",IFERROR(VLOOKUP($C697,F.931!$B:$AR,15,0),0))</f>
        <v/>
      </c>
      <c r="V697" s="44" t="str">
        <f>IF($B697="","",IFERROR(VLOOKUP($C697,F.931!$B:$R,3,0),1))</f>
        <v/>
      </c>
      <c r="W697" s="45" t="str">
        <f t="shared" si="95"/>
        <v/>
      </c>
      <c r="X697" s="46" t="str">
        <f>IF($B697="","",$W697*(X$2+$U697*0.015) *$O697*IF(COUNTIF(Parámetros!$J:$J, $S697)&gt;0,0,1)*IF($T697=2,0,1) +$J697*$W697)</f>
        <v/>
      </c>
      <c r="Y697" s="46" t="str">
        <f>IF($B697="","",$W697*Y$2*P697*IF(COUNTIF(Parámetros!$L:$L,$S697)&gt;0,0,1)*IF($T697=2,0,1) +$K697*$W697)</f>
        <v/>
      </c>
      <c r="Z697" s="46" t="str">
        <f>IF($B697="","",($M697*Z$2+IF($T697=2,0, $M697*Z$1+$X697/$W697*(1-$W697)))*IF(COUNTIF(Parámetros!$I:$I, $S697)&gt;0,0,1))</f>
        <v/>
      </c>
      <c r="AA697" s="46" t="str">
        <f>IF($B697="","",$R697*IF($T697=2,AA$1,AA$2) *IF(COUNTIF(Parámetros!$K:$K, $S697)&gt;0,0,1)+$Y697/$W697*(1-$W697))</f>
        <v/>
      </c>
      <c r="AB697" s="46" t="str">
        <f>IF($B697="","",$Q697*Parámetros!$B$3+Parámetros!$B$2)</f>
        <v/>
      </c>
      <c r="AC697" s="46" t="str">
        <f>IF($B697="","",Parámetros!$B$1*IF(OR($S697=27,$S697=102),0,1))</f>
        <v/>
      </c>
      <c r="AE697" s="43" t="str">
        <f>IF($B697="","",IF($C697="","No declarado",IFERROR(VLOOKUP($C697,F.931!$B:$BZ,$AE$1,0),"No declarado")))</f>
        <v/>
      </c>
      <c r="AF697" s="47" t="str">
        <f t="shared" si="96"/>
        <v/>
      </c>
      <c r="AG697" s="47" t="str">
        <f>IF($B697="","",IFERROR(O697-VLOOKUP(C697,F.931!B:BZ,SUMIFS(F.931!$1:$1,F.931!$3:$3,"Remuneración 4"),0),""))</f>
        <v/>
      </c>
      <c r="AH697" s="48" t="str">
        <f t="shared" si="97"/>
        <v/>
      </c>
      <c r="AI697" s="41" t="str">
        <f t="shared" si="98"/>
        <v/>
      </c>
    </row>
    <row r="698" spans="1:35" x14ac:dyDescent="0.2">
      <c r="A698" s="65"/>
      <c r="B698" s="64"/>
      <c r="C698" s="65"/>
      <c r="D698" s="88"/>
      <c r="E698" s="62"/>
      <c r="F698" s="62"/>
      <c r="G698" s="62"/>
      <c r="H698" s="62"/>
      <c r="I698" s="62"/>
      <c r="J698" s="62"/>
      <c r="K698" s="62"/>
      <c r="L698" s="43" t="str">
        <f>IF($B698="","",MAX(0,$E698-MAX($E698-$I698,Parámetros!$B$5)))</f>
        <v/>
      </c>
      <c r="M698" s="43" t="str">
        <f>IF($B698="","",MIN($E698,Parámetros!$B$4))</f>
        <v/>
      </c>
      <c r="N698" s="43" t="str">
        <f t="shared" si="91"/>
        <v/>
      </c>
      <c r="O698" s="43" t="str">
        <f>IF($B698="","",MIN(($E698+$F698)/IF($D698="",1,$D698),Parámetros!$B$4))</f>
        <v/>
      </c>
      <c r="P698" s="43" t="str">
        <f t="shared" si="92"/>
        <v/>
      </c>
      <c r="Q698" s="43" t="str">
        <f t="shared" si="93"/>
        <v/>
      </c>
      <c r="R698" s="43" t="str">
        <f t="shared" si="94"/>
        <v/>
      </c>
      <c r="S698" s="44" t="str">
        <f>IF($B698="","",IFERROR(VLOOKUP($C698,F.931!$B:$R,9,0),8))</f>
        <v/>
      </c>
      <c r="T698" s="44" t="str">
        <f>IF($B698="","",IFERROR(VLOOKUP($C698,F.931!$B:$R,7,0),1))</f>
        <v/>
      </c>
      <c r="U698" s="44" t="str">
        <f>IF($B698="","",IFERROR(VLOOKUP($C698,F.931!$B:$AR,15,0),0))</f>
        <v/>
      </c>
      <c r="V698" s="44" t="str">
        <f>IF($B698="","",IFERROR(VLOOKUP($C698,F.931!$B:$R,3,0),1))</f>
        <v/>
      </c>
      <c r="W698" s="45" t="str">
        <f t="shared" si="95"/>
        <v/>
      </c>
      <c r="X698" s="46" t="str">
        <f>IF($B698="","",$W698*(X$2+$U698*0.015) *$O698*IF(COUNTIF(Parámetros!$J:$J, $S698)&gt;0,0,1)*IF($T698=2,0,1) +$J698*$W698)</f>
        <v/>
      </c>
      <c r="Y698" s="46" t="str">
        <f>IF($B698="","",$W698*Y$2*P698*IF(COUNTIF(Parámetros!$L:$L,$S698)&gt;0,0,1)*IF($T698=2,0,1) +$K698*$W698)</f>
        <v/>
      </c>
      <c r="Z698" s="46" t="str">
        <f>IF($B698="","",($M698*Z$2+IF($T698=2,0, $M698*Z$1+$X698/$W698*(1-$W698)))*IF(COUNTIF(Parámetros!$I:$I, $S698)&gt;0,0,1))</f>
        <v/>
      </c>
      <c r="AA698" s="46" t="str">
        <f>IF($B698="","",$R698*IF($T698=2,AA$1,AA$2) *IF(COUNTIF(Parámetros!$K:$K, $S698)&gt;0,0,1)+$Y698/$W698*(1-$W698))</f>
        <v/>
      </c>
      <c r="AB698" s="46" t="str">
        <f>IF($B698="","",$Q698*Parámetros!$B$3+Parámetros!$B$2)</f>
        <v/>
      </c>
      <c r="AC698" s="46" t="str">
        <f>IF($B698="","",Parámetros!$B$1*IF(OR($S698=27,$S698=102),0,1))</f>
        <v/>
      </c>
      <c r="AE698" s="43" t="str">
        <f>IF($B698="","",IF($C698="","No declarado",IFERROR(VLOOKUP($C698,F.931!$B:$BZ,$AE$1,0),"No declarado")))</f>
        <v/>
      </c>
      <c r="AF698" s="47" t="str">
        <f t="shared" si="96"/>
        <v/>
      </c>
      <c r="AG698" s="47" t="str">
        <f>IF($B698="","",IFERROR(O698-VLOOKUP(C698,F.931!B:BZ,SUMIFS(F.931!$1:$1,F.931!$3:$3,"Remuneración 4"),0),""))</f>
        <v/>
      </c>
      <c r="AH698" s="48" t="str">
        <f t="shared" si="97"/>
        <v/>
      </c>
      <c r="AI698" s="41" t="str">
        <f t="shared" si="98"/>
        <v/>
      </c>
    </row>
    <row r="699" spans="1:35" x14ac:dyDescent="0.2">
      <c r="A699" s="65"/>
      <c r="B699" s="64"/>
      <c r="C699" s="65"/>
      <c r="D699" s="88"/>
      <c r="E699" s="62"/>
      <c r="F699" s="62"/>
      <c r="G699" s="62"/>
      <c r="H699" s="62"/>
      <c r="I699" s="62"/>
      <c r="J699" s="62"/>
      <c r="K699" s="62"/>
      <c r="L699" s="43" t="str">
        <f>IF($B699="","",MAX(0,$E699-MAX($E699-$I699,Parámetros!$B$5)))</f>
        <v/>
      </c>
      <c r="M699" s="43" t="str">
        <f>IF($B699="","",MIN($E699,Parámetros!$B$4))</f>
        <v/>
      </c>
      <c r="N699" s="43" t="str">
        <f t="shared" si="91"/>
        <v/>
      </c>
      <c r="O699" s="43" t="str">
        <f>IF($B699="","",MIN(($E699+$F699)/IF($D699="",1,$D699),Parámetros!$B$4))</f>
        <v/>
      </c>
      <c r="P699" s="43" t="str">
        <f t="shared" si="92"/>
        <v/>
      </c>
      <c r="Q699" s="43" t="str">
        <f t="shared" si="93"/>
        <v/>
      </c>
      <c r="R699" s="43" t="str">
        <f t="shared" si="94"/>
        <v/>
      </c>
      <c r="S699" s="44" t="str">
        <f>IF($B699="","",IFERROR(VLOOKUP($C699,F.931!$B:$R,9,0),8))</f>
        <v/>
      </c>
      <c r="T699" s="44" t="str">
        <f>IF($B699="","",IFERROR(VLOOKUP($C699,F.931!$B:$R,7,0),1))</f>
        <v/>
      </c>
      <c r="U699" s="44" t="str">
        <f>IF($B699="","",IFERROR(VLOOKUP($C699,F.931!$B:$AR,15,0),0))</f>
        <v/>
      </c>
      <c r="V699" s="44" t="str">
        <f>IF($B699="","",IFERROR(VLOOKUP($C699,F.931!$B:$R,3,0),1))</f>
        <v/>
      </c>
      <c r="W699" s="45" t="str">
        <f t="shared" si="95"/>
        <v/>
      </c>
      <c r="X699" s="46" t="str">
        <f>IF($B699="","",$W699*(X$2+$U699*0.015) *$O699*IF(COUNTIF(Parámetros!$J:$J, $S699)&gt;0,0,1)*IF($T699=2,0,1) +$J699*$W699)</f>
        <v/>
      </c>
      <c r="Y699" s="46" t="str">
        <f>IF($B699="","",$W699*Y$2*P699*IF(COUNTIF(Parámetros!$L:$L,$S699)&gt;0,0,1)*IF($T699=2,0,1) +$K699*$W699)</f>
        <v/>
      </c>
      <c r="Z699" s="46" t="str">
        <f>IF($B699="","",($M699*Z$2+IF($T699=2,0, $M699*Z$1+$X699/$W699*(1-$W699)))*IF(COUNTIF(Parámetros!$I:$I, $S699)&gt;0,0,1))</f>
        <v/>
      </c>
      <c r="AA699" s="46" t="str">
        <f>IF($B699="","",$R699*IF($T699=2,AA$1,AA$2) *IF(COUNTIF(Parámetros!$K:$K, $S699)&gt;0,0,1)+$Y699/$W699*(1-$W699))</f>
        <v/>
      </c>
      <c r="AB699" s="46" t="str">
        <f>IF($B699="","",$Q699*Parámetros!$B$3+Parámetros!$B$2)</f>
        <v/>
      </c>
      <c r="AC699" s="46" t="str">
        <f>IF($B699="","",Parámetros!$B$1*IF(OR($S699=27,$S699=102),0,1))</f>
        <v/>
      </c>
      <c r="AE699" s="43" t="str">
        <f>IF($B699="","",IF($C699="","No declarado",IFERROR(VLOOKUP($C699,F.931!$B:$BZ,$AE$1,0),"No declarado")))</f>
        <v/>
      </c>
      <c r="AF699" s="47" t="str">
        <f t="shared" si="96"/>
        <v/>
      </c>
      <c r="AG699" s="47" t="str">
        <f>IF($B699="","",IFERROR(O699-VLOOKUP(C699,F.931!B:BZ,SUMIFS(F.931!$1:$1,F.931!$3:$3,"Remuneración 4"),0),""))</f>
        <v/>
      </c>
      <c r="AH699" s="48" t="str">
        <f t="shared" si="97"/>
        <v/>
      </c>
      <c r="AI699" s="41" t="str">
        <f t="shared" si="98"/>
        <v/>
      </c>
    </row>
    <row r="700" spans="1:35" x14ac:dyDescent="0.2">
      <c r="A700" s="65"/>
      <c r="B700" s="64"/>
      <c r="C700" s="65"/>
      <c r="D700" s="88"/>
      <c r="E700" s="62"/>
      <c r="F700" s="62"/>
      <c r="G700" s="62"/>
      <c r="H700" s="62"/>
      <c r="I700" s="62"/>
      <c r="J700" s="62"/>
      <c r="K700" s="62"/>
      <c r="L700" s="43" t="str">
        <f>IF($B700="","",MAX(0,$E700-MAX($E700-$I700,Parámetros!$B$5)))</f>
        <v/>
      </c>
      <c r="M700" s="43" t="str">
        <f>IF($B700="","",MIN($E700,Parámetros!$B$4))</f>
        <v/>
      </c>
      <c r="N700" s="43" t="str">
        <f t="shared" si="91"/>
        <v/>
      </c>
      <c r="O700" s="43" t="str">
        <f>IF($B700="","",MIN(($E700+$F700)/IF($D700="",1,$D700),Parámetros!$B$4))</f>
        <v/>
      </c>
      <c r="P700" s="43" t="str">
        <f t="shared" si="92"/>
        <v/>
      </c>
      <c r="Q700" s="43" t="str">
        <f t="shared" si="93"/>
        <v/>
      </c>
      <c r="R700" s="43" t="str">
        <f t="shared" si="94"/>
        <v/>
      </c>
      <c r="S700" s="44" t="str">
        <f>IF($B700="","",IFERROR(VLOOKUP($C700,F.931!$B:$R,9,0),8))</f>
        <v/>
      </c>
      <c r="T700" s="44" t="str">
        <f>IF($B700="","",IFERROR(VLOOKUP($C700,F.931!$B:$R,7,0),1))</f>
        <v/>
      </c>
      <c r="U700" s="44" t="str">
        <f>IF($B700="","",IFERROR(VLOOKUP($C700,F.931!$B:$AR,15,0),0))</f>
        <v/>
      </c>
      <c r="V700" s="44" t="str">
        <f>IF($B700="","",IFERROR(VLOOKUP($C700,F.931!$B:$R,3,0),1))</f>
        <v/>
      </c>
      <c r="W700" s="45" t="str">
        <f t="shared" si="95"/>
        <v/>
      </c>
      <c r="X700" s="46" t="str">
        <f>IF($B700="","",$W700*(X$2+$U700*0.015) *$O700*IF(COUNTIF(Parámetros!$J:$J, $S700)&gt;0,0,1)*IF($T700=2,0,1) +$J700*$W700)</f>
        <v/>
      </c>
      <c r="Y700" s="46" t="str">
        <f>IF($B700="","",$W700*Y$2*P700*IF(COUNTIF(Parámetros!$L:$L,$S700)&gt;0,0,1)*IF($T700=2,0,1) +$K700*$W700)</f>
        <v/>
      </c>
      <c r="Z700" s="46" t="str">
        <f>IF($B700="","",($M700*Z$2+IF($T700=2,0, $M700*Z$1+$X700/$W700*(1-$W700)))*IF(COUNTIF(Parámetros!$I:$I, $S700)&gt;0,0,1))</f>
        <v/>
      </c>
      <c r="AA700" s="46" t="str">
        <f>IF($B700="","",$R700*IF($T700=2,AA$1,AA$2) *IF(COUNTIF(Parámetros!$K:$K, $S700)&gt;0,0,1)+$Y700/$W700*(1-$W700))</f>
        <v/>
      </c>
      <c r="AB700" s="46" t="str">
        <f>IF($B700="","",$Q700*Parámetros!$B$3+Parámetros!$B$2)</f>
        <v/>
      </c>
      <c r="AC700" s="46" t="str">
        <f>IF($B700="","",Parámetros!$B$1*IF(OR($S700=27,$S700=102),0,1))</f>
        <v/>
      </c>
      <c r="AE700" s="43" t="str">
        <f>IF($B700="","",IF($C700="","No declarado",IFERROR(VLOOKUP($C700,F.931!$B:$BZ,$AE$1,0),"No declarado")))</f>
        <v/>
      </c>
      <c r="AF700" s="47" t="str">
        <f t="shared" si="96"/>
        <v/>
      </c>
      <c r="AG700" s="47" t="str">
        <f>IF($B700="","",IFERROR(O700-VLOOKUP(C700,F.931!B:BZ,SUMIFS(F.931!$1:$1,F.931!$3:$3,"Remuneración 4"),0),""))</f>
        <v/>
      </c>
      <c r="AH700" s="48" t="str">
        <f t="shared" si="97"/>
        <v/>
      </c>
      <c r="AI700" s="41" t="str">
        <f t="shared" si="98"/>
        <v/>
      </c>
    </row>
    <row r="701" spans="1:35" x14ac:dyDescent="0.2">
      <c r="A701" s="65"/>
      <c r="B701" s="64"/>
      <c r="C701" s="65"/>
      <c r="D701" s="88"/>
      <c r="E701" s="62"/>
      <c r="F701" s="62"/>
      <c r="G701" s="62"/>
      <c r="H701" s="62"/>
      <c r="I701" s="62"/>
      <c r="J701" s="62"/>
      <c r="K701" s="62"/>
      <c r="L701" s="43" t="str">
        <f>IF($B701="","",MAX(0,$E701-MAX($E701-$I701,Parámetros!$B$5)))</f>
        <v/>
      </c>
      <c r="M701" s="43" t="str">
        <f>IF($B701="","",MIN($E701,Parámetros!$B$4))</f>
        <v/>
      </c>
      <c r="N701" s="43" t="str">
        <f t="shared" si="91"/>
        <v/>
      </c>
      <c r="O701" s="43" t="str">
        <f>IF($B701="","",MIN(($E701+$F701)/IF($D701="",1,$D701),Parámetros!$B$4))</f>
        <v/>
      </c>
      <c r="P701" s="43" t="str">
        <f t="shared" si="92"/>
        <v/>
      </c>
      <c r="Q701" s="43" t="str">
        <f t="shared" si="93"/>
        <v/>
      </c>
      <c r="R701" s="43" t="str">
        <f t="shared" si="94"/>
        <v/>
      </c>
      <c r="S701" s="44" t="str">
        <f>IF($B701="","",IFERROR(VLOOKUP($C701,F.931!$B:$R,9,0),8))</f>
        <v/>
      </c>
      <c r="T701" s="44" t="str">
        <f>IF($B701="","",IFERROR(VLOOKUP($C701,F.931!$B:$R,7,0),1))</f>
        <v/>
      </c>
      <c r="U701" s="44" t="str">
        <f>IF($B701="","",IFERROR(VLOOKUP($C701,F.931!$B:$AR,15,0),0))</f>
        <v/>
      </c>
      <c r="V701" s="44" t="str">
        <f>IF($B701="","",IFERROR(VLOOKUP($C701,F.931!$B:$R,3,0),1))</f>
        <v/>
      </c>
      <c r="W701" s="45" t="str">
        <f t="shared" si="95"/>
        <v/>
      </c>
      <c r="X701" s="46" t="str">
        <f>IF($B701="","",$W701*(X$2+$U701*0.015) *$O701*IF(COUNTIF(Parámetros!$J:$J, $S701)&gt;0,0,1)*IF($T701=2,0,1) +$J701*$W701)</f>
        <v/>
      </c>
      <c r="Y701" s="46" t="str">
        <f>IF($B701="","",$W701*Y$2*P701*IF(COUNTIF(Parámetros!$L:$L,$S701)&gt;0,0,1)*IF($T701=2,0,1) +$K701*$W701)</f>
        <v/>
      </c>
      <c r="Z701" s="46" t="str">
        <f>IF($B701="","",($M701*Z$2+IF($T701=2,0, $M701*Z$1+$X701/$W701*(1-$W701)))*IF(COUNTIF(Parámetros!$I:$I, $S701)&gt;0,0,1))</f>
        <v/>
      </c>
      <c r="AA701" s="46" t="str">
        <f>IF($B701="","",$R701*IF($T701=2,AA$1,AA$2) *IF(COUNTIF(Parámetros!$K:$K, $S701)&gt;0,0,1)+$Y701/$W701*(1-$W701))</f>
        <v/>
      </c>
      <c r="AB701" s="46" t="str">
        <f>IF($B701="","",$Q701*Parámetros!$B$3+Parámetros!$B$2)</f>
        <v/>
      </c>
      <c r="AC701" s="46" t="str">
        <f>IF($B701="","",Parámetros!$B$1*IF(OR($S701=27,$S701=102),0,1))</f>
        <v/>
      </c>
      <c r="AE701" s="43" t="str">
        <f>IF($B701="","",IF($C701="","No declarado",IFERROR(VLOOKUP($C701,F.931!$B:$BZ,$AE$1,0),"No declarado")))</f>
        <v/>
      </c>
      <c r="AF701" s="47" t="str">
        <f t="shared" si="96"/>
        <v/>
      </c>
      <c r="AG701" s="47" t="str">
        <f>IF($B701="","",IFERROR(O701-VLOOKUP(C701,F.931!B:BZ,SUMIFS(F.931!$1:$1,F.931!$3:$3,"Remuneración 4"),0),""))</f>
        <v/>
      </c>
      <c r="AH701" s="48" t="str">
        <f t="shared" si="97"/>
        <v/>
      </c>
      <c r="AI701" s="41" t="str">
        <f t="shared" si="98"/>
        <v/>
      </c>
    </row>
    <row r="702" spans="1:35" x14ac:dyDescent="0.2">
      <c r="A702" s="65"/>
      <c r="B702" s="64"/>
      <c r="C702" s="65"/>
      <c r="D702" s="88"/>
      <c r="E702" s="62"/>
      <c r="F702" s="62"/>
      <c r="G702" s="62"/>
      <c r="H702" s="62"/>
      <c r="I702" s="62"/>
      <c r="J702" s="62"/>
      <c r="K702" s="62"/>
      <c r="L702" s="43" t="str">
        <f>IF($B702="","",MAX(0,$E702-MAX($E702-$I702,Parámetros!$B$5)))</f>
        <v/>
      </c>
      <c r="M702" s="43" t="str">
        <f>IF($B702="","",MIN($E702,Parámetros!$B$4))</f>
        <v/>
      </c>
      <c r="N702" s="43" t="str">
        <f t="shared" si="91"/>
        <v/>
      </c>
      <c r="O702" s="43" t="str">
        <f>IF($B702="","",MIN(($E702+$F702)/IF($D702="",1,$D702),Parámetros!$B$4))</f>
        <v/>
      </c>
      <c r="P702" s="43" t="str">
        <f t="shared" si="92"/>
        <v/>
      </c>
      <c r="Q702" s="43" t="str">
        <f t="shared" si="93"/>
        <v/>
      </c>
      <c r="R702" s="43" t="str">
        <f t="shared" si="94"/>
        <v/>
      </c>
      <c r="S702" s="44" t="str">
        <f>IF($B702="","",IFERROR(VLOOKUP($C702,F.931!$B:$R,9,0),8))</f>
        <v/>
      </c>
      <c r="T702" s="44" t="str">
        <f>IF($B702="","",IFERROR(VLOOKUP($C702,F.931!$B:$R,7,0),1))</f>
        <v/>
      </c>
      <c r="U702" s="44" t="str">
        <f>IF($B702="","",IFERROR(VLOOKUP($C702,F.931!$B:$AR,15,0),0))</f>
        <v/>
      </c>
      <c r="V702" s="44" t="str">
        <f>IF($B702="","",IFERROR(VLOOKUP($C702,F.931!$B:$R,3,0),1))</f>
        <v/>
      </c>
      <c r="W702" s="45" t="str">
        <f t="shared" si="95"/>
        <v/>
      </c>
      <c r="X702" s="46" t="str">
        <f>IF($B702="","",$W702*(X$2+$U702*0.015) *$O702*IF(COUNTIF(Parámetros!$J:$J, $S702)&gt;0,0,1)*IF($T702=2,0,1) +$J702*$W702)</f>
        <v/>
      </c>
      <c r="Y702" s="46" t="str">
        <f>IF($B702="","",$W702*Y$2*P702*IF(COUNTIF(Parámetros!$L:$L,$S702)&gt;0,0,1)*IF($T702=2,0,1) +$K702*$W702)</f>
        <v/>
      </c>
      <c r="Z702" s="46" t="str">
        <f>IF($B702="","",($M702*Z$2+IF($T702=2,0, $M702*Z$1+$X702/$W702*(1-$W702)))*IF(COUNTIF(Parámetros!$I:$I, $S702)&gt;0,0,1))</f>
        <v/>
      </c>
      <c r="AA702" s="46" t="str">
        <f>IF($B702="","",$R702*IF($T702=2,AA$1,AA$2) *IF(COUNTIF(Parámetros!$K:$K, $S702)&gt;0,0,1)+$Y702/$W702*(1-$W702))</f>
        <v/>
      </c>
      <c r="AB702" s="46" t="str">
        <f>IF($B702="","",$Q702*Parámetros!$B$3+Parámetros!$B$2)</f>
        <v/>
      </c>
      <c r="AC702" s="46" t="str">
        <f>IF($B702="","",Parámetros!$B$1*IF(OR($S702=27,$S702=102),0,1))</f>
        <v/>
      </c>
      <c r="AE702" s="43" t="str">
        <f>IF($B702="","",IF($C702="","No declarado",IFERROR(VLOOKUP($C702,F.931!$B:$BZ,$AE$1,0),"No declarado")))</f>
        <v/>
      </c>
      <c r="AF702" s="47" t="str">
        <f t="shared" si="96"/>
        <v/>
      </c>
      <c r="AG702" s="47" t="str">
        <f>IF($B702="","",IFERROR(O702-VLOOKUP(C702,F.931!B:BZ,SUMIFS(F.931!$1:$1,F.931!$3:$3,"Remuneración 4"),0),""))</f>
        <v/>
      </c>
      <c r="AH702" s="48" t="str">
        <f t="shared" si="97"/>
        <v/>
      </c>
      <c r="AI702" s="41" t="str">
        <f t="shared" si="98"/>
        <v/>
      </c>
    </row>
    <row r="703" spans="1:35" x14ac:dyDescent="0.2">
      <c r="A703" s="65"/>
      <c r="B703" s="64"/>
      <c r="C703" s="65"/>
      <c r="D703" s="88"/>
      <c r="E703" s="62"/>
      <c r="F703" s="62"/>
      <c r="G703" s="62"/>
      <c r="H703" s="62"/>
      <c r="I703" s="62"/>
      <c r="J703" s="62"/>
      <c r="K703" s="62"/>
      <c r="L703" s="43" t="str">
        <f>IF($B703="","",MAX(0,$E703-MAX($E703-$I703,Parámetros!$B$5)))</f>
        <v/>
      </c>
      <c r="M703" s="43" t="str">
        <f>IF($B703="","",MIN($E703,Parámetros!$B$4))</f>
        <v/>
      </c>
      <c r="N703" s="43" t="str">
        <f t="shared" si="91"/>
        <v/>
      </c>
      <c r="O703" s="43" t="str">
        <f>IF($B703="","",MIN(($E703+$F703)/IF($D703="",1,$D703),Parámetros!$B$4))</f>
        <v/>
      </c>
      <c r="P703" s="43" t="str">
        <f t="shared" si="92"/>
        <v/>
      </c>
      <c r="Q703" s="43" t="str">
        <f t="shared" si="93"/>
        <v/>
      </c>
      <c r="R703" s="43" t="str">
        <f t="shared" si="94"/>
        <v/>
      </c>
      <c r="S703" s="44" t="str">
        <f>IF($B703="","",IFERROR(VLOOKUP($C703,F.931!$B:$R,9,0),8))</f>
        <v/>
      </c>
      <c r="T703" s="44" t="str">
        <f>IF($B703="","",IFERROR(VLOOKUP($C703,F.931!$B:$R,7,0),1))</f>
        <v/>
      </c>
      <c r="U703" s="44" t="str">
        <f>IF($B703="","",IFERROR(VLOOKUP($C703,F.931!$B:$AR,15,0),0))</f>
        <v/>
      </c>
      <c r="V703" s="44" t="str">
        <f>IF($B703="","",IFERROR(VLOOKUP($C703,F.931!$B:$R,3,0),1))</f>
        <v/>
      </c>
      <c r="W703" s="45" t="str">
        <f t="shared" si="95"/>
        <v/>
      </c>
      <c r="X703" s="46" t="str">
        <f>IF($B703="","",$W703*(X$2+$U703*0.015) *$O703*IF(COUNTIF(Parámetros!$J:$J, $S703)&gt;0,0,1)*IF($T703=2,0,1) +$J703*$W703)</f>
        <v/>
      </c>
      <c r="Y703" s="46" t="str">
        <f>IF($B703="","",$W703*Y$2*P703*IF(COUNTIF(Parámetros!$L:$L,$S703)&gt;0,0,1)*IF($T703=2,0,1) +$K703*$W703)</f>
        <v/>
      </c>
      <c r="Z703" s="46" t="str">
        <f>IF($B703="","",($M703*Z$2+IF($T703=2,0, $M703*Z$1+$X703/$W703*(1-$W703)))*IF(COUNTIF(Parámetros!$I:$I, $S703)&gt;0,0,1))</f>
        <v/>
      </c>
      <c r="AA703" s="46" t="str">
        <f>IF($B703="","",$R703*IF($T703=2,AA$1,AA$2) *IF(COUNTIF(Parámetros!$K:$K, $S703)&gt;0,0,1)+$Y703/$W703*(1-$W703))</f>
        <v/>
      </c>
      <c r="AB703" s="46" t="str">
        <f>IF($B703="","",$Q703*Parámetros!$B$3+Parámetros!$B$2)</f>
        <v/>
      </c>
      <c r="AC703" s="46" t="str">
        <f>IF($B703="","",Parámetros!$B$1*IF(OR($S703=27,$S703=102),0,1))</f>
        <v/>
      </c>
      <c r="AE703" s="43" t="str">
        <f>IF($B703="","",IF($C703="","No declarado",IFERROR(VLOOKUP($C703,F.931!$B:$BZ,$AE$1,0),"No declarado")))</f>
        <v/>
      </c>
      <c r="AF703" s="47" t="str">
        <f t="shared" si="96"/>
        <v/>
      </c>
      <c r="AG703" s="47" t="str">
        <f>IF($B703="","",IFERROR(O703-VLOOKUP(C703,F.931!B:BZ,SUMIFS(F.931!$1:$1,F.931!$3:$3,"Remuneración 4"),0),""))</f>
        <v/>
      </c>
      <c r="AH703" s="48" t="str">
        <f t="shared" si="97"/>
        <v/>
      </c>
      <c r="AI703" s="41" t="str">
        <f t="shared" si="98"/>
        <v/>
      </c>
    </row>
    <row r="704" spans="1:35" x14ac:dyDescent="0.2">
      <c r="A704" s="65"/>
      <c r="B704" s="64"/>
      <c r="C704" s="65"/>
      <c r="D704" s="88"/>
      <c r="E704" s="62"/>
      <c r="F704" s="62"/>
      <c r="G704" s="62"/>
      <c r="H704" s="62"/>
      <c r="I704" s="62"/>
      <c r="J704" s="62"/>
      <c r="K704" s="62"/>
      <c r="L704" s="43" t="str">
        <f>IF($B704="","",MAX(0,$E704-MAX($E704-$I704,Parámetros!$B$5)))</f>
        <v/>
      </c>
      <c r="M704" s="43" t="str">
        <f>IF($B704="","",MIN($E704,Parámetros!$B$4))</f>
        <v/>
      </c>
      <c r="N704" s="43" t="str">
        <f t="shared" si="91"/>
        <v/>
      </c>
      <c r="O704" s="43" t="str">
        <f>IF($B704="","",MIN(($E704+$F704)/IF($D704="",1,$D704),Parámetros!$B$4))</f>
        <v/>
      </c>
      <c r="P704" s="43" t="str">
        <f t="shared" si="92"/>
        <v/>
      </c>
      <c r="Q704" s="43" t="str">
        <f t="shared" si="93"/>
        <v/>
      </c>
      <c r="R704" s="43" t="str">
        <f t="shared" si="94"/>
        <v/>
      </c>
      <c r="S704" s="44" t="str">
        <f>IF($B704="","",IFERROR(VLOOKUP($C704,F.931!$B:$R,9,0),8))</f>
        <v/>
      </c>
      <c r="T704" s="44" t="str">
        <f>IF($B704="","",IFERROR(VLOOKUP($C704,F.931!$B:$R,7,0),1))</f>
        <v/>
      </c>
      <c r="U704" s="44" t="str">
        <f>IF($B704="","",IFERROR(VLOOKUP($C704,F.931!$B:$AR,15,0),0))</f>
        <v/>
      </c>
      <c r="V704" s="44" t="str">
        <f>IF($B704="","",IFERROR(VLOOKUP($C704,F.931!$B:$R,3,0),1))</f>
        <v/>
      </c>
      <c r="W704" s="45" t="str">
        <f t="shared" si="95"/>
        <v/>
      </c>
      <c r="X704" s="46" t="str">
        <f>IF($B704="","",$W704*(X$2+$U704*0.015) *$O704*IF(COUNTIF(Parámetros!$J:$J, $S704)&gt;0,0,1)*IF($T704=2,0,1) +$J704*$W704)</f>
        <v/>
      </c>
      <c r="Y704" s="46" t="str">
        <f>IF($B704="","",$W704*Y$2*P704*IF(COUNTIF(Parámetros!$L:$L,$S704)&gt;0,0,1)*IF($T704=2,0,1) +$K704*$W704)</f>
        <v/>
      </c>
      <c r="Z704" s="46" t="str">
        <f>IF($B704="","",($M704*Z$2+IF($T704=2,0, $M704*Z$1+$X704/$W704*(1-$W704)))*IF(COUNTIF(Parámetros!$I:$I, $S704)&gt;0,0,1))</f>
        <v/>
      </c>
      <c r="AA704" s="46" t="str">
        <f>IF($B704="","",$R704*IF($T704=2,AA$1,AA$2) *IF(COUNTIF(Parámetros!$K:$K, $S704)&gt;0,0,1)+$Y704/$W704*(1-$W704))</f>
        <v/>
      </c>
      <c r="AB704" s="46" t="str">
        <f>IF($B704="","",$Q704*Parámetros!$B$3+Parámetros!$B$2)</f>
        <v/>
      </c>
      <c r="AC704" s="46" t="str">
        <f>IF($B704="","",Parámetros!$B$1*IF(OR($S704=27,$S704=102),0,1))</f>
        <v/>
      </c>
      <c r="AE704" s="43" t="str">
        <f>IF($B704="","",IF($C704="","No declarado",IFERROR(VLOOKUP($C704,F.931!$B:$BZ,$AE$1,0),"No declarado")))</f>
        <v/>
      </c>
      <c r="AF704" s="47" t="str">
        <f t="shared" si="96"/>
        <v/>
      </c>
      <c r="AG704" s="47" t="str">
        <f>IF($B704="","",IFERROR(O704-VLOOKUP(C704,F.931!B:BZ,SUMIFS(F.931!$1:$1,F.931!$3:$3,"Remuneración 4"),0),""))</f>
        <v/>
      </c>
      <c r="AH704" s="48" t="str">
        <f t="shared" si="97"/>
        <v/>
      </c>
      <c r="AI704" s="41" t="str">
        <f t="shared" si="98"/>
        <v/>
      </c>
    </row>
    <row r="705" spans="1:35" x14ac:dyDescent="0.2">
      <c r="A705" s="65"/>
      <c r="B705" s="64"/>
      <c r="C705" s="65"/>
      <c r="D705" s="88"/>
      <c r="E705" s="62"/>
      <c r="F705" s="62"/>
      <c r="G705" s="62"/>
      <c r="H705" s="62"/>
      <c r="I705" s="62"/>
      <c r="J705" s="62"/>
      <c r="K705" s="62"/>
      <c r="L705" s="43" t="str">
        <f>IF($B705="","",MAX(0,$E705-MAX($E705-$I705,Parámetros!$B$5)))</f>
        <v/>
      </c>
      <c r="M705" s="43" t="str">
        <f>IF($B705="","",MIN($E705,Parámetros!$B$4))</f>
        <v/>
      </c>
      <c r="N705" s="43" t="str">
        <f t="shared" si="91"/>
        <v/>
      </c>
      <c r="O705" s="43" t="str">
        <f>IF($B705="","",MIN(($E705+$F705)/IF($D705="",1,$D705),Parámetros!$B$4))</f>
        <v/>
      </c>
      <c r="P705" s="43" t="str">
        <f t="shared" si="92"/>
        <v/>
      </c>
      <c r="Q705" s="43" t="str">
        <f t="shared" si="93"/>
        <v/>
      </c>
      <c r="R705" s="43" t="str">
        <f t="shared" si="94"/>
        <v/>
      </c>
      <c r="S705" s="44" t="str">
        <f>IF($B705="","",IFERROR(VLOOKUP($C705,F.931!$B:$R,9,0),8))</f>
        <v/>
      </c>
      <c r="T705" s="44" t="str">
        <f>IF($B705="","",IFERROR(VLOOKUP($C705,F.931!$B:$R,7,0),1))</f>
        <v/>
      </c>
      <c r="U705" s="44" t="str">
        <f>IF($B705="","",IFERROR(VLOOKUP($C705,F.931!$B:$AR,15,0),0))</f>
        <v/>
      </c>
      <c r="V705" s="44" t="str">
        <f>IF($B705="","",IFERROR(VLOOKUP($C705,F.931!$B:$R,3,0),1))</f>
        <v/>
      </c>
      <c r="W705" s="45" t="str">
        <f t="shared" si="95"/>
        <v/>
      </c>
      <c r="X705" s="46" t="str">
        <f>IF($B705="","",$W705*(X$2+$U705*0.015) *$O705*IF(COUNTIF(Parámetros!$J:$J, $S705)&gt;0,0,1)*IF($T705=2,0,1) +$J705*$W705)</f>
        <v/>
      </c>
      <c r="Y705" s="46" t="str">
        <f>IF($B705="","",$W705*Y$2*P705*IF(COUNTIF(Parámetros!$L:$L,$S705)&gt;0,0,1)*IF($T705=2,0,1) +$K705*$W705)</f>
        <v/>
      </c>
      <c r="Z705" s="46" t="str">
        <f>IF($B705="","",($M705*Z$2+IF($T705=2,0, $M705*Z$1+$X705/$W705*(1-$W705)))*IF(COUNTIF(Parámetros!$I:$I, $S705)&gt;0,0,1))</f>
        <v/>
      </c>
      <c r="AA705" s="46" t="str">
        <f>IF($B705="","",$R705*IF($T705=2,AA$1,AA$2) *IF(COUNTIF(Parámetros!$K:$K, $S705)&gt;0,0,1)+$Y705/$W705*(1-$W705))</f>
        <v/>
      </c>
      <c r="AB705" s="46" t="str">
        <f>IF($B705="","",$Q705*Parámetros!$B$3+Parámetros!$B$2)</f>
        <v/>
      </c>
      <c r="AC705" s="46" t="str">
        <f>IF($B705="","",Parámetros!$B$1*IF(OR($S705=27,$S705=102),0,1))</f>
        <v/>
      </c>
      <c r="AE705" s="43" t="str">
        <f>IF($B705="","",IF($C705="","No declarado",IFERROR(VLOOKUP($C705,F.931!$B:$BZ,$AE$1,0),"No declarado")))</f>
        <v/>
      </c>
      <c r="AF705" s="47" t="str">
        <f t="shared" si="96"/>
        <v/>
      </c>
      <c r="AG705" s="47" t="str">
        <f>IF($B705="","",IFERROR(O705-VLOOKUP(C705,F.931!B:BZ,SUMIFS(F.931!$1:$1,F.931!$3:$3,"Remuneración 4"),0),""))</f>
        <v/>
      </c>
      <c r="AH705" s="48" t="str">
        <f t="shared" si="97"/>
        <v/>
      </c>
      <c r="AI705" s="41" t="str">
        <f t="shared" si="98"/>
        <v/>
      </c>
    </row>
    <row r="706" spans="1:35" x14ac:dyDescent="0.2">
      <c r="A706" s="65"/>
      <c r="B706" s="64"/>
      <c r="C706" s="65"/>
      <c r="D706" s="88"/>
      <c r="E706" s="62"/>
      <c r="F706" s="62"/>
      <c r="G706" s="62"/>
      <c r="H706" s="62"/>
      <c r="I706" s="62"/>
      <c r="J706" s="62"/>
      <c r="K706" s="62"/>
      <c r="L706" s="43" t="str">
        <f>IF($B706="","",MAX(0,$E706-MAX($E706-$I706,Parámetros!$B$5)))</f>
        <v/>
      </c>
      <c r="M706" s="43" t="str">
        <f>IF($B706="","",MIN($E706,Parámetros!$B$4))</f>
        <v/>
      </c>
      <c r="N706" s="43" t="str">
        <f t="shared" si="91"/>
        <v/>
      </c>
      <c r="O706" s="43" t="str">
        <f>IF($B706="","",MIN(($E706+$F706)/IF($D706="",1,$D706),Parámetros!$B$4))</f>
        <v/>
      </c>
      <c r="P706" s="43" t="str">
        <f t="shared" si="92"/>
        <v/>
      </c>
      <c r="Q706" s="43" t="str">
        <f t="shared" si="93"/>
        <v/>
      </c>
      <c r="R706" s="43" t="str">
        <f t="shared" si="94"/>
        <v/>
      </c>
      <c r="S706" s="44" t="str">
        <f>IF($B706="","",IFERROR(VLOOKUP($C706,F.931!$B:$R,9,0),8))</f>
        <v/>
      </c>
      <c r="T706" s="44" t="str">
        <f>IF($B706="","",IFERROR(VLOOKUP($C706,F.931!$B:$R,7,0),1))</f>
        <v/>
      </c>
      <c r="U706" s="44" t="str">
        <f>IF($B706="","",IFERROR(VLOOKUP($C706,F.931!$B:$AR,15,0),0))</f>
        <v/>
      </c>
      <c r="V706" s="44" t="str">
        <f>IF($B706="","",IFERROR(VLOOKUP($C706,F.931!$B:$R,3,0),1))</f>
        <v/>
      </c>
      <c r="W706" s="45" t="str">
        <f t="shared" si="95"/>
        <v/>
      </c>
      <c r="X706" s="46" t="str">
        <f>IF($B706="","",$W706*(X$2+$U706*0.015) *$O706*IF(COUNTIF(Parámetros!$J:$J, $S706)&gt;0,0,1)*IF($T706=2,0,1) +$J706*$W706)</f>
        <v/>
      </c>
      <c r="Y706" s="46" t="str">
        <f>IF($B706="","",$W706*Y$2*P706*IF(COUNTIF(Parámetros!$L:$L,$S706)&gt;0,0,1)*IF($T706=2,0,1) +$K706*$W706)</f>
        <v/>
      </c>
      <c r="Z706" s="46" t="str">
        <f>IF($B706="","",($M706*Z$2+IF($T706=2,0, $M706*Z$1+$X706/$W706*(1-$W706)))*IF(COUNTIF(Parámetros!$I:$I, $S706)&gt;0,0,1))</f>
        <v/>
      </c>
      <c r="AA706" s="46" t="str">
        <f>IF($B706="","",$R706*IF($T706=2,AA$1,AA$2) *IF(COUNTIF(Parámetros!$K:$K, $S706)&gt;0,0,1)+$Y706/$W706*(1-$W706))</f>
        <v/>
      </c>
      <c r="AB706" s="46" t="str">
        <f>IF($B706="","",$Q706*Parámetros!$B$3+Parámetros!$B$2)</f>
        <v/>
      </c>
      <c r="AC706" s="46" t="str">
        <f>IF($B706="","",Parámetros!$B$1*IF(OR($S706=27,$S706=102),0,1))</f>
        <v/>
      </c>
      <c r="AE706" s="43" t="str">
        <f>IF($B706="","",IF($C706="","No declarado",IFERROR(VLOOKUP($C706,F.931!$B:$BZ,$AE$1,0),"No declarado")))</f>
        <v/>
      </c>
      <c r="AF706" s="47" t="str">
        <f t="shared" si="96"/>
        <v/>
      </c>
      <c r="AG706" s="47" t="str">
        <f>IF($B706="","",IFERROR(O706-VLOOKUP(C706,F.931!B:BZ,SUMIFS(F.931!$1:$1,F.931!$3:$3,"Remuneración 4"),0),""))</f>
        <v/>
      </c>
      <c r="AH706" s="48" t="str">
        <f t="shared" si="97"/>
        <v/>
      </c>
      <c r="AI706" s="41" t="str">
        <f t="shared" si="98"/>
        <v/>
      </c>
    </row>
    <row r="707" spans="1:35" x14ac:dyDescent="0.2">
      <c r="A707" s="65"/>
      <c r="B707" s="64"/>
      <c r="C707" s="65"/>
      <c r="D707" s="88"/>
      <c r="E707" s="62"/>
      <c r="F707" s="62"/>
      <c r="G707" s="62"/>
      <c r="H707" s="62"/>
      <c r="I707" s="62"/>
      <c r="J707" s="62"/>
      <c r="K707" s="62"/>
      <c r="L707" s="43" t="str">
        <f>IF($B707="","",MAX(0,$E707-MAX($E707-$I707,Parámetros!$B$5)))</f>
        <v/>
      </c>
      <c r="M707" s="43" t="str">
        <f>IF($B707="","",MIN($E707,Parámetros!$B$4))</f>
        <v/>
      </c>
      <c r="N707" s="43" t="str">
        <f t="shared" si="91"/>
        <v/>
      </c>
      <c r="O707" s="43" t="str">
        <f>IF($B707="","",MIN(($E707+$F707)/IF($D707="",1,$D707),Parámetros!$B$4))</f>
        <v/>
      </c>
      <c r="P707" s="43" t="str">
        <f t="shared" si="92"/>
        <v/>
      </c>
      <c r="Q707" s="43" t="str">
        <f t="shared" si="93"/>
        <v/>
      </c>
      <c r="R707" s="43" t="str">
        <f t="shared" si="94"/>
        <v/>
      </c>
      <c r="S707" s="44" t="str">
        <f>IF($B707="","",IFERROR(VLOOKUP($C707,F.931!$B:$R,9,0),8))</f>
        <v/>
      </c>
      <c r="T707" s="44" t="str">
        <f>IF($B707="","",IFERROR(VLOOKUP($C707,F.931!$B:$R,7,0),1))</f>
        <v/>
      </c>
      <c r="U707" s="44" t="str">
        <f>IF($B707="","",IFERROR(VLOOKUP($C707,F.931!$B:$AR,15,0),0))</f>
        <v/>
      </c>
      <c r="V707" s="44" t="str">
        <f>IF($B707="","",IFERROR(VLOOKUP($C707,F.931!$B:$R,3,0),1))</f>
        <v/>
      </c>
      <c r="W707" s="45" t="str">
        <f t="shared" si="95"/>
        <v/>
      </c>
      <c r="X707" s="46" t="str">
        <f>IF($B707="","",$W707*(X$2+$U707*0.015) *$O707*IF(COUNTIF(Parámetros!$J:$J, $S707)&gt;0,0,1)*IF($T707=2,0,1) +$J707*$W707)</f>
        <v/>
      </c>
      <c r="Y707" s="46" t="str">
        <f>IF($B707="","",$W707*Y$2*P707*IF(COUNTIF(Parámetros!$L:$L,$S707)&gt;0,0,1)*IF($T707=2,0,1) +$K707*$W707)</f>
        <v/>
      </c>
      <c r="Z707" s="46" t="str">
        <f>IF($B707="","",($M707*Z$2+IF($T707=2,0, $M707*Z$1+$X707/$W707*(1-$W707)))*IF(COUNTIF(Parámetros!$I:$I, $S707)&gt;0,0,1))</f>
        <v/>
      </c>
      <c r="AA707" s="46" t="str">
        <f>IF($B707="","",$R707*IF($T707=2,AA$1,AA$2) *IF(COUNTIF(Parámetros!$K:$K, $S707)&gt;0,0,1)+$Y707/$W707*(1-$W707))</f>
        <v/>
      </c>
      <c r="AB707" s="46" t="str">
        <f>IF($B707="","",$Q707*Parámetros!$B$3+Parámetros!$B$2)</f>
        <v/>
      </c>
      <c r="AC707" s="46" t="str">
        <f>IF($B707="","",Parámetros!$B$1*IF(OR($S707=27,$S707=102),0,1))</f>
        <v/>
      </c>
      <c r="AE707" s="43" t="str">
        <f>IF($B707="","",IF($C707="","No declarado",IFERROR(VLOOKUP($C707,F.931!$B:$BZ,$AE$1,0),"No declarado")))</f>
        <v/>
      </c>
      <c r="AF707" s="47" t="str">
        <f t="shared" si="96"/>
        <v/>
      </c>
      <c r="AG707" s="47" t="str">
        <f>IF($B707="","",IFERROR(O707-VLOOKUP(C707,F.931!B:BZ,SUMIFS(F.931!$1:$1,F.931!$3:$3,"Remuneración 4"),0),""))</f>
        <v/>
      </c>
      <c r="AH707" s="48" t="str">
        <f t="shared" si="97"/>
        <v/>
      </c>
      <c r="AI707" s="41" t="str">
        <f t="shared" si="98"/>
        <v/>
      </c>
    </row>
    <row r="708" spans="1:35" x14ac:dyDescent="0.2">
      <c r="A708" s="65"/>
      <c r="B708" s="64"/>
      <c r="C708" s="65"/>
      <c r="D708" s="88"/>
      <c r="E708" s="62"/>
      <c r="F708" s="62"/>
      <c r="G708" s="62"/>
      <c r="H708" s="62"/>
      <c r="I708" s="62"/>
      <c r="J708" s="62"/>
      <c r="K708" s="62"/>
      <c r="L708" s="43" t="str">
        <f>IF($B708="","",MAX(0,$E708-MAX($E708-$I708,Parámetros!$B$5)))</f>
        <v/>
      </c>
      <c r="M708" s="43" t="str">
        <f>IF($B708="","",MIN($E708,Parámetros!$B$4))</f>
        <v/>
      </c>
      <c r="N708" s="43" t="str">
        <f t="shared" si="91"/>
        <v/>
      </c>
      <c r="O708" s="43" t="str">
        <f>IF($B708="","",MIN(($E708+$F708)/IF($D708="",1,$D708),Parámetros!$B$4))</f>
        <v/>
      </c>
      <c r="P708" s="43" t="str">
        <f t="shared" si="92"/>
        <v/>
      </c>
      <c r="Q708" s="43" t="str">
        <f t="shared" si="93"/>
        <v/>
      </c>
      <c r="R708" s="43" t="str">
        <f t="shared" si="94"/>
        <v/>
      </c>
      <c r="S708" s="44" t="str">
        <f>IF($B708="","",IFERROR(VLOOKUP($C708,F.931!$B:$R,9,0),8))</f>
        <v/>
      </c>
      <c r="T708" s="44" t="str">
        <f>IF($B708="","",IFERROR(VLOOKUP($C708,F.931!$B:$R,7,0),1))</f>
        <v/>
      </c>
      <c r="U708" s="44" t="str">
        <f>IF($B708="","",IFERROR(VLOOKUP($C708,F.931!$B:$AR,15,0),0))</f>
        <v/>
      </c>
      <c r="V708" s="44" t="str">
        <f>IF($B708="","",IFERROR(VLOOKUP($C708,F.931!$B:$R,3,0),1))</f>
        <v/>
      </c>
      <c r="W708" s="45" t="str">
        <f t="shared" si="95"/>
        <v/>
      </c>
      <c r="X708" s="46" t="str">
        <f>IF($B708="","",$W708*(X$2+$U708*0.015) *$O708*IF(COUNTIF(Parámetros!$J:$J, $S708)&gt;0,0,1)*IF($T708=2,0,1) +$J708*$W708)</f>
        <v/>
      </c>
      <c r="Y708" s="46" t="str">
        <f>IF($B708="","",$W708*Y$2*P708*IF(COUNTIF(Parámetros!$L:$L,$S708)&gt;0,0,1)*IF($T708=2,0,1) +$K708*$W708)</f>
        <v/>
      </c>
      <c r="Z708" s="46" t="str">
        <f>IF($B708="","",($M708*Z$2+IF($T708=2,0, $M708*Z$1+$X708/$W708*(1-$W708)))*IF(COUNTIF(Parámetros!$I:$I, $S708)&gt;0,0,1))</f>
        <v/>
      </c>
      <c r="AA708" s="46" t="str">
        <f>IF($B708="","",$R708*IF($T708=2,AA$1,AA$2) *IF(COUNTIF(Parámetros!$K:$K, $S708)&gt;0,0,1)+$Y708/$W708*(1-$W708))</f>
        <v/>
      </c>
      <c r="AB708" s="46" t="str">
        <f>IF($B708="","",$Q708*Parámetros!$B$3+Parámetros!$B$2)</f>
        <v/>
      </c>
      <c r="AC708" s="46" t="str">
        <f>IF($B708="","",Parámetros!$B$1*IF(OR($S708=27,$S708=102),0,1))</f>
        <v/>
      </c>
      <c r="AE708" s="43" t="str">
        <f>IF($B708="","",IF($C708="","No declarado",IFERROR(VLOOKUP($C708,F.931!$B:$BZ,$AE$1,0),"No declarado")))</f>
        <v/>
      </c>
      <c r="AF708" s="47" t="str">
        <f t="shared" si="96"/>
        <v/>
      </c>
      <c r="AG708" s="47" t="str">
        <f>IF($B708="","",IFERROR(O708-VLOOKUP(C708,F.931!B:BZ,SUMIFS(F.931!$1:$1,F.931!$3:$3,"Remuneración 4"),0),""))</f>
        <v/>
      </c>
      <c r="AH708" s="48" t="str">
        <f t="shared" si="97"/>
        <v/>
      </c>
      <c r="AI708" s="41" t="str">
        <f t="shared" si="98"/>
        <v/>
      </c>
    </row>
    <row r="709" spans="1:35" x14ac:dyDescent="0.2">
      <c r="A709" s="65"/>
      <c r="B709" s="64"/>
      <c r="C709" s="65"/>
      <c r="D709" s="88"/>
      <c r="E709" s="62"/>
      <c r="F709" s="62"/>
      <c r="G709" s="62"/>
      <c r="H709" s="62"/>
      <c r="I709" s="62"/>
      <c r="J709" s="62"/>
      <c r="K709" s="62"/>
      <c r="L709" s="43" t="str">
        <f>IF($B709="","",MAX(0,$E709-MAX($E709-$I709,Parámetros!$B$5)))</f>
        <v/>
      </c>
      <c r="M709" s="43" t="str">
        <f>IF($B709="","",MIN($E709,Parámetros!$B$4))</f>
        <v/>
      </c>
      <c r="N709" s="43" t="str">
        <f t="shared" si="91"/>
        <v/>
      </c>
      <c r="O709" s="43" t="str">
        <f>IF($B709="","",MIN(($E709+$F709)/IF($D709="",1,$D709),Parámetros!$B$4))</f>
        <v/>
      </c>
      <c r="P709" s="43" t="str">
        <f t="shared" si="92"/>
        <v/>
      </c>
      <c r="Q709" s="43" t="str">
        <f t="shared" si="93"/>
        <v/>
      </c>
      <c r="R709" s="43" t="str">
        <f t="shared" si="94"/>
        <v/>
      </c>
      <c r="S709" s="44" t="str">
        <f>IF($B709="","",IFERROR(VLOOKUP($C709,F.931!$B:$R,9,0),8))</f>
        <v/>
      </c>
      <c r="T709" s="44" t="str">
        <f>IF($B709="","",IFERROR(VLOOKUP($C709,F.931!$B:$R,7,0),1))</f>
        <v/>
      </c>
      <c r="U709" s="44" t="str">
        <f>IF($B709="","",IFERROR(VLOOKUP($C709,F.931!$B:$AR,15,0),0))</f>
        <v/>
      </c>
      <c r="V709" s="44" t="str">
        <f>IF($B709="","",IFERROR(VLOOKUP($C709,F.931!$B:$R,3,0),1))</f>
        <v/>
      </c>
      <c r="W709" s="45" t="str">
        <f t="shared" si="95"/>
        <v/>
      </c>
      <c r="X709" s="46" t="str">
        <f>IF($B709="","",$W709*(X$2+$U709*0.015) *$O709*IF(COUNTIF(Parámetros!$J:$J, $S709)&gt;0,0,1)*IF($T709=2,0,1) +$J709*$W709)</f>
        <v/>
      </c>
      <c r="Y709" s="46" t="str">
        <f>IF($B709="","",$W709*Y$2*P709*IF(COUNTIF(Parámetros!$L:$L,$S709)&gt;0,0,1)*IF($T709=2,0,1) +$K709*$W709)</f>
        <v/>
      </c>
      <c r="Z709" s="46" t="str">
        <f>IF($B709="","",($M709*Z$2+IF($T709=2,0, $M709*Z$1+$X709/$W709*(1-$W709)))*IF(COUNTIF(Parámetros!$I:$I, $S709)&gt;0,0,1))</f>
        <v/>
      </c>
      <c r="AA709" s="46" t="str">
        <f>IF($B709="","",$R709*IF($T709=2,AA$1,AA$2) *IF(COUNTIF(Parámetros!$K:$K, $S709)&gt;0,0,1)+$Y709/$W709*(1-$W709))</f>
        <v/>
      </c>
      <c r="AB709" s="46" t="str">
        <f>IF($B709="","",$Q709*Parámetros!$B$3+Parámetros!$B$2)</f>
        <v/>
      </c>
      <c r="AC709" s="46" t="str">
        <f>IF($B709="","",Parámetros!$B$1*IF(OR($S709=27,$S709=102),0,1))</f>
        <v/>
      </c>
      <c r="AE709" s="43" t="str">
        <f>IF($B709="","",IF($C709="","No declarado",IFERROR(VLOOKUP($C709,F.931!$B:$BZ,$AE$1,0),"No declarado")))</f>
        <v/>
      </c>
      <c r="AF709" s="47" t="str">
        <f t="shared" si="96"/>
        <v/>
      </c>
      <c r="AG709" s="47" t="str">
        <f>IF($B709="","",IFERROR(O709-VLOOKUP(C709,F.931!B:BZ,SUMIFS(F.931!$1:$1,F.931!$3:$3,"Remuneración 4"),0),""))</f>
        <v/>
      </c>
      <c r="AH709" s="48" t="str">
        <f t="shared" si="97"/>
        <v/>
      </c>
      <c r="AI709" s="41" t="str">
        <f t="shared" si="98"/>
        <v/>
      </c>
    </row>
    <row r="710" spans="1:35" x14ac:dyDescent="0.2">
      <c r="A710" s="65"/>
      <c r="B710" s="64"/>
      <c r="C710" s="65"/>
      <c r="D710" s="88"/>
      <c r="E710" s="62"/>
      <c r="F710" s="62"/>
      <c r="G710" s="62"/>
      <c r="H710" s="62"/>
      <c r="I710" s="62"/>
      <c r="J710" s="62"/>
      <c r="K710" s="62"/>
      <c r="L710" s="43" t="str">
        <f>IF($B710="","",MAX(0,$E710-MAX($E710-$I710,Parámetros!$B$5)))</f>
        <v/>
      </c>
      <c r="M710" s="43" t="str">
        <f>IF($B710="","",MIN($E710,Parámetros!$B$4))</f>
        <v/>
      </c>
      <c r="N710" s="43" t="str">
        <f t="shared" ref="N710:N773" si="99">IF($B710="","",$E710)</f>
        <v/>
      </c>
      <c r="O710" s="43" t="str">
        <f>IF($B710="","",MIN(($E710+$F710)/IF($D710="",1,$D710),Parámetros!$B$4))</f>
        <v/>
      </c>
      <c r="P710" s="43" t="str">
        <f t="shared" ref="P710:P773" si="100">IF($B710="","",SUM($E710:$F710)/IF($D710="",1,$D710))</f>
        <v/>
      </c>
      <c r="Q710" s="43" t="str">
        <f t="shared" ref="Q710:Q773" si="101">IF($B710="","",SUM($E710:$G710))</f>
        <v/>
      </c>
      <c r="R710" s="43" t="str">
        <f t="shared" si="94"/>
        <v/>
      </c>
      <c r="S710" s="44" t="str">
        <f>IF($B710="","",IFERROR(VLOOKUP($C710,F.931!$B:$R,9,0),8))</f>
        <v/>
      </c>
      <c r="T710" s="44" t="str">
        <f>IF($B710="","",IFERROR(VLOOKUP($C710,F.931!$B:$R,7,0),1))</f>
        <v/>
      </c>
      <c r="U710" s="44" t="str">
        <f>IF($B710="","",IFERROR(VLOOKUP($C710,F.931!$B:$AR,15,0),0))</f>
        <v/>
      </c>
      <c r="V710" s="44" t="str">
        <f>IF($B710="","",IFERROR(VLOOKUP($C710,F.931!$B:$R,3,0),1))</f>
        <v/>
      </c>
      <c r="W710" s="45" t="str">
        <f t="shared" si="95"/>
        <v/>
      </c>
      <c r="X710" s="46" t="str">
        <f>IF($B710="","",$W710*(X$2+$U710*0.015) *$O710*IF(COUNTIF(Parámetros!$J:$J, $S710)&gt;0,0,1)*IF($T710=2,0,1) +$J710*$W710)</f>
        <v/>
      </c>
      <c r="Y710" s="46" t="str">
        <f>IF($B710="","",$W710*Y$2*P710*IF(COUNTIF(Parámetros!$L:$L,$S710)&gt;0,0,1)*IF($T710=2,0,1) +$K710*$W710)</f>
        <v/>
      </c>
      <c r="Z710" s="46" t="str">
        <f>IF($B710="","",($M710*Z$2+IF($T710=2,0, $M710*Z$1+$X710/$W710*(1-$W710)))*IF(COUNTIF(Parámetros!$I:$I, $S710)&gt;0,0,1))</f>
        <v/>
      </c>
      <c r="AA710" s="46" t="str">
        <f>IF($B710="","",$R710*IF($T710=2,AA$1,AA$2) *IF(COUNTIF(Parámetros!$K:$K, $S710)&gt;0,0,1)+$Y710/$W710*(1-$W710))</f>
        <v/>
      </c>
      <c r="AB710" s="46" t="str">
        <f>IF($B710="","",$Q710*Parámetros!$B$3+Parámetros!$B$2)</f>
        <v/>
      </c>
      <c r="AC710" s="46" t="str">
        <f>IF($B710="","",Parámetros!$B$1*IF(OR($S710=27,$S710=102),0,1))</f>
        <v/>
      </c>
      <c r="AE710" s="43" t="str">
        <f>IF($B710="","",IF($C710="","No declarado",IFERROR(VLOOKUP($C710,F.931!$B:$BZ,$AE$1,0),"No declarado")))</f>
        <v/>
      </c>
      <c r="AF710" s="47" t="str">
        <f t="shared" si="96"/>
        <v/>
      </c>
      <c r="AG710" s="47" t="str">
        <f>IF($B710="","",IFERROR(O710-VLOOKUP(C710,F.931!B:BZ,SUMIFS(F.931!$1:$1,F.931!$3:$3,"Remuneración 4"),0),""))</f>
        <v/>
      </c>
      <c r="AH710" s="48" t="str">
        <f t="shared" si="97"/>
        <v/>
      </c>
      <c r="AI710" s="41" t="str">
        <f t="shared" si="98"/>
        <v/>
      </c>
    </row>
    <row r="711" spans="1:35" x14ac:dyDescent="0.2">
      <c r="A711" s="65"/>
      <c r="B711" s="64"/>
      <c r="C711" s="65"/>
      <c r="D711" s="88"/>
      <c r="E711" s="62"/>
      <c r="F711" s="62"/>
      <c r="G711" s="62"/>
      <c r="H711" s="62"/>
      <c r="I711" s="62"/>
      <c r="J711" s="62"/>
      <c r="K711" s="62"/>
      <c r="L711" s="43" t="str">
        <f>IF($B711="","",MAX(0,$E711-MAX($E711-$I711,Parámetros!$B$5)))</f>
        <v/>
      </c>
      <c r="M711" s="43" t="str">
        <f>IF($B711="","",MIN($E711,Parámetros!$B$4))</f>
        <v/>
      </c>
      <c r="N711" s="43" t="str">
        <f t="shared" si="99"/>
        <v/>
      </c>
      <c r="O711" s="43" t="str">
        <f>IF($B711="","",MIN(($E711+$F711)/IF($D711="",1,$D711),Parámetros!$B$4))</f>
        <v/>
      </c>
      <c r="P711" s="43" t="str">
        <f t="shared" si="100"/>
        <v/>
      </c>
      <c r="Q711" s="43" t="str">
        <f t="shared" si="101"/>
        <v/>
      </c>
      <c r="R711" s="43" t="str">
        <f t="shared" si="94"/>
        <v/>
      </c>
      <c r="S711" s="44" t="str">
        <f>IF($B711="","",IFERROR(VLOOKUP($C711,F.931!$B:$R,9,0),8))</f>
        <v/>
      </c>
      <c r="T711" s="44" t="str">
        <f>IF($B711="","",IFERROR(VLOOKUP($C711,F.931!$B:$R,7,0),1))</f>
        <v/>
      </c>
      <c r="U711" s="44" t="str">
        <f>IF($B711="","",IFERROR(VLOOKUP($C711,F.931!$B:$AR,15,0),0))</f>
        <v/>
      </c>
      <c r="V711" s="44" t="str">
        <f>IF($B711="","",IFERROR(VLOOKUP($C711,F.931!$B:$R,3,0),1))</f>
        <v/>
      </c>
      <c r="W711" s="45" t="str">
        <f t="shared" si="95"/>
        <v/>
      </c>
      <c r="X711" s="46" t="str">
        <f>IF($B711="","",$W711*(X$2+$U711*0.015) *$O711*IF(COUNTIF(Parámetros!$J:$J, $S711)&gt;0,0,1)*IF($T711=2,0,1) +$J711*$W711)</f>
        <v/>
      </c>
      <c r="Y711" s="46" t="str">
        <f>IF($B711="","",$W711*Y$2*P711*IF(COUNTIF(Parámetros!$L:$L,$S711)&gt;0,0,1)*IF($T711=2,0,1) +$K711*$W711)</f>
        <v/>
      </c>
      <c r="Z711" s="46" t="str">
        <f>IF($B711="","",($M711*Z$2+IF($T711=2,0, $M711*Z$1+$X711/$W711*(1-$W711)))*IF(COUNTIF(Parámetros!$I:$I, $S711)&gt;0,0,1))</f>
        <v/>
      </c>
      <c r="AA711" s="46" t="str">
        <f>IF($B711="","",$R711*IF($T711=2,AA$1,AA$2) *IF(COUNTIF(Parámetros!$K:$K, $S711)&gt;0,0,1)+$Y711/$W711*(1-$W711))</f>
        <v/>
      </c>
      <c r="AB711" s="46" t="str">
        <f>IF($B711="","",$Q711*Parámetros!$B$3+Parámetros!$B$2)</f>
        <v/>
      </c>
      <c r="AC711" s="46" t="str">
        <f>IF($B711="","",Parámetros!$B$1*IF(OR($S711=27,$S711=102),0,1))</f>
        <v/>
      </c>
      <c r="AE711" s="43" t="str">
        <f>IF($B711="","",IF($C711="","No declarado",IFERROR(VLOOKUP($C711,F.931!$B:$BZ,$AE$1,0),"No declarado")))</f>
        <v/>
      </c>
      <c r="AF711" s="47" t="str">
        <f t="shared" si="96"/>
        <v/>
      </c>
      <c r="AG711" s="47" t="str">
        <f>IF($B711="","",IFERROR(O711-VLOOKUP(C711,F.931!B:BZ,SUMIFS(F.931!$1:$1,F.931!$3:$3,"Remuneración 4"),0),""))</f>
        <v/>
      </c>
      <c r="AH711" s="48" t="str">
        <f t="shared" si="97"/>
        <v/>
      </c>
      <c r="AI711" s="41" t="str">
        <f t="shared" si="98"/>
        <v/>
      </c>
    </row>
    <row r="712" spans="1:35" x14ac:dyDescent="0.2">
      <c r="A712" s="65"/>
      <c r="B712" s="64"/>
      <c r="C712" s="65"/>
      <c r="D712" s="88"/>
      <c r="E712" s="62"/>
      <c r="F712" s="62"/>
      <c r="G712" s="62"/>
      <c r="H712" s="62"/>
      <c r="I712" s="62"/>
      <c r="J712" s="62"/>
      <c r="K712" s="62"/>
      <c r="L712" s="43" t="str">
        <f>IF($B712="","",MAX(0,$E712-MAX($E712-$I712,Parámetros!$B$5)))</f>
        <v/>
      </c>
      <c r="M712" s="43" t="str">
        <f>IF($B712="","",MIN($E712,Parámetros!$B$4))</f>
        <v/>
      </c>
      <c r="N712" s="43" t="str">
        <f t="shared" si="99"/>
        <v/>
      </c>
      <c r="O712" s="43" t="str">
        <f>IF($B712="","",MIN(($E712+$F712)/IF($D712="",1,$D712),Parámetros!$B$4))</f>
        <v/>
      </c>
      <c r="P712" s="43" t="str">
        <f t="shared" si="100"/>
        <v/>
      </c>
      <c r="Q712" s="43" t="str">
        <f t="shared" si="101"/>
        <v/>
      </c>
      <c r="R712" s="43" t="str">
        <f t="shared" si="94"/>
        <v/>
      </c>
      <c r="S712" s="44" t="str">
        <f>IF($B712="","",IFERROR(VLOOKUP($C712,F.931!$B:$R,9,0),8))</f>
        <v/>
      </c>
      <c r="T712" s="44" t="str">
        <f>IF($B712="","",IFERROR(VLOOKUP($C712,F.931!$B:$R,7,0),1))</f>
        <v/>
      </c>
      <c r="U712" s="44" t="str">
        <f>IF($B712="","",IFERROR(VLOOKUP($C712,F.931!$B:$AR,15,0),0))</f>
        <v/>
      </c>
      <c r="V712" s="44" t="str">
        <f>IF($B712="","",IFERROR(VLOOKUP($C712,F.931!$B:$R,3,0),1))</f>
        <v/>
      </c>
      <c r="W712" s="45" t="str">
        <f t="shared" si="95"/>
        <v/>
      </c>
      <c r="X712" s="46" t="str">
        <f>IF($B712="","",$W712*(X$2+$U712*0.015) *$O712*IF(COUNTIF(Parámetros!$J:$J, $S712)&gt;0,0,1)*IF($T712=2,0,1) +$J712*$W712)</f>
        <v/>
      </c>
      <c r="Y712" s="46" t="str">
        <f>IF($B712="","",$W712*Y$2*P712*IF(COUNTIF(Parámetros!$L:$L,$S712)&gt;0,0,1)*IF($T712=2,0,1) +$K712*$W712)</f>
        <v/>
      </c>
      <c r="Z712" s="46" t="str">
        <f>IF($B712="","",($M712*Z$2+IF($T712=2,0, $M712*Z$1+$X712/$W712*(1-$W712)))*IF(COUNTIF(Parámetros!$I:$I, $S712)&gt;0,0,1))</f>
        <v/>
      </c>
      <c r="AA712" s="46" t="str">
        <f>IF($B712="","",$R712*IF($T712=2,AA$1,AA$2) *IF(COUNTIF(Parámetros!$K:$K, $S712)&gt;0,0,1)+$Y712/$W712*(1-$W712))</f>
        <v/>
      </c>
      <c r="AB712" s="46" t="str">
        <f>IF($B712="","",$Q712*Parámetros!$B$3+Parámetros!$B$2)</f>
        <v/>
      </c>
      <c r="AC712" s="46" t="str">
        <f>IF($B712="","",Parámetros!$B$1*IF(OR($S712=27,$S712=102),0,1))</f>
        <v/>
      </c>
      <c r="AE712" s="43" t="str">
        <f>IF($B712="","",IF($C712="","No declarado",IFERROR(VLOOKUP($C712,F.931!$B:$BZ,$AE$1,0),"No declarado")))</f>
        <v/>
      </c>
      <c r="AF712" s="47" t="str">
        <f t="shared" si="96"/>
        <v/>
      </c>
      <c r="AG712" s="47" t="str">
        <f>IF($B712="","",IFERROR(O712-VLOOKUP(C712,F.931!B:BZ,SUMIFS(F.931!$1:$1,F.931!$3:$3,"Remuneración 4"),0),""))</f>
        <v/>
      </c>
      <c r="AH712" s="48" t="str">
        <f t="shared" si="97"/>
        <v/>
      </c>
      <c r="AI712" s="41" t="str">
        <f t="shared" si="98"/>
        <v/>
      </c>
    </row>
    <row r="713" spans="1:35" x14ac:dyDescent="0.2">
      <c r="A713" s="65"/>
      <c r="B713" s="64"/>
      <c r="C713" s="65"/>
      <c r="D713" s="88"/>
      <c r="E713" s="62"/>
      <c r="F713" s="62"/>
      <c r="G713" s="62"/>
      <c r="H713" s="62"/>
      <c r="I713" s="62"/>
      <c r="J713" s="62"/>
      <c r="K713" s="62"/>
      <c r="L713" s="43" t="str">
        <f>IF($B713="","",MAX(0,$E713-MAX($E713-$I713,Parámetros!$B$5)))</f>
        <v/>
      </c>
      <c r="M713" s="43" t="str">
        <f>IF($B713="","",MIN($E713,Parámetros!$B$4))</f>
        <v/>
      </c>
      <c r="N713" s="43" t="str">
        <f t="shared" si="99"/>
        <v/>
      </c>
      <c r="O713" s="43" t="str">
        <f>IF($B713="","",MIN(($E713+$F713)/IF($D713="",1,$D713),Parámetros!$B$4))</f>
        <v/>
      </c>
      <c r="P713" s="43" t="str">
        <f t="shared" si="100"/>
        <v/>
      </c>
      <c r="Q713" s="43" t="str">
        <f t="shared" si="101"/>
        <v/>
      </c>
      <c r="R713" s="43" t="str">
        <f t="shared" si="94"/>
        <v/>
      </c>
      <c r="S713" s="44" t="str">
        <f>IF($B713="","",IFERROR(VLOOKUP($C713,F.931!$B:$R,9,0),8))</f>
        <v/>
      </c>
      <c r="T713" s="44" t="str">
        <f>IF($B713="","",IFERROR(VLOOKUP($C713,F.931!$B:$R,7,0),1))</f>
        <v/>
      </c>
      <c r="U713" s="44" t="str">
        <f>IF($B713="","",IFERROR(VLOOKUP($C713,F.931!$B:$AR,15,0),0))</f>
        <v/>
      </c>
      <c r="V713" s="44" t="str">
        <f>IF($B713="","",IFERROR(VLOOKUP($C713,F.931!$B:$R,3,0),1))</f>
        <v/>
      </c>
      <c r="W713" s="45" t="str">
        <f t="shared" si="95"/>
        <v/>
      </c>
      <c r="X713" s="46" t="str">
        <f>IF($B713="","",$W713*(X$2+$U713*0.015) *$O713*IF(COUNTIF(Parámetros!$J:$J, $S713)&gt;0,0,1)*IF($T713=2,0,1) +$J713*$W713)</f>
        <v/>
      </c>
      <c r="Y713" s="46" t="str">
        <f>IF($B713="","",$W713*Y$2*P713*IF(COUNTIF(Parámetros!$L:$L,$S713)&gt;0,0,1)*IF($T713=2,0,1) +$K713*$W713)</f>
        <v/>
      </c>
      <c r="Z713" s="46" t="str">
        <f>IF($B713="","",($M713*Z$2+IF($T713=2,0, $M713*Z$1+$X713/$W713*(1-$W713)))*IF(COUNTIF(Parámetros!$I:$I, $S713)&gt;0,0,1))</f>
        <v/>
      </c>
      <c r="AA713" s="46" t="str">
        <f>IF($B713="","",$R713*IF($T713=2,AA$1,AA$2) *IF(COUNTIF(Parámetros!$K:$K, $S713)&gt;0,0,1)+$Y713/$W713*(1-$W713))</f>
        <v/>
      </c>
      <c r="AB713" s="46" t="str">
        <f>IF($B713="","",$Q713*Parámetros!$B$3+Parámetros!$B$2)</f>
        <v/>
      </c>
      <c r="AC713" s="46" t="str">
        <f>IF($B713="","",Parámetros!$B$1*IF(OR($S713=27,$S713=102),0,1))</f>
        <v/>
      </c>
      <c r="AE713" s="43" t="str">
        <f>IF($B713="","",IF($C713="","No declarado",IFERROR(VLOOKUP($C713,F.931!$B:$BZ,$AE$1,0),"No declarado")))</f>
        <v/>
      </c>
      <c r="AF713" s="47" t="str">
        <f t="shared" si="96"/>
        <v/>
      </c>
      <c r="AG713" s="47" t="str">
        <f>IF($B713="","",IFERROR(O713-VLOOKUP(C713,F.931!B:BZ,SUMIFS(F.931!$1:$1,F.931!$3:$3,"Remuneración 4"),0),""))</f>
        <v/>
      </c>
      <c r="AH713" s="48" t="str">
        <f t="shared" si="97"/>
        <v/>
      </c>
      <c r="AI713" s="41" t="str">
        <f t="shared" si="98"/>
        <v/>
      </c>
    </row>
    <row r="714" spans="1:35" x14ac:dyDescent="0.2">
      <c r="A714" s="65"/>
      <c r="B714" s="64"/>
      <c r="C714" s="65"/>
      <c r="D714" s="88"/>
      <c r="E714" s="62"/>
      <c r="F714" s="62"/>
      <c r="G714" s="62"/>
      <c r="H714" s="62"/>
      <c r="I714" s="62"/>
      <c r="J714" s="62"/>
      <c r="K714" s="62"/>
      <c r="L714" s="43" t="str">
        <f>IF($B714="","",MAX(0,$E714-MAX($E714-$I714,Parámetros!$B$5)))</f>
        <v/>
      </c>
      <c r="M714" s="43" t="str">
        <f>IF($B714="","",MIN($E714,Parámetros!$B$4))</f>
        <v/>
      </c>
      <c r="N714" s="43" t="str">
        <f t="shared" si="99"/>
        <v/>
      </c>
      <c r="O714" s="43" t="str">
        <f>IF($B714="","",MIN(($E714+$F714)/IF($D714="",1,$D714),Parámetros!$B$4))</f>
        <v/>
      </c>
      <c r="P714" s="43" t="str">
        <f t="shared" si="100"/>
        <v/>
      </c>
      <c r="Q714" s="43" t="str">
        <f t="shared" si="101"/>
        <v/>
      </c>
      <c r="R714" s="43" t="str">
        <f t="shared" si="94"/>
        <v/>
      </c>
      <c r="S714" s="44" t="str">
        <f>IF($B714="","",IFERROR(VLOOKUP($C714,F.931!$B:$R,9,0),8))</f>
        <v/>
      </c>
      <c r="T714" s="44" t="str">
        <f>IF($B714="","",IFERROR(VLOOKUP($C714,F.931!$B:$R,7,0),1))</f>
        <v/>
      </c>
      <c r="U714" s="44" t="str">
        <f>IF($B714="","",IFERROR(VLOOKUP($C714,F.931!$B:$AR,15,0),0))</f>
        <v/>
      </c>
      <c r="V714" s="44" t="str">
        <f>IF($B714="","",IFERROR(VLOOKUP($C714,F.931!$B:$R,3,0),1))</f>
        <v/>
      </c>
      <c r="W714" s="45" t="str">
        <f t="shared" si="95"/>
        <v/>
      </c>
      <c r="X714" s="46" t="str">
        <f>IF($B714="","",$W714*(X$2+$U714*0.015) *$O714*IF(COUNTIF(Parámetros!$J:$J, $S714)&gt;0,0,1)*IF($T714=2,0,1) +$J714*$W714)</f>
        <v/>
      </c>
      <c r="Y714" s="46" t="str">
        <f>IF($B714="","",$W714*Y$2*P714*IF(COUNTIF(Parámetros!$L:$L,$S714)&gt;0,0,1)*IF($T714=2,0,1) +$K714*$W714)</f>
        <v/>
      </c>
      <c r="Z714" s="46" t="str">
        <f>IF($B714="","",($M714*Z$2+IF($T714=2,0, $M714*Z$1+$X714/$W714*(1-$W714)))*IF(COUNTIF(Parámetros!$I:$I, $S714)&gt;0,0,1))</f>
        <v/>
      </c>
      <c r="AA714" s="46" t="str">
        <f>IF($B714="","",$R714*IF($T714=2,AA$1,AA$2) *IF(COUNTIF(Parámetros!$K:$K, $S714)&gt;0,0,1)+$Y714/$W714*(1-$W714))</f>
        <v/>
      </c>
      <c r="AB714" s="46" t="str">
        <f>IF($B714="","",$Q714*Parámetros!$B$3+Parámetros!$B$2)</f>
        <v/>
      </c>
      <c r="AC714" s="46" t="str">
        <f>IF($B714="","",Parámetros!$B$1*IF(OR($S714=27,$S714=102),0,1))</f>
        <v/>
      </c>
      <c r="AE714" s="43" t="str">
        <f>IF($B714="","",IF($C714="","No declarado",IFERROR(VLOOKUP($C714,F.931!$B:$BZ,$AE$1,0),"No declarado")))</f>
        <v/>
      </c>
      <c r="AF714" s="47" t="str">
        <f t="shared" si="96"/>
        <v/>
      </c>
      <c r="AG714" s="47" t="str">
        <f>IF($B714="","",IFERROR(O714-VLOOKUP(C714,F.931!B:BZ,SUMIFS(F.931!$1:$1,F.931!$3:$3,"Remuneración 4"),0),""))</f>
        <v/>
      </c>
      <c r="AH714" s="48" t="str">
        <f t="shared" si="97"/>
        <v/>
      </c>
      <c r="AI714" s="41" t="str">
        <f t="shared" si="98"/>
        <v/>
      </c>
    </row>
    <row r="715" spans="1:35" x14ac:dyDescent="0.2">
      <c r="A715" s="65"/>
      <c r="B715" s="64"/>
      <c r="C715" s="65"/>
      <c r="D715" s="88"/>
      <c r="E715" s="62"/>
      <c r="F715" s="62"/>
      <c r="G715" s="62"/>
      <c r="H715" s="62"/>
      <c r="I715" s="62"/>
      <c r="J715" s="62"/>
      <c r="K715" s="62"/>
      <c r="L715" s="43" t="str">
        <f>IF($B715="","",MAX(0,$E715-MAX($E715-$I715,Parámetros!$B$5)))</f>
        <v/>
      </c>
      <c r="M715" s="43" t="str">
        <f>IF($B715="","",MIN($E715,Parámetros!$B$4))</f>
        <v/>
      </c>
      <c r="N715" s="43" t="str">
        <f t="shared" si="99"/>
        <v/>
      </c>
      <c r="O715" s="43" t="str">
        <f>IF($B715="","",MIN(($E715+$F715)/IF($D715="",1,$D715),Parámetros!$B$4))</f>
        <v/>
      </c>
      <c r="P715" s="43" t="str">
        <f t="shared" si="100"/>
        <v/>
      </c>
      <c r="Q715" s="43" t="str">
        <f t="shared" si="101"/>
        <v/>
      </c>
      <c r="R715" s="43" t="str">
        <f t="shared" si="94"/>
        <v/>
      </c>
      <c r="S715" s="44" t="str">
        <f>IF($B715="","",IFERROR(VLOOKUP($C715,F.931!$B:$R,9,0),8))</f>
        <v/>
      </c>
      <c r="T715" s="44" t="str">
        <f>IF($B715="","",IFERROR(VLOOKUP($C715,F.931!$B:$R,7,0),1))</f>
        <v/>
      </c>
      <c r="U715" s="44" t="str">
        <f>IF($B715="","",IFERROR(VLOOKUP($C715,F.931!$B:$AR,15,0),0))</f>
        <v/>
      </c>
      <c r="V715" s="44" t="str">
        <f>IF($B715="","",IFERROR(VLOOKUP($C715,F.931!$B:$R,3,0),1))</f>
        <v/>
      </c>
      <c r="W715" s="45" t="str">
        <f t="shared" si="95"/>
        <v/>
      </c>
      <c r="X715" s="46" t="str">
        <f>IF($B715="","",$W715*(X$2+$U715*0.015) *$O715*IF(COUNTIF(Parámetros!$J:$J, $S715)&gt;0,0,1)*IF($T715=2,0,1) +$J715*$W715)</f>
        <v/>
      </c>
      <c r="Y715" s="46" t="str">
        <f>IF($B715="","",$W715*Y$2*P715*IF(COUNTIF(Parámetros!$L:$L,$S715)&gt;0,0,1)*IF($T715=2,0,1) +$K715*$W715)</f>
        <v/>
      </c>
      <c r="Z715" s="46" t="str">
        <f>IF($B715="","",($M715*Z$2+IF($T715=2,0, $M715*Z$1+$X715/$W715*(1-$W715)))*IF(COUNTIF(Parámetros!$I:$I, $S715)&gt;0,0,1))</f>
        <v/>
      </c>
      <c r="AA715" s="46" t="str">
        <f>IF($B715="","",$R715*IF($T715=2,AA$1,AA$2) *IF(COUNTIF(Parámetros!$K:$K, $S715)&gt;0,0,1)+$Y715/$W715*(1-$W715))</f>
        <v/>
      </c>
      <c r="AB715" s="46" t="str">
        <f>IF($B715="","",$Q715*Parámetros!$B$3+Parámetros!$B$2)</f>
        <v/>
      </c>
      <c r="AC715" s="46" t="str">
        <f>IF($B715="","",Parámetros!$B$1*IF(OR($S715=27,$S715=102),0,1))</f>
        <v/>
      </c>
      <c r="AE715" s="43" t="str">
        <f>IF($B715="","",IF($C715="","No declarado",IFERROR(VLOOKUP($C715,F.931!$B:$BZ,$AE$1,0),"No declarado")))</f>
        <v/>
      </c>
      <c r="AF715" s="47" t="str">
        <f t="shared" si="96"/>
        <v/>
      </c>
      <c r="AG715" s="47" t="str">
        <f>IF($B715="","",IFERROR(O715-VLOOKUP(C715,F.931!B:BZ,SUMIFS(F.931!$1:$1,F.931!$3:$3,"Remuneración 4"),0),""))</f>
        <v/>
      </c>
      <c r="AH715" s="48" t="str">
        <f t="shared" si="97"/>
        <v/>
      </c>
      <c r="AI715" s="41" t="str">
        <f t="shared" si="98"/>
        <v/>
      </c>
    </row>
    <row r="716" spans="1:35" x14ac:dyDescent="0.2">
      <c r="A716" s="65"/>
      <c r="B716" s="64"/>
      <c r="C716" s="65"/>
      <c r="D716" s="88"/>
      <c r="E716" s="62"/>
      <c r="F716" s="62"/>
      <c r="G716" s="62"/>
      <c r="H716" s="62"/>
      <c r="I716" s="62"/>
      <c r="J716" s="62"/>
      <c r="K716" s="62"/>
      <c r="L716" s="43" t="str">
        <f>IF($B716="","",MAX(0,$E716-MAX($E716-$I716,Parámetros!$B$5)))</f>
        <v/>
      </c>
      <c r="M716" s="43" t="str">
        <f>IF($B716="","",MIN($E716,Parámetros!$B$4))</f>
        <v/>
      </c>
      <c r="N716" s="43" t="str">
        <f t="shared" si="99"/>
        <v/>
      </c>
      <c r="O716" s="43" t="str">
        <f>IF($B716="","",MIN(($E716+$F716)/IF($D716="",1,$D716),Parámetros!$B$4))</f>
        <v/>
      </c>
      <c r="P716" s="43" t="str">
        <f t="shared" si="100"/>
        <v/>
      </c>
      <c r="Q716" s="43" t="str">
        <f t="shared" si="101"/>
        <v/>
      </c>
      <c r="R716" s="43" t="str">
        <f t="shared" si="94"/>
        <v/>
      </c>
      <c r="S716" s="44" t="str">
        <f>IF($B716="","",IFERROR(VLOOKUP($C716,F.931!$B:$R,9,0),8))</f>
        <v/>
      </c>
      <c r="T716" s="44" t="str">
        <f>IF($B716="","",IFERROR(VLOOKUP($C716,F.931!$B:$R,7,0),1))</f>
        <v/>
      </c>
      <c r="U716" s="44" t="str">
        <f>IF($B716="","",IFERROR(VLOOKUP($C716,F.931!$B:$AR,15,0),0))</f>
        <v/>
      </c>
      <c r="V716" s="44" t="str">
        <f>IF($B716="","",IFERROR(VLOOKUP($C716,F.931!$B:$R,3,0),1))</f>
        <v/>
      </c>
      <c r="W716" s="45" t="str">
        <f t="shared" si="95"/>
        <v/>
      </c>
      <c r="X716" s="46" t="str">
        <f>IF($B716="","",$W716*(X$2+$U716*0.015) *$O716*IF(COUNTIF(Parámetros!$J:$J, $S716)&gt;0,0,1)*IF($T716=2,0,1) +$J716*$W716)</f>
        <v/>
      </c>
      <c r="Y716" s="46" t="str">
        <f>IF($B716="","",$W716*Y$2*P716*IF(COUNTIF(Parámetros!$L:$L,$S716)&gt;0,0,1)*IF($T716=2,0,1) +$K716*$W716)</f>
        <v/>
      </c>
      <c r="Z716" s="46" t="str">
        <f>IF($B716="","",($M716*Z$2+IF($T716=2,0, $M716*Z$1+$X716/$W716*(1-$W716)))*IF(COUNTIF(Parámetros!$I:$I, $S716)&gt;0,0,1))</f>
        <v/>
      </c>
      <c r="AA716" s="46" t="str">
        <f>IF($B716="","",$R716*IF($T716=2,AA$1,AA$2) *IF(COUNTIF(Parámetros!$K:$K, $S716)&gt;0,0,1)+$Y716/$W716*(1-$W716))</f>
        <v/>
      </c>
      <c r="AB716" s="46" t="str">
        <f>IF($B716="","",$Q716*Parámetros!$B$3+Parámetros!$B$2)</f>
        <v/>
      </c>
      <c r="AC716" s="46" t="str">
        <f>IF($B716="","",Parámetros!$B$1*IF(OR($S716=27,$S716=102),0,1))</f>
        <v/>
      </c>
      <c r="AE716" s="43" t="str">
        <f>IF($B716="","",IF($C716="","No declarado",IFERROR(VLOOKUP($C716,F.931!$B:$BZ,$AE$1,0),"No declarado")))</f>
        <v/>
      </c>
      <c r="AF716" s="47" t="str">
        <f t="shared" si="96"/>
        <v/>
      </c>
      <c r="AG716" s="47" t="str">
        <f>IF($B716="","",IFERROR(O716-VLOOKUP(C716,F.931!B:BZ,SUMIFS(F.931!$1:$1,F.931!$3:$3,"Remuneración 4"),0),""))</f>
        <v/>
      </c>
      <c r="AH716" s="48" t="str">
        <f t="shared" si="97"/>
        <v/>
      </c>
      <c r="AI716" s="41" t="str">
        <f t="shared" si="98"/>
        <v/>
      </c>
    </row>
    <row r="717" spans="1:35" x14ac:dyDescent="0.2">
      <c r="A717" s="65"/>
      <c r="B717" s="64"/>
      <c r="C717" s="65"/>
      <c r="D717" s="88"/>
      <c r="E717" s="62"/>
      <c r="F717" s="62"/>
      <c r="G717" s="62"/>
      <c r="H717" s="62"/>
      <c r="I717" s="62"/>
      <c r="J717" s="62"/>
      <c r="K717" s="62"/>
      <c r="L717" s="43" t="str">
        <f>IF($B717="","",MAX(0,$E717-MAX($E717-$I717,Parámetros!$B$5)))</f>
        <v/>
      </c>
      <c r="M717" s="43" t="str">
        <f>IF($B717="","",MIN($E717,Parámetros!$B$4))</f>
        <v/>
      </c>
      <c r="N717" s="43" t="str">
        <f t="shared" si="99"/>
        <v/>
      </c>
      <c r="O717" s="43" t="str">
        <f>IF($B717="","",MIN(($E717+$F717)/IF($D717="",1,$D717),Parámetros!$B$4))</f>
        <v/>
      </c>
      <c r="P717" s="43" t="str">
        <f t="shared" si="100"/>
        <v/>
      </c>
      <c r="Q717" s="43" t="str">
        <f t="shared" si="101"/>
        <v/>
      </c>
      <c r="R717" s="43" t="str">
        <f t="shared" si="94"/>
        <v/>
      </c>
      <c r="S717" s="44" t="str">
        <f>IF($B717="","",IFERROR(VLOOKUP($C717,F.931!$B:$R,9,0),8))</f>
        <v/>
      </c>
      <c r="T717" s="44" t="str">
        <f>IF($B717="","",IFERROR(VLOOKUP($C717,F.931!$B:$R,7,0),1))</f>
        <v/>
      </c>
      <c r="U717" s="44" t="str">
        <f>IF($B717="","",IFERROR(VLOOKUP($C717,F.931!$B:$AR,15,0),0))</f>
        <v/>
      </c>
      <c r="V717" s="44" t="str">
        <f>IF($B717="","",IFERROR(VLOOKUP($C717,F.931!$B:$R,3,0),1))</f>
        <v/>
      </c>
      <c r="W717" s="45" t="str">
        <f t="shared" si="95"/>
        <v/>
      </c>
      <c r="X717" s="46" t="str">
        <f>IF($B717="","",$W717*(X$2+$U717*0.015) *$O717*IF(COUNTIF(Parámetros!$J:$J, $S717)&gt;0,0,1)*IF($T717=2,0,1) +$J717*$W717)</f>
        <v/>
      </c>
      <c r="Y717" s="46" t="str">
        <f>IF($B717="","",$W717*Y$2*P717*IF(COUNTIF(Parámetros!$L:$L,$S717)&gt;0,0,1)*IF($T717=2,0,1) +$K717*$W717)</f>
        <v/>
      </c>
      <c r="Z717" s="46" t="str">
        <f>IF($B717="","",($M717*Z$2+IF($T717=2,0, $M717*Z$1+$X717/$W717*(1-$W717)))*IF(COUNTIF(Parámetros!$I:$I, $S717)&gt;0,0,1))</f>
        <v/>
      </c>
      <c r="AA717" s="46" t="str">
        <f>IF($B717="","",$R717*IF($T717=2,AA$1,AA$2) *IF(COUNTIF(Parámetros!$K:$K, $S717)&gt;0,0,1)+$Y717/$W717*(1-$W717))</f>
        <v/>
      </c>
      <c r="AB717" s="46" t="str">
        <f>IF($B717="","",$Q717*Parámetros!$B$3+Parámetros!$B$2)</f>
        <v/>
      </c>
      <c r="AC717" s="46" t="str">
        <f>IF($B717="","",Parámetros!$B$1*IF(OR($S717=27,$S717=102),0,1))</f>
        <v/>
      </c>
      <c r="AE717" s="43" t="str">
        <f>IF($B717="","",IF($C717="","No declarado",IFERROR(VLOOKUP($C717,F.931!$B:$BZ,$AE$1,0),"No declarado")))</f>
        <v/>
      </c>
      <c r="AF717" s="47" t="str">
        <f t="shared" si="96"/>
        <v/>
      </c>
      <c r="AG717" s="47" t="str">
        <f>IF($B717="","",IFERROR(O717-VLOOKUP(C717,F.931!B:BZ,SUMIFS(F.931!$1:$1,F.931!$3:$3,"Remuneración 4"),0),""))</f>
        <v/>
      </c>
      <c r="AH717" s="48" t="str">
        <f t="shared" si="97"/>
        <v/>
      </c>
      <c r="AI717" s="41" t="str">
        <f t="shared" si="98"/>
        <v/>
      </c>
    </row>
    <row r="718" spans="1:35" x14ac:dyDescent="0.2">
      <c r="A718" s="65"/>
      <c r="B718" s="64"/>
      <c r="C718" s="65"/>
      <c r="D718" s="88"/>
      <c r="E718" s="62"/>
      <c r="F718" s="62"/>
      <c r="G718" s="62"/>
      <c r="H718" s="62"/>
      <c r="I718" s="62"/>
      <c r="J718" s="62"/>
      <c r="K718" s="62"/>
      <c r="L718" s="43" t="str">
        <f>IF($B718="","",MAX(0,$E718-MAX($E718-$I718,Parámetros!$B$5)))</f>
        <v/>
      </c>
      <c r="M718" s="43" t="str">
        <f>IF($B718="","",MIN($E718,Parámetros!$B$4))</f>
        <v/>
      </c>
      <c r="N718" s="43" t="str">
        <f t="shared" si="99"/>
        <v/>
      </c>
      <c r="O718" s="43" t="str">
        <f>IF($B718="","",MIN(($E718+$F718)/IF($D718="",1,$D718),Parámetros!$B$4))</f>
        <v/>
      </c>
      <c r="P718" s="43" t="str">
        <f t="shared" si="100"/>
        <v/>
      </c>
      <c r="Q718" s="43" t="str">
        <f t="shared" si="101"/>
        <v/>
      </c>
      <c r="R718" s="43" t="str">
        <f t="shared" si="94"/>
        <v/>
      </c>
      <c r="S718" s="44" t="str">
        <f>IF($B718="","",IFERROR(VLOOKUP($C718,F.931!$B:$R,9,0),8))</f>
        <v/>
      </c>
      <c r="T718" s="44" t="str">
        <f>IF($B718="","",IFERROR(VLOOKUP($C718,F.931!$B:$R,7,0),1))</f>
        <v/>
      </c>
      <c r="U718" s="44" t="str">
        <f>IF($B718="","",IFERROR(VLOOKUP($C718,F.931!$B:$AR,15,0),0))</f>
        <v/>
      </c>
      <c r="V718" s="44" t="str">
        <f>IF($B718="","",IFERROR(VLOOKUP($C718,F.931!$B:$R,3,0),1))</f>
        <v/>
      </c>
      <c r="W718" s="45" t="str">
        <f t="shared" si="95"/>
        <v/>
      </c>
      <c r="X718" s="46" t="str">
        <f>IF($B718="","",$W718*(X$2+$U718*0.015) *$O718*IF(COUNTIF(Parámetros!$J:$J, $S718)&gt;0,0,1)*IF($T718=2,0,1) +$J718*$W718)</f>
        <v/>
      </c>
      <c r="Y718" s="46" t="str">
        <f>IF($B718="","",$W718*Y$2*P718*IF(COUNTIF(Parámetros!$L:$L,$S718)&gt;0,0,1)*IF($T718=2,0,1) +$K718*$W718)</f>
        <v/>
      </c>
      <c r="Z718" s="46" t="str">
        <f>IF($B718="","",($M718*Z$2+IF($T718=2,0, $M718*Z$1+$X718/$W718*(1-$W718)))*IF(COUNTIF(Parámetros!$I:$I, $S718)&gt;0,0,1))</f>
        <v/>
      </c>
      <c r="AA718" s="46" t="str">
        <f>IF($B718="","",$R718*IF($T718=2,AA$1,AA$2) *IF(COUNTIF(Parámetros!$K:$K, $S718)&gt;0,0,1)+$Y718/$W718*(1-$W718))</f>
        <v/>
      </c>
      <c r="AB718" s="46" t="str">
        <f>IF($B718="","",$Q718*Parámetros!$B$3+Parámetros!$B$2)</f>
        <v/>
      </c>
      <c r="AC718" s="46" t="str">
        <f>IF($B718="","",Parámetros!$B$1*IF(OR($S718=27,$S718=102),0,1))</f>
        <v/>
      </c>
      <c r="AE718" s="43" t="str">
        <f>IF($B718="","",IF($C718="","No declarado",IFERROR(VLOOKUP($C718,F.931!$B:$BZ,$AE$1,0),"No declarado")))</f>
        <v/>
      </c>
      <c r="AF718" s="47" t="str">
        <f t="shared" si="96"/>
        <v/>
      </c>
      <c r="AG718" s="47" t="str">
        <f>IF($B718="","",IFERROR(O718-VLOOKUP(C718,F.931!B:BZ,SUMIFS(F.931!$1:$1,F.931!$3:$3,"Remuneración 4"),0),""))</f>
        <v/>
      </c>
      <c r="AH718" s="48" t="str">
        <f t="shared" si="97"/>
        <v/>
      </c>
      <c r="AI718" s="41" t="str">
        <f t="shared" si="98"/>
        <v/>
      </c>
    </row>
    <row r="719" spans="1:35" x14ac:dyDescent="0.2">
      <c r="A719" s="65"/>
      <c r="B719" s="64"/>
      <c r="C719" s="65"/>
      <c r="D719" s="88"/>
      <c r="E719" s="62"/>
      <c r="F719" s="62"/>
      <c r="G719" s="62"/>
      <c r="H719" s="62"/>
      <c r="I719" s="62"/>
      <c r="J719" s="62"/>
      <c r="K719" s="62"/>
      <c r="L719" s="43" t="str">
        <f>IF($B719="","",MAX(0,$E719-MAX($E719-$I719,Parámetros!$B$5)))</f>
        <v/>
      </c>
      <c r="M719" s="43" t="str">
        <f>IF($B719="","",MIN($E719,Parámetros!$B$4))</f>
        <v/>
      </c>
      <c r="N719" s="43" t="str">
        <f t="shared" si="99"/>
        <v/>
      </c>
      <c r="O719" s="43" t="str">
        <f>IF($B719="","",MIN(($E719+$F719)/IF($D719="",1,$D719),Parámetros!$B$4))</f>
        <v/>
      </c>
      <c r="P719" s="43" t="str">
        <f t="shared" si="100"/>
        <v/>
      </c>
      <c r="Q719" s="43" t="str">
        <f t="shared" si="101"/>
        <v/>
      </c>
      <c r="R719" s="43" t="str">
        <f t="shared" si="94"/>
        <v/>
      </c>
      <c r="S719" s="44" t="str">
        <f>IF($B719="","",IFERROR(VLOOKUP($C719,F.931!$B:$R,9,0),8))</f>
        <v/>
      </c>
      <c r="T719" s="44" t="str">
        <f>IF($B719="","",IFERROR(VLOOKUP($C719,F.931!$B:$R,7,0),1))</f>
        <v/>
      </c>
      <c r="U719" s="44" t="str">
        <f>IF($B719="","",IFERROR(VLOOKUP($C719,F.931!$B:$AR,15,0),0))</f>
        <v/>
      </c>
      <c r="V719" s="44" t="str">
        <f>IF($B719="","",IFERROR(VLOOKUP($C719,F.931!$B:$R,3,0),1))</f>
        <v/>
      </c>
      <c r="W719" s="45" t="str">
        <f t="shared" si="95"/>
        <v/>
      </c>
      <c r="X719" s="46" t="str">
        <f>IF($B719="","",$W719*(X$2+$U719*0.015) *$O719*IF(COUNTIF(Parámetros!$J:$J, $S719)&gt;0,0,1)*IF($T719=2,0,1) +$J719*$W719)</f>
        <v/>
      </c>
      <c r="Y719" s="46" t="str">
        <f>IF($B719="","",$W719*Y$2*P719*IF(COUNTIF(Parámetros!$L:$L,$S719)&gt;0,0,1)*IF($T719=2,0,1) +$K719*$W719)</f>
        <v/>
      </c>
      <c r="Z719" s="46" t="str">
        <f>IF($B719="","",($M719*Z$2+IF($T719=2,0, $M719*Z$1+$X719/$W719*(1-$W719)))*IF(COUNTIF(Parámetros!$I:$I, $S719)&gt;0,0,1))</f>
        <v/>
      </c>
      <c r="AA719" s="46" t="str">
        <f>IF($B719="","",$R719*IF($T719=2,AA$1,AA$2) *IF(COUNTIF(Parámetros!$K:$K, $S719)&gt;0,0,1)+$Y719/$W719*(1-$W719))</f>
        <v/>
      </c>
      <c r="AB719" s="46" t="str">
        <f>IF($B719="","",$Q719*Parámetros!$B$3+Parámetros!$B$2)</f>
        <v/>
      </c>
      <c r="AC719" s="46" t="str">
        <f>IF($B719="","",Parámetros!$B$1*IF(OR($S719=27,$S719=102),0,1))</f>
        <v/>
      </c>
      <c r="AE719" s="43" t="str">
        <f>IF($B719="","",IF($C719="","No declarado",IFERROR(VLOOKUP($C719,F.931!$B:$BZ,$AE$1,0),"No declarado")))</f>
        <v/>
      </c>
      <c r="AF719" s="47" t="str">
        <f t="shared" si="96"/>
        <v/>
      </c>
      <c r="AG719" s="47" t="str">
        <f>IF($B719="","",IFERROR(O719-VLOOKUP(C719,F.931!B:BZ,SUMIFS(F.931!$1:$1,F.931!$3:$3,"Remuneración 4"),0),""))</f>
        <v/>
      </c>
      <c r="AH719" s="48" t="str">
        <f t="shared" si="97"/>
        <v/>
      </c>
      <c r="AI719" s="41" t="str">
        <f t="shared" si="98"/>
        <v/>
      </c>
    </row>
    <row r="720" spans="1:35" x14ac:dyDescent="0.2">
      <c r="A720" s="65"/>
      <c r="B720" s="64"/>
      <c r="C720" s="65"/>
      <c r="D720" s="88"/>
      <c r="E720" s="62"/>
      <c r="F720" s="62"/>
      <c r="G720" s="62"/>
      <c r="H720" s="62"/>
      <c r="I720" s="62"/>
      <c r="J720" s="62"/>
      <c r="K720" s="62"/>
      <c r="L720" s="43" t="str">
        <f>IF($B720="","",MAX(0,$E720-MAX($E720-$I720,Parámetros!$B$5)))</f>
        <v/>
      </c>
      <c r="M720" s="43" t="str">
        <f>IF($B720="","",MIN($E720,Parámetros!$B$4))</f>
        <v/>
      </c>
      <c r="N720" s="43" t="str">
        <f t="shared" si="99"/>
        <v/>
      </c>
      <c r="O720" s="43" t="str">
        <f>IF($B720="","",MIN(($E720+$F720)/IF($D720="",1,$D720),Parámetros!$B$4))</f>
        <v/>
      </c>
      <c r="P720" s="43" t="str">
        <f t="shared" si="100"/>
        <v/>
      </c>
      <c r="Q720" s="43" t="str">
        <f t="shared" si="101"/>
        <v/>
      </c>
      <c r="R720" s="43" t="str">
        <f t="shared" si="94"/>
        <v/>
      </c>
      <c r="S720" s="44" t="str">
        <f>IF($B720="","",IFERROR(VLOOKUP($C720,F.931!$B:$R,9,0),8))</f>
        <v/>
      </c>
      <c r="T720" s="44" t="str">
        <f>IF($B720="","",IFERROR(VLOOKUP($C720,F.931!$B:$R,7,0),1))</f>
        <v/>
      </c>
      <c r="U720" s="44" t="str">
        <f>IF($B720="","",IFERROR(VLOOKUP($C720,F.931!$B:$AR,15,0),0))</f>
        <v/>
      </c>
      <c r="V720" s="44" t="str">
        <f>IF($B720="","",IFERROR(VLOOKUP($C720,F.931!$B:$R,3,0),1))</f>
        <v/>
      </c>
      <c r="W720" s="45" t="str">
        <f t="shared" si="95"/>
        <v/>
      </c>
      <c r="X720" s="46" t="str">
        <f>IF($B720="","",$W720*(X$2+$U720*0.015) *$O720*IF(COUNTIF(Parámetros!$J:$J, $S720)&gt;0,0,1)*IF($T720=2,0,1) +$J720*$W720)</f>
        <v/>
      </c>
      <c r="Y720" s="46" t="str">
        <f>IF($B720="","",$W720*Y$2*P720*IF(COUNTIF(Parámetros!$L:$L,$S720)&gt;0,0,1)*IF($T720=2,0,1) +$K720*$W720)</f>
        <v/>
      </c>
      <c r="Z720" s="46" t="str">
        <f>IF($B720="","",($M720*Z$2+IF($T720=2,0, $M720*Z$1+$X720/$W720*(1-$W720)))*IF(COUNTIF(Parámetros!$I:$I, $S720)&gt;0,0,1))</f>
        <v/>
      </c>
      <c r="AA720" s="46" t="str">
        <f>IF($B720="","",$R720*IF($T720=2,AA$1,AA$2) *IF(COUNTIF(Parámetros!$K:$K, $S720)&gt;0,0,1)+$Y720/$W720*(1-$W720))</f>
        <v/>
      </c>
      <c r="AB720" s="46" t="str">
        <f>IF($B720="","",$Q720*Parámetros!$B$3+Parámetros!$B$2)</f>
        <v/>
      </c>
      <c r="AC720" s="46" t="str">
        <f>IF($B720="","",Parámetros!$B$1*IF(OR($S720=27,$S720=102),0,1))</f>
        <v/>
      </c>
      <c r="AE720" s="43" t="str">
        <f>IF($B720="","",IF($C720="","No declarado",IFERROR(VLOOKUP($C720,F.931!$B:$BZ,$AE$1,0),"No declarado")))</f>
        <v/>
      </c>
      <c r="AF720" s="47" t="str">
        <f t="shared" si="96"/>
        <v/>
      </c>
      <c r="AG720" s="47" t="str">
        <f>IF($B720="","",IFERROR(O720-VLOOKUP(C720,F.931!B:BZ,SUMIFS(F.931!$1:$1,F.931!$3:$3,"Remuneración 4"),0),""))</f>
        <v/>
      </c>
      <c r="AH720" s="48" t="str">
        <f t="shared" si="97"/>
        <v/>
      </c>
      <c r="AI720" s="41" t="str">
        <f t="shared" si="98"/>
        <v/>
      </c>
    </row>
    <row r="721" spans="1:35" x14ac:dyDescent="0.2">
      <c r="A721" s="65"/>
      <c r="B721" s="64"/>
      <c r="C721" s="65"/>
      <c r="D721" s="88"/>
      <c r="E721" s="62"/>
      <c r="F721" s="62"/>
      <c r="G721" s="62"/>
      <c r="H721" s="62"/>
      <c r="I721" s="62"/>
      <c r="J721" s="62"/>
      <c r="K721" s="62"/>
      <c r="L721" s="43" t="str">
        <f>IF($B721="","",MAX(0,$E721-MAX($E721-$I721,Parámetros!$B$5)))</f>
        <v/>
      </c>
      <c r="M721" s="43" t="str">
        <f>IF($B721="","",MIN($E721,Parámetros!$B$4))</f>
        <v/>
      </c>
      <c r="N721" s="43" t="str">
        <f t="shared" si="99"/>
        <v/>
      </c>
      <c r="O721" s="43" t="str">
        <f>IF($B721="","",MIN(($E721+$F721)/IF($D721="",1,$D721),Parámetros!$B$4))</f>
        <v/>
      </c>
      <c r="P721" s="43" t="str">
        <f t="shared" si="100"/>
        <v/>
      </c>
      <c r="Q721" s="43" t="str">
        <f t="shared" si="101"/>
        <v/>
      </c>
      <c r="R721" s="43" t="str">
        <f t="shared" si="94"/>
        <v/>
      </c>
      <c r="S721" s="44" t="str">
        <f>IF($B721="","",IFERROR(VLOOKUP($C721,F.931!$B:$R,9,0),8))</f>
        <v/>
      </c>
      <c r="T721" s="44" t="str">
        <f>IF($B721="","",IFERROR(VLOOKUP($C721,F.931!$B:$R,7,0),1))</f>
        <v/>
      </c>
      <c r="U721" s="44" t="str">
        <f>IF($B721="","",IFERROR(VLOOKUP($C721,F.931!$B:$AR,15,0),0))</f>
        <v/>
      </c>
      <c r="V721" s="44" t="str">
        <f>IF($B721="","",IFERROR(VLOOKUP($C721,F.931!$B:$R,3,0),1))</f>
        <v/>
      </c>
      <c r="W721" s="45" t="str">
        <f t="shared" si="95"/>
        <v/>
      </c>
      <c r="X721" s="46" t="str">
        <f>IF($B721="","",$W721*(X$2+$U721*0.015) *$O721*IF(COUNTIF(Parámetros!$J:$J, $S721)&gt;0,0,1)*IF($T721=2,0,1) +$J721*$W721)</f>
        <v/>
      </c>
      <c r="Y721" s="46" t="str">
        <f>IF($B721="","",$W721*Y$2*P721*IF(COUNTIF(Parámetros!$L:$L,$S721)&gt;0,0,1)*IF($T721=2,0,1) +$K721*$W721)</f>
        <v/>
      </c>
      <c r="Z721" s="46" t="str">
        <f>IF($B721="","",($M721*Z$2+IF($T721=2,0, $M721*Z$1+$X721/$W721*(1-$W721)))*IF(COUNTIF(Parámetros!$I:$I, $S721)&gt;0,0,1))</f>
        <v/>
      </c>
      <c r="AA721" s="46" t="str">
        <f>IF($B721="","",$R721*IF($T721=2,AA$1,AA$2) *IF(COUNTIF(Parámetros!$K:$K, $S721)&gt;0,0,1)+$Y721/$W721*(1-$W721))</f>
        <v/>
      </c>
      <c r="AB721" s="46" t="str">
        <f>IF($B721="","",$Q721*Parámetros!$B$3+Parámetros!$B$2)</f>
        <v/>
      </c>
      <c r="AC721" s="46" t="str">
        <f>IF($B721="","",Parámetros!$B$1*IF(OR($S721=27,$S721=102),0,1))</f>
        <v/>
      </c>
      <c r="AE721" s="43" t="str">
        <f>IF($B721="","",IF($C721="","No declarado",IFERROR(VLOOKUP($C721,F.931!$B:$BZ,$AE$1,0),"No declarado")))</f>
        <v/>
      </c>
      <c r="AF721" s="47" t="str">
        <f t="shared" si="96"/>
        <v/>
      </c>
      <c r="AG721" s="47" t="str">
        <f>IF($B721="","",IFERROR(O721-VLOOKUP(C721,F.931!B:BZ,SUMIFS(F.931!$1:$1,F.931!$3:$3,"Remuneración 4"),0),""))</f>
        <v/>
      </c>
      <c r="AH721" s="48" t="str">
        <f t="shared" si="97"/>
        <v/>
      </c>
      <c r="AI721" s="41" t="str">
        <f t="shared" si="98"/>
        <v/>
      </c>
    </row>
    <row r="722" spans="1:35" x14ac:dyDescent="0.2">
      <c r="A722" s="65"/>
      <c r="B722" s="64"/>
      <c r="C722" s="65"/>
      <c r="D722" s="88"/>
      <c r="E722" s="62"/>
      <c r="F722" s="62"/>
      <c r="G722" s="62"/>
      <c r="H722" s="62"/>
      <c r="I722" s="62"/>
      <c r="J722" s="62"/>
      <c r="K722" s="62"/>
      <c r="L722" s="43" t="str">
        <f>IF($B722="","",MAX(0,$E722-MAX($E722-$I722,Parámetros!$B$5)))</f>
        <v/>
      </c>
      <c r="M722" s="43" t="str">
        <f>IF($B722="","",MIN($E722,Parámetros!$B$4))</f>
        <v/>
      </c>
      <c r="N722" s="43" t="str">
        <f t="shared" si="99"/>
        <v/>
      </c>
      <c r="O722" s="43" t="str">
        <f>IF($B722="","",MIN(($E722+$F722)/IF($D722="",1,$D722),Parámetros!$B$4))</f>
        <v/>
      </c>
      <c r="P722" s="43" t="str">
        <f t="shared" si="100"/>
        <v/>
      </c>
      <c r="Q722" s="43" t="str">
        <f t="shared" si="101"/>
        <v/>
      </c>
      <c r="R722" s="43" t="str">
        <f t="shared" si="94"/>
        <v/>
      </c>
      <c r="S722" s="44" t="str">
        <f>IF($B722="","",IFERROR(VLOOKUP($C722,F.931!$B:$R,9,0),8))</f>
        <v/>
      </c>
      <c r="T722" s="44" t="str">
        <f>IF($B722="","",IFERROR(VLOOKUP($C722,F.931!$B:$R,7,0),1))</f>
        <v/>
      </c>
      <c r="U722" s="44" t="str">
        <f>IF($B722="","",IFERROR(VLOOKUP($C722,F.931!$B:$AR,15,0),0))</f>
        <v/>
      </c>
      <c r="V722" s="44" t="str">
        <f>IF($B722="","",IFERROR(VLOOKUP($C722,F.931!$B:$R,3,0),1))</f>
        <v/>
      </c>
      <c r="W722" s="45" t="str">
        <f t="shared" si="95"/>
        <v/>
      </c>
      <c r="X722" s="46" t="str">
        <f>IF($B722="","",$W722*(X$2+$U722*0.015) *$O722*IF(COUNTIF(Parámetros!$J:$J, $S722)&gt;0,0,1)*IF($T722=2,0,1) +$J722*$W722)</f>
        <v/>
      </c>
      <c r="Y722" s="46" t="str">
        <f>IF($B722="","",$W722*Y$2*P722*IF(COUNTIF(Parámetros!$L:$L,$S722)&gt;0,0,1)*IF($T722=2,0,1) +$K722*$W722)</f>
        <v/>
      </c>
      <c r="Z722" s="46" t="str">
        <f>IF($B722="","",($M722*Z$2+IF($T722=2,0, $M722*Z$1+$X722/$W722*(1-$W722)))*IF(COUNTIF(Parámetros!$I:$I, $S722)&gt;0,0,1))</f>
        <v/>
      </c>
      <c r="AA722" s="46" t="str">
        <f>IF($B722="","",$R722*IF($T722=2,AA$1,AA$2) *IF(COUNTIF(Parámetros!$K:$K, $S722)&gt;0,0,1)+$Y722/$W722*(1-$W722))</f>
        <v/>
      </c>
      <c r="AB722" s="46" t="str">
        <f>IF($B722="","",$Q722*Parámetros!$B$3+Parámetros!$B$2)</f>
        <v/>
      </c>
      <c r="AC722" s="46" t="str">
        <f>IF($B722="","",Parámetros!$B$1*IF(OR($S722=27,$S722=102),0,1))</f>
        <v/>
      </c>
      <c r="AE722" s="43" t="str">
        <f>IF($B722="","",IF($C722="","No declarado",IFERROR(VLOOKUP($C722,F.931!$B:$BZ,$AE$1,0),"No declarado")))</f>
        <v/>
      </c>
      <c r="AF722" s="47" t="str">
        <f t="shared" si="96"/>
        <v/>
      </c>
      <c r="AG722" s="47" t="str">
        <f>IF($B722="","",IFERROR(O722-VLOOKUP(C722,F.931!B:BZ,SUMIFS(F.931!$1:$1,F.931!$3:$3,"Remuneración 4"),0),""))</f>
        <v/>
      </c>
      <c r="AH722" s="48" t="str">
        <f t="shared" si="97"/>
        <v/>
      </c>
      <c r="AI722" s="41" t="str">
        <f t="shared" si="98"/>
        <v/>
      </c>
    </row>
    <row r="723" spans="1:35" x14ac:dyDescent="0.2">
      <c r="A723" s="65"/>
      <c r="B723" s="64"/>
      <c r="C723" s="65"/>
      <c r="D723" s="88"/>
      <c r="E723" s="62"/>
      <c r="F723" s="62"/>
      <c r="G723" s="62"/>
      <c r="H723" s="62"/>
      <c r="I723" s="62"/>
      <c r="J723" s="62"/>
      <c r="K723" s="62"/>
      <c r="L723" s="43" t="str">
        <f>IF($B723="","",MAX(0,$E723-MAX($E723-$I723,Parámetros!$B$5)))</f>
        <v/>
      </c>
      <c r="M723" s="43" t="str">
        <f>IF($B723="","",MIN($E723,Parámetros!$B$4))</f>
        <v/>
      </c>
      <c r="N723" s="43" t="str">
        <f t="shared" si="99"/>
        <v/>
      </c>
      <c r="O723" s="43" t="str">
        <f>IF($B723="","",MIN(($E723+$F723)/IF($D723="",1,$D723),Parámetros!$B$4))</f>
        <v/>
      </c>
      <c r="P723" s="43" t="str">
        <f t="shared" si="100"/>
        <v/>
      </c>
      <c r="Q723" s="43" t="str">
        <f t="shared" si="101"/>
        <v/>
      </c>
      <c r="R723" s="43" t="str">
        <f t="shared" si="94"/>
        <v/>
      </c>
      <c r="S723" s="44" t="str">
        <f>IF($B723="","",IFERROR(VLOOKUP($C723,F.931!$B:$R,9,0),8))</f>
        <v/>
      </c>
      <c r="T723" s="44" t="str">
        <f>IF($B723="","",IFERROR(VLOOKUP($C723,F.931!$B:$R,7,0),1))</f>
        <v/>
      </c>
      <c r="U723" s="44" t="str">
        <f>IF($B723="","",IFERROR(VLOOKUP($C723,F.931!$B:$AR,15,0),0))</f>
        <v/>
      </c>
      <c r="V723" s="44" t="str">
        <f>IF($B723="","",IFERROR(VLOOKUP($C723,F.931!$B:$R,3,0),1))</f>
        <v/>
      </c>
      <c r="W723" s="45" t="str">
        <f t="shared" si="95"/>
        <v/>
      </c>
      <c r="X723" s="46" t="str">
        <f>IF($B723="","",$W723*(X$2+$U723*0.015) *$O723*IF(COUNTIF(Parámetros!$J:$J, $S723)&gt;0,0,1)*IF($T723=2,0,1) +$J723*$W723)</f>
        <v/>
      </c>
      <c r="Y723" s="46" t="str">
        <f>IF($B723="","",$W723*Y$2*P723*IF(COUNTIF(Parámetros!$L:$L,$S723)&gt;0,0,1)*IF($T723=2,0,1) +$K723*$W723)</f>
        <v/>
      </c>
      <c r="Z723" s="46" t="str">
        <f>IF($B723="","",($M723*Z$2+IF($T723=2,0, $M723*Z$1+$X723/$W723*(1-$W723)))*IF(COUNTIF(Parámetros!$I:$I, $S723)&gt;0,0,1))</f>
        <v/>
      </c>
      <c r="AA723" s="46" t="str">
        <f>IF($B723="","",$R723*IF($T723=2,AA$1,AA$2) *IF(COUNTIF(Parámetros!$K:$K, $S723)&gt;0,0,1)+$Y723/$W723*(1-$W723))</f>
        <v/>
      </c>
      <c r="AB723" s="46" t="str">
        <f>IF($B723="","",$Q723*Parámetros!$B$3+Parámetros!$B$2)</f>
        <v/>
      </c>
      <c r="AC723" s="46" t="str">
        <f>IF($B723="","",Parámetros!$B$1*IF(OR($S723=27,$S723=102),0,1))</f>
        <v/>
      </c>
      <c r="AE723" s="43" t="str">
        <f>IF($B723="","",IF($C723="","No declarado",IFERROR(VLOOKUP($C723,F.931!$B:$BZ,$AE$1,0),"No declarado")))</f>
        <v/>
      </c>
      <c r="AF723" s="47" t="str">
        <f t="shared" si="96"/>
        <v/>
      </c>
      <c r="AG723" s="47" t="str">
        <f>IF($B723="","",IFERROR(O723-VLOOKUP(C723,F.931!B:BZ,SUMIFS(F.931!$1:$1,F.931!$3:$3,"Remuneración 4"),0),""))</f>
        <v/>
      </c>
      <c r="AH723" s="48" t="str">
        <f t="shared" si="97"/>
        <v/>
      </c>
      <c r="AI723" s="41" t="str">
        <f t="shared" si="98"/>
        <v/>
      </c>
    </row>
    <row r="724" spans="1:35" x14ac:dyDescent="0.2">
      <c r="A724" s="65"/>
      <c r="B724" s="64"/>
      <c r="C724" s="65"/>
      <c r="D724" s="88"/>
      <c r="E724" s="62"/>
      <c r="F724" s="62"/>
      <c r="G724" s="62"/>
      <c r="H724" s="62"/>
      <c r="I724" s="62"/>
      <c r="J724" s="62"/>
      <c r="K724" s="62"/>
      <c r="L724" s="43" t="str">
        <f>IF($B724="","",MAX(0,$E724-MAX($E724-$I724,Parámetros!$B$5)))</f>
        <v/>
      </c>
      <c r="M724" s="43" t="str">
        <f>IF($B724="","",MIN($E724,Parámetros!$B$4))</f>
        <v/>
      </c>
      <c r="N724" s="43" t="str">
        <f t="shared" si="99"/>
        <v/>
      </c>
      <c r="O724" s="43" t="str">
        <f>IF($B724="","",MIN(($E724+$F724)/IF($D724="",1,$D724),Parámetros!$B$4))</f>
        <v/>
      </c>
      <c r="P724" s="43" t="str">
        <f t="shared" si="100"/>
        <v/>
      </c>
      <c r="Q724" s="43" t="str">
        <f t="shared" si="101"/>
        <v/>
      </c>
      <c r="R724" s="43" t="str">
        <f t="shared" si="94"/>
        <v/>
      </c>
      <c r="S724" s="44" t="str">
        <f>IF($B724="","",IFERROR(VLOOKUP($C724,F.931!$B:$R,9,0),8))</f>
        <v/>
      </c>
      <c r="T724" s="44" t="str">
        <f>IF($B724="","",IFERROR(VLOOKUP($C724,F.931!$B:$R,7,0),1))</f>
        <v/>
      </c>
      <c r="U724" s="44" t="str">
        <f>IF($B724="","",IFERROR(VLOOKUP($C724,F.931!$B:$AR,15,0),0))</f>
        <v/>
      </c>
      <c r="V724" s="44" t="str">
        <f>IF($B724="","",IFERROR(VLOOKUP($C724,F.931!$B:$R,3,0),1))</f>
        <v/>
      </c>
      <c r="W724" s="45" t="str">
        <f t="shared" si="95"/>
        <v/>
      </c>
      <c r="X724" s="46" t="str">
        <f>IF($B724="","",$W724*(X$2+$U724*0.015) *$O724*IF(COUNTIF(Parámetros!$J:$J, $S724)&gt;0,0,1)*IF($T724=2,0,1) +$J724*$W724)</f>
        <v/>
      </c>
      <c r="Y724" s="46" t="str">
        <f>IF($B724="","",$W724*Y$2*P724*IF(COUNTIF(Parámetros!$L:$L,$S724)&gt;0,0,1)*IF($T724=2,0,1) +$K724*$W724)</f>
        <v/>
      </c>
      <c r="Z724" s="46" t="str">
        <f>IF($B724="","",($M724*Z$2+IF($T724=2,0, $M724*Z$1+$X724/$W724*(1-$W724)))*IF(COUNTIF(Parámetros!$I:$I, $S724)&gt;0,0,1))</f>
        <v/>
      </c>
      <c r="AA724" s="46" t="str">
        <f>IF($B724="","",$R724*IF($T724=2,AA$1,AA$2) *IF(COUNTIF(Parámetros!$K:$K, $S724)&gt;0,0,1)+$Y724/$W724*(1-$W724))</f>
        <v/>
      </c>
      <c r="AB724" s="46" t="str">
        <f>IF($B724="","",$Q724*Parámetros!$B$3+Parámetros!$B$2)</f>
        <v/>
      </c>
      <c r="AC724" s="46" t="str">
        <f>IF($B724="","",Parámetros!$B$1*IF(OR($S724=27,$S724=102),0,1))</f>
        <v/>
      </c>
      <c r="AE724" s="43" t="str">
        <f>IF($B724="","",IF($C724="","No declarado",IFERROR(VLOOKUP($C724,F.931!$B:$BZ,$AE$1,0),"No declarado")))</f>
        <v/>
      </c>
      <c r="AF724" s="47" t="str">
        <f t="shared" si="96"/>
        <v/>
      </c>
      <c r="AG724" s="47" t="str">
        <f>IF($B724="","",IFERROR(O724-VLOOKUP(C724,F.931!B:BZ,SUMIFS(F.931!$1:$1,F.931!$3:$3,"Remuneración 4"),0),""))</f>
        <v/>
      </c>
      <c r="AH724" s="48" t="str">
        <f t="shared" si="97"/>
        <v/>
      </c>
      <c r="AI724" s="41" t="str">
        <f t="shared" si="98"/>
        <v/>
      </c>
    </row>
    <row r="725" spans="1:35" x14ac:dyDescent="0.2">
      <c r="A725" s="65"/>
      <c r="B725" s="64"/>
      <c r="C725" s="65"/>
      <c r="D725" s="88"/>
      <c r="E725" s="62"/>
      <c r="F725" s="62"/>
      <c r="G725" s="62"/>
      <c r="H725" s="62"/>
      <c r="I725" s="62"/>
      <c r="J725" s="62"/>
      <c r="K725" s="62"/>
      <c r="L725" s="43" t="str">
        <f>IF($B725="","",MAX(0,$E725-MAX($E725-$I725,Parámetros!$B$5)))</f>
        <v/>
      </c>
      <c r="M725" s="43" t="str">
        <f>IF($B725="","",MIN($E725,Parámetros!$B$4))</f>
        <v/>
      </c>
      <c r="N725" s="43" t="str">
        <f t="shared" si="99"/>
        <v/>
      </c>
      <c r="O725" s="43" t="str">
        <f>IF($B725="","",MIN(($E725+$F725)/IF($D725="",1,$D725),Parámetros!$B$4))</f>
        <v/>
      </c>
      <c r="P725" s="43" t="str">
        <f t="shared" si="100"/>
        <v/>
      </c>
      <c r="Q725" s="43" t="str">
        <f t="shared" si="101"/>
        <v/>
      </c>
      <c r="R725" s="43" t="str">
        <f t="shared" si="94"/>
        <v/>
      </c>
      <c r="S725" s="44" t="str">
        <f>IF($B725="","",IFERROR(VLOOKUP($C725,F.931!$B:$R,9,0),8))</f>
        <v/>
      </c>
      <c r="T725" s="44" t="str">
        <f>IF($B725="","",IFERROR(VLOOKUP($C725,F.931!$B:$R,7,0),1))</f>
        <v/>
      </c>
      <c r="U725" s="44" t="str">
        <f>IF($B725="","",IFERROR(VLOOKUP($C725,F.931!$B:$AR,15,0),0))</f>
        <v/>
      </c>
      <c r="V725" s="44" t="str">
        <f>IF($B725="","",IFERROR(VLOOKUP($C725,F.931!$B:$R,3,0),1))</f>
        <v/>
      </c>
      <c r="W725" s="45" t="str">
        <f t="shared" si="95"/>
        <v/>
      </c>
      <c r="X725" s="46" t="str">
        <f>IF($B725="","",$W725*(X$2+$U725*0.015) *$O725*IF(COUNTIF(Parámetros!$J:$J, $S725)&gt;0,0,1)*IF($T725=2,0,1) +$J725*$W725)</f>
        <v/>
      </c>
      <c r="Y725" s="46" t="str">
        <f>IF($B725="","",$W725*Y$2*P725*IF(COUNTIF(Parámetros!$L:$L,$S725)&gt;0,0,1)*IF($T725=2,0,1) +$K725*$W725)</f>
        <v/>
      </c>
      <c r="Z725" s="46" t="str">
        <f>IF($B725="","",($M725*Z$2+IF($T725=2,0, $M725*Z$1+$X725/$W725*(1-$W725)))*IF(COUNTIF(Parámetros!$I:$I, $S725)&gt;0,0,1))</f>
        <v/>
      </c>
      <c r="AA725" s="46" t="str">
        <f>IF($B725="","",$R725*IF($T725=2,AA$1,AA$2) *IF(COUNTIF(Parámetros!$K:$K, $S725)&gt;0,0,1)+$Y725/$W725*(1-$W725))</f>
        <v/>
      </c>
      <c r="AB725" s="46" t="str">
        <f>IF($B725="","",$Q725*Parámetros!$B$3+Parámetros!$B$2)</f>
        <v/>
      </c>
      <c r="AC725" s="46" t="str">
        <f>IF($B725="","",Parámetros!$B$1*IF(OR($S725=27,$S725=102),0,1))</f>
        <v/>
      </c>
      <c r="AE725" s="43" t="str">
        <f>IF($B725="","",IF($C725="","No declarado",IFERROR(VLOOKUP($C725,F.931!$B:$BZ,$AE$1,0),"No declarado")))</f>
        <v/>
      </c>
      <c r="AF725" s="47" t="str">
        <f t="shared" si="96"/>
        <v/>
      </c>
      <c r="AG725" s="47" t="str">
        <f>IF($B725="","",IFERROR(O725-VLOOKUP(C725,F.931!B:BZ,SUMIFS(F.931!$1:$1,F.931!$3:$3,"Remuneración 4"),0),""))</f>
        <v/>
      </c>
      <c r="AH725" s="48" t="str">
        <f t="shared" si="97"/>
        <v/>
      </c>
      <c r="AI725" s="41" t="str">
        <f t="shared" si="98"/>
        <v/>
      </c>
    </row>
    <row r="726" spans="1:35" x14ac:dyDescent="0.2">
      <c r="A726" s="65"/>
      <c r="B726" s="64"/>
      <c r="C726" s="65"/>
      <c r="D726" s="88"/>
      <c r="E726" s="62"/>
      <c r="F726" s="62"/>
      <c r="G726" s="62"/>
      <c r="H726" s="62"/>
      <c r="I726" s="62"/>
      <c r="J726" s="62"/>
      <c r="K726" s="62"/>
      <c r="L726" s="43" t="str">
        <f>IF($B726="","",MAX(0,$E726-MAX($E726-$I726,Parámetros!$B$5)))</f>
        <v/>
      </c>
      <c r="M726" s="43" t="str">
        <f>IF($B726="","",MIN($E726,Parámetros!$B$4))</f>
        <v/>
      </c>
      <c r="N726" s="43" t="str">
        <f t="shared" si="99"/>
        <v/>
      </c>
      <c r="O726" s="43" t="str">
        <f>IF($B726="","",MIN(($E726+$F726)/IF($D726="",1,$D726),Parámetros!$B$4))</f>
        <v/>
      </c>
      <c r="P726" s="43" t="str">
        <f t="shared" si="100"/>
        <v/>
      </c>
      <c r="Q726" s="43" t="str">
        <f t="shared" si="101"/>
        <v/>
      </c>
      <c r="R726" s="43" t="str">
        <f t="shared" si="94"/>
        <v/>
      </c>
      <c r="S726" s="44" t="str">
        <f>IF($B726="","",IFERROR(VLOOKUP($C726,F.931!$B:$R,9,0),8))</f>
        <v/>
      </c>
      <c r="T726" s="44" t="str">
        <f>IF($B726="","",IFERROR(VLOOKUP($C726,F.931!$B:$R,7,0),1))</f>
        <v/>
      </c>
      <c r="U726" s="44" t="str">
        <f>IF($B726="","",IFERROR(VLOOKUP($C726,F.931!$B:$AR,15,0),0))</f>
        <v/>
      </c>
      <c r="V726" s="44" t="str">
        <f>IF($B726="","",IFERROR(VLOOKUP($C726,F.931!$B:$R,3,0),1))</f>
        <v/>
      </c>
      <c r="W726" s="45" t="str">
        <f t="shared" si="95"/>
        <v/>
      </c>
      <c r="X726" s="46" t="str">
        <f>IF($B726="","",$W726*(X$2+$U726*0.015) *$O726*IF(COUNTIF(Parámetros!$J:$J, $S726)&gt;0,0,1)*IF($T726=2,0,1) +$J726*$W726)</f>
        <v/>
      </c>
      <c r="Y726" s="46" t="str">
        <f>IF($B726="","",$W726*Y$2*P726*IF(COUNTIF(Parámetros!$L:$L,$S726)&gt;0,0,1)*IF($T726=2,0,1) +$K726*$W726)</f>
        <v/>
      </c>
      <c r="Z726" s="46" t="str">
        <f>IF($B726="","",($M726*Z$2+IF($T726=2,0, $M726*Z$1+$X726/$W726*(1-$W726)))*IF(COUNTIF(Parámetros!$I:$I, $S726)&gt;0,0,1))</f>
        <v/>
      </c>
      <c r="AA726" s="46" t="str">
        <f>IF($B726="","",$R726*IF($T726=2,AA$1,AA$2) *IF(COUNTIF(Parámetros!$K:$K, $S726)&gt;0,0,1)+$Y726/$W726*(1-$W726))</f>
        <v/>
      </c>
      <c r="AB726" s="46" t="str">
        <f>IF($B726="","",$Q726*Parámetros!$B$3+Parámetros!$B$2)</f>
        <v/>
      </c>
      <c r="AC726" s="46" t="str">
        <f>IF($B726="","",Parámetros!$B$1*IF(OR($S726=27,$S726=102),0,1))</f>
        <v/>
      </c>
      <c r="AE726" s="43" t="str">
        <f>IF($B726="","",IF($C726="","No declarado",IFERROR(VLOOKUP($C726,F.931!$B:$BZ,$AE$1,0),"No declarado")))</f>
        <v/>
      </c>
      <c r="AF726" s="47" t="str">
        <f t="shared" si="96"/>
        <v/>
      </c>
      <c r="AG726" s="47" t="str">
        <f>IF($B726="","",IFERROR(O726-VLOOKUP(C726,F.931!B:BZ,SUMIFS(F.931!$1:$1,F.931!$3:$3,"Remuneración 4"),0),""))</f>
        <v/>
      </c>
      <c r="AH726" s="48" t="str">
        <f t="shared" si="97"/>
        <v/>
      </c>
      <c r="AI726" s="41" t="str">
        <f t="shared" si="98"/>
        <v/>
      </c>
    </row>
    <row r="727" spans="1:35" x14ac:dyDescent="0.2">
      <c r="A727" s="65"/>
      <c r="B727" s="64"/>
      <c r="C727" s="65"/>
      <c r="D727" s="88"/>
      <c r="E727" s="62"/>
      <c r="F727" s="62"/>
      <c r="G727" s="62"/>
      <c r="H727" s="62"/>
      <c r="I727" s="62"/>
      <c r="J727" s="62"/>
      <c r="K727" s="62"/>
      <c r="L727" s="43" t="str">
        <f>IF($B727="","",MAX(0,$E727-MAX($E727-$I727,Parámetros!$B$5)))</f>
        <v/>
      </c>
      <c r="M727" s="43" t="str">
        <f>IF($B727="","",MIN($E727,Parámetros!$B$4))</f>
        <v/>
      </c>
      <c r="N727" s="43" t="str">
        <f t="shared" si="99"/>
        <v/>
      </c>
      <c r="O727" s="43" t="str">
        <f>IF($B727="","",MIN(($E727+$F727)/IF($D727="",1,$D727),Parámetros!$B$4))</f>
        <v/>
      </c>
      <c r="P727" s="43" t="str">
        <f t="shared" si="100"/>
        <v/>
      </c>
      <c r="Q727" s="43" t="str">
        <f t="shared" si="101"/>
        <v/>
      </c>
      <c r="R727" s="43" t="str">
        <f t="shared" si="94"/>
        <v/>
      </c>
      <c r="S727" s="44" t="str">
        <f>IF($B727="","",IFERROR(VLOOKUP($C727,F.931!$B:$R,9,0),8))</f>
        <v/>
      </c>
      <c r="T727" s="44" t="str">
        <f>IF($B727="","",IFERROR(VLOOKUP($C727,F.931!$B:$R,7,0),1))</f>
        <v/>
      </c>
      <c r="U727" s="44" t="str">
        <f>IF($B727="","",IFERROR(VLOOKUP($C727,F.931!$B:$AR,15,0),0))</f>
        <v/>
      </c>
      <c r="V727" s="44" t="str">
        <f>IF($B727="","",IFERROR(VLOOKUP($C727,F.931!$B:$R,3,0),1))</f>
        <v/>
      </c>
      <c r="W727" s="45" t="str">
        <f t="shared" si="95"/>
        <v/>
      </c>
      <c r="X727" s="46" t="str">
        <f>IF($B727="","",$W727*(X$2+$U727*0.015) *$O727*IF(COUNTIF(Parámetros!$J:$J, $S727)&gt;0,0,1)*IF($T727=2,0,1) +$J727*$W727)</f>
        <v/>
      </c>
      <c r="Y727" s="46" t="str">
        <f>IF($B727="","",$W727*Y$2*P727*IF(COUNTIF(Parámetros!$L:$L,$S727)&gt;0,0,1)*IF($T727=2,0,1) +$K727*$W727)</f>
        <v/>
      </c>
      <c r="Z727" s="46" t="str">
        <f>IF($B727="","",($M727*Z$2+IF($T727=2,0, $M727*Z$1+$X727/$W727*(1-$W727)))*IF(COUNTIF(Parámetros!$I:$I, $S727)&gt;0,0,1))</f>
        <v/>
      </c>
      <c r="AA727" s="46" t="str">
        <f>IF($B727="","",$R727*IF($T727=2,AA$1,AA$2) *IF(COUNTIF(Parámetros!$K:$K, $S727)&gt;0,0,1)+$Y727/$W727*(1-$W727))</f>
        <v/>
      </c>
      <c r="AB727" s="46" t="str">
        <f>IF($B727="","",$Q727*Parámetros!$B$3+Parámetros!$B$2)</f>
        <v/>
      </c>
      <c r="AC727" s="46" t="str">
        <f>IF($B727="","",Parámetros!$B$1*IF(OR($S727=27,$S727=102),0,1))</f>
        <v/>
      </c>
      <c r="AE727" s="43" t="str">
        <f>IF($B727="","",IF($C727="","No declarado",IFERROR(VLOOKUP($C727,F.931!$B:$BZ,$AE$1,0),"No declarado")))</f>
        <v/>
      </c>
      <c r="AF727" s="47" t="str">
        <f t="shared" si="96"/>
        <v/>
      </c>
      <c r="AG727" s="47" t="str">
        <f>IF($B727="","",IFERROR(O727-VLOOKUP(C727,F.931!B:BZ,SUMIFS(F.931!$1:$1,F.931!$3:$3,"Remuneración 4"),0),""))</f>
        <v/>
      </c>
      <c r="AH727" s="48" t="str">
        <f t="shared" si="97"/>
        <v/>
      </c>
      <c r="AI727" s="41" t="str">
        <f t="shared" si="98"/>
        <v/>
      </c>
    </row>
    <row r="728" spans="1:35" x14ac:dyDescent="0.2">
      <c r="A728" s="65"/>
      <c r="B728" s="64"/>
      <c r="C728" s="65"/>
      <c r="D728" s="88"/>
      <c r="E728" s="62"/>
      <c r="F728" s="62"/>
      <c r="G728" s="62"/>
      <c r="H728" s="62"/>
      <c r="I728" s="62"/>
      <c r="J728" s="62"/>
      <c r="K728" s="62"/>
      <c r="L728" s="43" t="str">
        <f>IF($B728="","",MAX(0,$E728-MAX($E728-$I728,Parámetros!$B$5)))</f>
        <v/>
      </c>
      <c r="M728" s="43" t="str">
        <f>IF($B728="","",MIN($E728,Parámetros!$B$4))</f>
        <v/>
      </c>
      <c r="N728" s="43" t="str">
        <f t="shared" si="99"/>
        <v/>
      </c>
      <c r="O728" s="43" t="str">
        <f>IF($B728="","",MIN(($E728+$F728)/IF($D728="",1,$D728),Parámetros!$B$4))</f>
        <v/>
      </c>
      <c r="P728" s="43" t="str">
        <f t="shared" si="100"/>
        <v/>
      </c>
      <c r="Q728" s="43" t="str">
        <f t="shared" si="101"/>
        <v/>
      </c>
      <c r="R728" s="43" t="str">
        <f t="shared" si="94"/>
        <v/>
      </c>
      <c r="S728" s="44" t="str">
        <f>IF($B728="","",IFERROR(VLOOKUP($C728,F.931!$B:$R,9,0),8))</f>
        <v/>
      </c>
      <c r="T728" s="44" t="str">
        <f>IF($B728="","",IFERROR(VLOOKUP($C728,F.931!$B:$R,7,0),1))</f>
        <v/>
      </c>
      <c r="U728" s="44" t="str">
        <f>IF($B728="","",IFERROR(VLOOKUP($C728,F.931!$B:$AR,15,0),0))</f>
        <v/>
      </c>
      <c r="V728" s="44" t="str">
        <f>IF($B728="","",IFERROR(VLOOKUP($C728,F.931!$B:$R,3,0),1))</f>
        <v/>
      </c>
      <c r="W728" s="45" t="str">
        <f t="shared" si="95"/>
        <v/>
      </c>
      <c r="X728" s="46" t="str">
        <f>IF($B728="","",$W728*(X$2+$U728*0.015) *$O728*IF(COUNTIF(Parámetros!$J:$J, $S728)&gt;0,0,1)*IF($T728=2,0,1) +$J728*$W728)</f>
        <v/>
      </c>
      <c r="Y728" s="46" t="str">
        <f>IF($B728="","",$W728*Y$2*P728*IF(COUNTIF(Parámetros!$L:$L,$S728)&gt;0,0,1)*IF($T728=2,0,1) +$K728*$W728)</f>
        <v/>
      </c>
      <c r="Z728" s="46" t="str">
        <f>IF($B728="","",($M728*Z$2+IF($T728=2,0, $M728*Z$1+$X728/$W728*(1-$W728)))*IF(COUNTIF(Parámetros!$I:$I, $S728)&gt;0,0,1))</f>
        <v/>
      </c>
      <c r="AA728" s="46" t="str">
        <f>IF($B728="","",$R728*IF($T728=2,AA$1,AA$2) *IF(COUNTIF(Parámetros!$K:$K, $S728)&gt;0,0,1)+$Y728/$W728*(1-$W728))</f>
        <v/>
      </c>
      <c r="AB728" s="46" t="str">
        <f>IF($B728="","",$Q728*Parámetros!$B$3+Parámetros!$B$2)</f>
        <v/>
      </c>
      <c r="AC728" s="46" t="str">
        <f>IF($B728="","",Parámetros!$B$1*IF(OR($S728=27,$S728=102),0,1))</f>
        <v/>
      </c>
      <c r="AE728" s="43" t="str">
        <f>IF($B728="","",IF($C728="","No declarado",IFERROR(VLOOKUP($C728,F.931!$B:$BZ,$AE$1,0),"No declarado")))</f>
        <v/>
      </c>
      <c r="AF728" s="47" t="str">
        <f t="shared" si="96"/>
        <v/>
      </c>
      <c r="AG728" s="47" t="str">
        <f>IF($B728="","",IFERROR(O728-VLOOKUP(C728,F.931!B:BZ,SUMIFS(F.931!$1:$1,F.931!$3:$3,"Remuneración 4"),0),""))</f>
        <v/>
      </c>
      <c r="AH728" s="48" t="str">
        <f t="shared" si="97"/>
        <v/>
      </c>
      <c r="AI728" s="41" t="str">
        <f t="shared" si="98"/>
        <v/>
      </c>
    </row>
    <row r="729" spans="1:35" x14ac:dyDescent="0.2">
      <c r="A729" s="65"/>
      <c r="B729" s="64"/>
      <c r="C729" s="65"/>
      <c r="D729" s="88"/>
      <c r="E729" s="62"/>
      <c r="F729" s="62"/>
      <c r="G729" s="62"/>
      <c r="H729" s="62"/>
      <c r="I729" s="62"/>
      <c r="J729" s="62"/>
      <c r="K729" s="62"/>
      <c r="L729" s="43" t="str">
        <f>IF($B729="","",MAX(0,$E729-MAX($E729-$I729,Parámetros!$B$5)))</f>
        <v/>
      </c>
      <c r="M729" s="43" t="str">
        <f>IF($B729="","",MIN($E729,Parámetros!$B$4))</f>
        <v/>
      </c>
      <c r="N729" s="43" t="str">
        <f t="shared" si="99"/>
        <v/>
      </c>
      <c r="O729" s="43" t="str">
        <f>IF($B729="","",MIN(($E729+$F729)/IF($D729="",1,$D729),Parámetros!$B$4))</f>
        <v/>
      </c>
      <c r="P729" s="43" t="str">
        <f t="shared" si="100"/>
        <v/>
      </c>
      <c r="Q729" s="43" t="str">
        <f t="shared" si="101"/>
        <v/>
      </c>
      <c r="R729" s="43" t="str">
        <f t="shared" si="94"/>
        <v/>
      </c>
      <c r="S729" s="44" t="str">
        <f>IF($B729="","",IFERROR(VLOOKUP($C729,F.931!$B:$R,9,0),8))</f>
        <v/>
      </c>
      <c r="T729" s="44" t="str">
        <f>IF($B729="","",IFERROR(VLOOKUP($C729,F.931!$B:$R,7,0),1))</f>
        <v/>
      </c>
      <c r="U729" s="44" t="str">
        <f>IF($B729="","",IFERROR(VLOOKUP($C729,F.931!$B:$AR,15,0),0))</f>
        <v/>
      </c>
      <c r="V729" s="44" t="str">
        <f>IF($B729="","",IFERROR(VLOOKUP($C729,F.931!$B:$R,3,0),1))</f>
        <v/>
      </c>
      <c r="W729" s="45" t="str">
        <f t="shared" si="95"/>
        <v/>
      </c>
      <c r="X729" s="46" t="str">
        <f>IF($B729="","",$W729*(X$2+$U729*0.015) *$O729*IF(COUNTIF(Parámetros!$J:$J, $S729)&gt;0,0,1)*IF($T729=2,0,1) +$J729*$W729)</f>
        <v/>
      </c>
      <c r="Y729" s="46" t="str">
        <f>IF($B729="","",$W729*Y$2*P729*IF(COUNTIF(Parámetros!$L:$L,$S729)&gt;0,0,1)*IF($T729=2,0,1) +$K729*$W729)</f>
        <v/>
      </c>
      <c r="Z729" s="46" t="str">
        <f>IF($B729="","",($M729*Z$2+IF($T729=2,0, $M729*Z$1+$X729/$W729*(1-$W729)))*IF(COUNTIF(Parámetros!$I:$I, $S729)&gt;0,0,1))</f>
        <v/>
      </c>
      <c r="AA729" s="46" t="str">
        <f>IF($B729="","",$R729*IF($T729=2,AA$1,AA$2) *IF(COUNTIF(Parámetros!$K:$K, $S729)&gt;0,0,1)+$Y729/$W729*(1-$W729))</f>
        <v/>
      </c>
      <c r="AB729" s="46" t="str">
        <f>IF($B729="","",$Q729*Parámetros!$B$3+Parámetros!$B$2)</f>
        <v/>
      </c>
      <c r="AC729" s="46" t="str">
        <f>IF($B729="","",Parámetros!$B$1*IF(OR($S729=27,$S729=102),0,1))</f>
        <v/>
      </c>
      <c r="AE729" s="43" t="str">
        <f>IF($B729="","",IF($C729="","No declarado",IFERROR(VLOOKUP($C729,F.931!$B:$BZ,$AE$1,0),"No declarado")))</f>
        <v/>
      </c>
      <c r="AF729" s="47" t="str">
        <f t="shared" si="96"/>
        <v/>
      </c>
      <c r="AG729" s="47" t="str">
        <f>IF($B729="","",IFERROR(O729-VLOOKUP(C729,F.931!B:BZ,SUMIFS(F.931!$1:$1,F.931!$3:$3,"Remuneración 4"),0),""))</f>
        <v/>
      </c>
      <c r="AH729" s="48" t="str">
        <f t="shared" si="97"/>
        <v/>
      </c>
      <c r="AI729" s="41" t="str">
        <f t="shared" si="98"/>
        <v/>
      </c>
    </row>
    <row r="730" spans="1:35" x14ac:dyDescent="0.2">
      <c r="A730" s="65"/>
      <c r="B730" s="64"/>
      <c r="C730" s="65"/>
      <c r="D730" s="88"/>
      <c r="E730" s="62"/>
      <c r="F730" s="62"/>
      <c r="G730" s="62"/>
      <c r="H730" s="62"/>
      <c r="I730" s="62"/>
      <c r="J730" s="62"/>
      <c r="K730" s="62"/>
      <c r="L730" s="43" t="str">
        <f>IF($B730="","",MAX(0,$E730-MAX($E730-$I730,Parámetros!$B$5)))</f>
        <v/>
      </c>
      <c r="M730" s="43" t="str">
        <f>IF($B730="","",MIN($E730,Parámetros!$B$4))</f>
        <v/>
      </c>
      <c r="N730" s="43" t="str">
        <f t="shared" si="99"/>
        <v/>
      </c>
      <c r="O730" s="43" t="str">
        <f>IF($B730="","",MIN(($E730+$F730)/IF($D730="",1,$D730),Parámetros!$B$4))</f>
        <v/>
      </c>
      <c r="P730" s="43" t="str">
        <f t="shared" si="100"/>
        <v/>
      </c>
      <c r="Q730" s="43" t="str">
        <f t="shared" si="101"/>
        <v/>
      </c>
      <c r="R730" s="43" t="str">
        <f t="shared" si="94"/>
        <v/>
      </c>
      <c r="S730" s="44" t="str">
        <f>IF($B730="","",IFERROR(VLOOKUP($C730,F.931!$B:$R,9,0),8))</f>
        <v/>
      </c>
      <c r="T730" s="44" t="str">
        <f>IF($B730="","",IFERROR(VLOOKUP($C730,F.931!$B:$R,7,0),1))</f>
        <v/>
      </c>
      <c r="U730" s="44" t="str">
        <f>IF($B730="","",IFERROR(VLOOKUP($C730,F.931!$B:$AR,15,0),0))</f>
        <v/>
      </c>
      <c r="V730" s="44" t="str">
        <f>IF($B730="","",IFERROR(VLOOKUP($C730,F.931!$B:$R,3,0),1))</f>
        <v/>
      </c>
      <c r="W730" s="45" t="str">
        <f t="shared" si="95"/>
        <v/>
      </c>
      <c r="X730" s="46" t="str">
        <f>IF($B730="","",$W730*(X$2+$U730*0.015) *$O730*IF(COUNTIF(Parámetros!$J:$J, $S730)&gt;0,0,1)*IF($T730=2,0,1) +$J730*$W730)</f>
        <v/>
      </c>
      <c r="Y730" s="46" t="str">
        <f>IF($B730="","",$W730*Y$2*P730*IF(COUNTIF(Parámetros!$L:$L,$S730)&gt;0,0,1)*IF($T730=2,0,1) +$K730*$W730)</f>
        <v/>
      </c>
      <c r="Z730" s="46" t="str">
        <f>IF($B730="","",($M730*Z$2+IF($T730=2,0, $M730*Z$1+$X730/$W730*(1-$W730)))*IF(COUNTIF(Parámetros!$I:$I, $S730)&gt;0,0,1))</f>
        <v/>
      </c>
      <c r="AA730" s="46" t="str">
        <f>IF($B730="","",$R730*IF($T730=2,AA$1,AA$2) *IF(COUNTIF(Parámetros!$K:$K, $S730)&gt;0,0,1)+$Y730/$W730*(1-$W730))</f>
        <v/>
      </c>
      <c r="AB730" s="46" t="str">
        <f>IF($B730="","",$Q730*Parámetros!$B$3+Parámetros!$B$2)</f>
        <v/>
      </c>
      <c r="AC730" s="46" t="str">
        <f>IF($B730="","",Parámetros!$B$1*IF(OR($S730=27,$S730=102),0,1))</f>
        <v/>
      </c>
      <c r="AE730" s="43" t="str">
        <f>IF($B730="","",IF($C730="","No declarado",IFERROR(VLOOKUP($C730,F.931!$B:$BZ,$AE$1,0),"No declarado")))</f>
        <v/>
      </c>
      <c r="AF730" s="47" t="str">
        <f t="shared" si="96"/>
        <v/>
      </c>
      <c r="AG730" s="47" t="str">
        <f>IF($B730="","",IFERROR(O730-VLOOKUP(C730,F.931!B:BZ,SUMIFS(F.931!$1:$1,F.931!$3:$3,"Remuneración 4"),0),""))</f>
        <v/>
      </c>
      <c r="AH730" s="48" t="str">
        <f t="shared" si="97"/>
        <v/>
      </c>
      <c r="AI730" s="41" t="str">
        <f t="shared" si="98"/>
        <v/>
      </c>
    </row>
    <row r="731" spans="1:35" x14ac:dyDescent="0.2">
      <c r="A731" s="65"/>
      <c r="B731" s="64"/>
      <c r="C731" s="65"/>
      <c r="D731" s="88"/>
      <c r="E731" s="62"/>
      <c r="F731" s="62"/>
      <c r="G731" s="62"/>
      <c r="H731" s="62"/>
      <c r="I731" s="62"/>
      <c r="J731" s="62"/>
      <c r="K731" s="62"/>
      <c r="L731" s="43" t="str">
        <f>IF($B731="","",MAX(0,$E731-MAX($E731-$I731,Parámetros!$B$5)))</f>
        <v/>
      </c>
      <c r="M731" s="43" t="str">
        <f>IF($B731="","",MIN($E731,Parámetros!$B$4))</f>
        <v/>
      </c>
      <c r="N731" s="43" t="str">
        <f t="shared" si="99"/>
        <v/>
      </c>
      <c r="O731" s="43" t="str">
        <f>IF($B731="","",MIN(($E731+$F731)/IF($D731="",1,$D731),Parámetros!$B$4))</f>
        <v/>
      </c>
      <c r="P731" s="43" t="str">
        <f t="shared" si="100"/>
        <v/>
      </c>
      <c r="Q731" s="43" t="str">
        <f t="shared" si="101"/>
        <v/>
      </c>
      <c r="R731" s="43" t="str">
        <f t="shared" si="94"/>
        <v/>
      </c>
      <c r="S731" s="44" t="str">
        <f>IF($B731="","",IFERROR(VLOOKUP($C731,F.931!$B:$R,9,0),8))</f>
        <v/>
      </c>
      <c r="T731" s="44" t="str">
        <f>IF($B731="","",IFERROR(VLOOKUP($C731,F.931!$B:$R,7,0),1))</f>
        <v/>
      </c>
      <c r="U731" s="44" t="str">
        <f>IF($B731="","",IFERROR(VLOOKUP($C731,F.931!$B:$AR,15,0),0))</f>
        <v/>
      </c>
      <c r="V731" s="44" t="str">
        <f>IF($B731="","",IFERROR(VLOOKUP($C731,F.931!$B:$R,3,0),1))</f>
        <v/>
      </c>
      <c r="W731" s="45" t="str">
        <f t="shared" si="95"/>
        <v/>
      </c>
      <c r="X731" s="46" t="str">
        <f>IF($B731="","",$W731*(X$2+$U731*0.015) *$O731*IF(COUNTIF(Parámetros!$J:$J, $S731)&gt;0,0,1)*IF($T731=2,0,1) +$J731*$W731)</f>
        <v/>
      </c>
      <c r="Y731" s="46" t="str">
        <f>IF($B731="","",$W731*Y$2*P731*IF(COUNTIF(Parámetros!$L:$L,$S731)&gt;0,0,1)*IF($T731=2,0,1) +$K731*$W731)</f>
        <v/>
      </c>
      <c r="Z731" s="46" t="str">
        <f>IF($B731="","",($M731*Z$2+IF($T731=2,0, $M731*Z$1+$X731/$W731*(1-$W731)))*IF(COUNTIF(Parámetros!$I:$I, $S731)&gt;0,0,1))</f>
        <v/>
      </c>
      <c r="AA731" s="46" t="str">
        <f>IF($B731="","",$R731*IF($T731=2,AA$1,AA$2) *IF(COUNTIF(Parámetros!$K:$K, $S731)&gt;0,0,1)+$Y731/$W731*(1-$W731))</f>
        <v/>
      </c>
      <c r="AB731" s="46" t="str">
        <f>IF($B731="","",$Q731*Parámetros!$B$3+Parámetros!$B$2)</f>
        <v/>
      </c>
      <c r="AC731" s="46" t="str">
        <f>IF($B731="","",Parámetros!$B$1*IF(OR($S731=27,$S731=102),0,1))</f>
        <v/>
      </c>
      <c r="AE731" s="43" t="str">
        <f>IF($B731="","",IF($C731="","No declarado",IFERROR(VLOOKUP($C731,F.931!$B:$BZ,$AE$1,0),"No declarado")))</f>
        <v/>
      </c>
      <c r="AF731" s="47" t="str">
        <f t="shared" si="96"/>
        <v/>
      </c>
      <c r="AG731" s="47" t="str">
        <f>IF($B731="","",IFERROR(O731-VLOOKUP(C731,F.931!B:BZ,SUMIFS(F.931!$1:$1,F.931!$3:$3,"Remuneración 4"),0),""))</f>
        <v/>
      </c>
      <c r="AH731" s="48" t="str">
        <f t="shared" si="97"/>
        <v/>
      </c>
      <c r="AI731" s="41" t="str">
        <f t="shared" si="98"/>
        <v/>
      </c>
    </row>
    <row r="732" spans="1:35" x14ac:dyDescent="0.2">
      <c r="A732" s="65"/>
      <c r="B732" s="64"/>
      <c r="C732" s="65"/>
      <c r="D732" s="88"/>
      <c r="E732" s="62"/>
      <c r="F732" s="62"/>
      <c r="G732" s="62"/>
      <c r="H732" s="62"/>
      <c r="I732" s="62"/>
      <c r="J732" s="62"/>
      <c r="K732" s="62"/>
      <c r="L732" s="43" t="str">
        <f>IF($B732="","",MAX(0,$E732-MAX($E732-$I732,Parámetros!$B$5)))</f>
        <v/>
      </c>
      <c r="M732" s="43" t="str">
        <f>IF($B732="","",MIN($E732,Parámetros!$B$4))</f>
        <v/>
      </c>
      <c r="N732" s="43" t="str">
        <f t="shared" si="99"/>
        <v/>
      </c>
      <c r="O732" s="43" t="str">
        <f>IF($B732="","",MIN(($E732+$F732)/IF($D732="",1,$D732),Parámetros!$B$4))</f>
        <v/>
      </c>
      <c r="P732" s="43" t="str">
        <f t="shared" si="100"/>
        <v/>
      </c>
      <c r="Q732" s="43" t="str">
        <f t="shared" si="101"/>
        <v/>
      </c>
      <c r="R732" s="43" t="str">
        <f t="shared" si="94"/>
        <v/>
      </c>
      <c r="S732" s="44" t="str">
        <f>IF($B732="","",IFERROR(VLOOKUP($C732,F.931!$B:$R,9,0),8))</f>
        <v/>
      </c>
      <c r="T732" s="44" t="str">
        <f>IF($B732="","",IFERROR(VLOOKUP($C732,F.931!$B:$R,7,0),1))</f>
        <v/>
      </c>
      <c r="U732" s="44" t="str">
        <f>IF($B732="","",IFERROR(VLOOKUP($C732,F.931!$B:$AR,15,0),0))</f>
        <v/>
      </c>
      <c r="V732" s="44" t="str">
        <f>IF($B732="","",IFERROR(VLOOKUP($C732,F.931!$B:$R,3,0),1))</f>
        <v/>
      </c>
      <c r="W732" s="45" t="str">
        <f t="shared" si="95"/>
        <v/>
      </c>
      <c r="X732" s="46" t="str">
        <f>IF($B732="","",$W732*(X$2+$U732*0.015) *$O732*IF(COUNTIF(Parámetros!$J:$J, $S732)&gt;0,0,1)*IF($T732=2,0,1) +$J732*$W732)</f>
        <v/>
      </c>
      <c r="Y732" s="46" t="str">
        <f>IF($B732="","",$W732*Y$2*P732*IF(COUNTIF(Parámetros!$L:$L,$S732)&gt;0,0,1)*IF($T732=2,0,1) +$K732*$W732)</f>
        <v/>
      </c>
      <c r="Z732" s="46" t="str">
        <f>IF($B732="","",($M732*Z$2+IF($T732=2,0, $M732*Z$1+$X732/$W732*(1-$W732)))*IF(COUNTIF(Parámetros!$I:$I, $S732)&gt;0,0,1))</f>
        <v/>
      </c>
      <c r="AA732" s="46" t="str">
        <f>IF($B732="","",$R732*IF($T732=2,AA$1,AA$2) *IF(COUNTIF(Parámetros!$K:$K, $S732)&gt;0,0,1)+$Y732/$W732*(1-$W732))</f>
        <v/>
      </c>
      <c r="AB732" s="46" t="str">
        <f>IF($B732="","",$Q732*Parámetros!$B$3+Parámetros!$B$2)</f>
        <v/>
      </c>
      <c r="AC732" s="46" t="str">
        <f>IF($B732="","",Parámetros!$B$1*IF(OR($S732=27,$S732=102),0,1))</f>
        <v/>
      </c>
      <c r="AE732" s="43" t="str">
        <f>IF($B732="","",IF($C732="","No declarado",IFERROR(VLOOKUP($C732,F.931!$B:$BZ,$AE$1,0),"No declarado")))</f>
        <v/>
      </c>
      <c r="AF732" s="47" t="str">
        <f t="shared" si="96"/>
        <v/>
      </c>
      <c r="AG732" s="47" t="str">
        <f>IF($B732="","",IFERROR(O732-VLOOKUP(C732,F.931!B:BZ,SUMIFS(F.931!$1:$1,F.931!$3:$3,"Remuneración 4"),0),""))</f>
        <v/>
      </c>
      <c r="AH732" s="48" t="str">
        <f t="shared" si="97"/>
        <v/>
      </c>
      <c r="AI732" s="41" t="str">
        <f t="shared" si="98"/>
        <v/>
      </c>
    </row>
    <row r="733" spans="1:35" x14ac:dyDescent="0.2">
      <c r="A733" s="65"/>
      <c r="B733" s="64"/>
      <c r="C733" s="65"/>
      <c r="D733" s="88"/>
      <c r="E733" s="62"/>
      <c r="F733" s="62"/>
      <c r="G733" s="62"/>
      <c r="H733" s="62"/>
      <c r="I733" s="62"/>
      <c r="J733" s="62"/>
      <c r="K733" s="62"/>
      <c r="L733" s="43" t="str">
        <f>IF($B733="","",MAX(0,$E733-MAX($E733-$I733,Parámetros!$B$5)))</f>
        <v/>
      </c>
      <c r="M733" s="43" t="str">
        <f>IF($B733="","",MIN($E733,Parámetros!$B$4))</f>
        <v/>
      </c>
      <c r="N733" s="43" t="str">
        <f t="shared" si="99"/>
        <v/>
      </c>
      <c r="O733" s="43" t="str">
        <f>IF($B733="","",MIN(($E733+$F733)/IF($D733="",1,$D733),Parámetros!$B$4))</f>
        <v/>
      </c>
      <c r="P733" s="43" t="str">
        <f t="shared" si="100"/>
        <v/>
      </c>
      <c r="Q733" s="43" t="str">
        <f t="shared" si="101"/>
        <v/>
      </c>
      <c r="R733" s="43" t="str">
        <f t="shared" si="94"/>
        <v/>
      </c>
      <c r="S733" s="44" t="str">
        <f>IF($B733="","",IFERROR(VLOOKUP($C733,F.931!$B:$R,9,0),8))</f>
        <v/>
      </c>
      <c r="T733" s="44" t="str">
        <f>IF($B733="","",IFERROR(VLOOKUP($C733,F.931!$B:$R,7,0),1))</f>
        <v/>
      </c>
      <c r="U733" s="44" t="str">
        <f>IF($B733="","",IFERROR(VLOOKUP($C733,F.931!$B:$AR,15,0),0))</f>
        <v/>
      </c>
      <c r="V733" s="44" t="str">
        <f>IF($B733="","",IFERROR(VLOOKUP($C733,F.931!$B:$R,3,0),1))</f>
        <v/>
      </c>
      <c r="W733" s="45" t="str">
        <f t="shared" si="95"/>
        <v/>
      </c>
      <c r="X733" s="46" t="str">
        <f>IF($B733="","",$W733*(X$2+$U733*0.015) *$O733*IF(COUNTIF(Parámetros!$J:$J, $S733)&gt;0,0,1)*IF($T733=2,0,1) +$J733*$W733)</f>
        <v/>
      </c>
      <c r="Y733" s="46" t="str">
        <f>IF($B733="","",$W733*Y$2*P733*IF(COUNTIF(Parámetros!$L:$L,$S733)&gt;0,0,1)*IF($T733=2,0,1) +$K733*$W733)</f>
        <v/>
      </c>
      <c r="Z733" s="46" t="str">
        <f>IF($B733="","",($M733*Z$2+IF($T733=2,0, $M733*Z$1+$X733/$W733*(1-$W733)))*IF(COUNTIF(Parámetros!$I:$I, $S733)&gt;0,0,1))</f>
        <v/>
      </c>
      <c r="AA733" s="46" t="str">
        <f>IF($B733="","",$R733*IF($T733=2,AA$1,AA$2) *IF(COUNTIF(Parámetros!$K:$K, $S733)&gt;0,0,1)+$Y733/$W733*(1-$W733))</f>
        <v/>
      </c>
      <c r="AB733" s="46" t="str">
        <f>IF($B733="","",$Q733*Parámetros!$B$3+Parámetros!$B$2)</f>
        <v/>
      </c>
      <c r="AC733" s="46" t="str">
        <f>IF($B733="","",Parámetros!$B$1*IF(OR($S733=27,$S733=102),0,1))</f>
        <v/>
      </c>
      <c r="AE733" s="43" t="str">
        <f>IF($B733="","",IF($C733="","No declarado",IFERROR(VLOOKUP($C733,F.931!$B:$BZ,$AE$1,0),"No declarado")))</f>
        <v/>
      </c>
      <c r="AF733" s="47" t="str">
        <f t="shared" si="96"/>
        <v/>
      </c>
      <c r="AG733" s="47" t="str">
        <f>IF($B733="","",IFERROR(O733-VLOOKUP(C733,F.931!B:BZ,SUMIFS(F.931!$1:$1,F.931!$3:$3,"Remuneración 4"),0),""))</f>
        <v/>
      </c>
      <c r="AH733" s="48" t="str">
        <f t="shared" si="97"/>
        <v/>
      </c>
      <c r="AI733" s="41" t="str">
        <f t="shared" si="98"/>
        <v/>
      </c>
    </row>
    <row r="734" spans="1:35" x14ac:dyDescent="0.2">
      <c r="A734" s="65"/>
      <c r="B734" s="64"/>
      <c r="C734" s="65"/>
      <c r="D734" s="88"/>
      <c r="E734" s="62"/>
      <c r="F734" s="62"/>
      <c r="G734" s="62"/>
      <c r="H734" s="62"/>
      <c r="I734" s="62"/>
      <c r="J734" s="62"/>
      <c r="K734" s="62"/>
      <c r="L734" s="43" t="str">
        <f>IF($B734="","",MAX(0,$E734-MAX($E734-$I734,Parámetros!$B$5)))</f>
        <v/>
      </c>
      <c r="M734" s="43" t="str">
        <f>IF($B734="","",MIN($E734,Parámetros!$B$4))</f>
        <v/>
      </c>
      <c r="N734" s="43" t="str">
        <f t="shared" si="99"/>
        <v/>
      </c>
      <c r="O734" s="43" t="str">
        <f>IF($B734="","",MIN(($E734+$F734)/IF($D734="",1,$D734),Parámetros!$B$4))</f>
        <v/>
      </c>
      <c r="P734" s="43" t="str">
        <f t="shared" si="100"/>
        <v/>
      </c>
      <c r="Q734" s="43" t="str">
        <f t="shared" si="101"/>
        <v/>
      </c>
      <c r="R734" s="43" t="str">
        <f t="shared" si="94"/>
        <v/>
      </c>
      <c r="S734" s="44" t="str">
        <f>IF($B734="","",IFERROR(VLOOKUP($C734,F.931!$B:$R,9,0),8))</f>
        <v/>
      </c>
      <c r="T734" s="44" t="str">
        <f>IF($B734="","",IFERROR(VLOOKUP($C734,F.931!$B:$R,7,0),1))</f>
        <v/>
      </c>
      <c r="U734" s="44" t="str">
        <f>IF($B734="","",IFERROR(VLOOKUP($C734,F.931!$B:$AR,15,0),0))</f>
        <v/>
      </c>
      <c r="V734" s="44" t="str">
        <f>IF($B734="","",IFERROR(VLOOKUP($C734,F.931!$B:$R,3,0),1))</f>
        <v/>
      </c>
      <c r="W734" s="45" t="str">
        <f t="shared" si="95"/>
        <v/>
      </c>
      <c r="X734" s="46" t="str">
        <f>IF($B734="","",$W734*(X$2+$U734*0.015) *$O734*IF(COUNTIF(Parámetros!$J:$J, $S734)&gt;0,0,1)*IF($T734=2,0,1) +$J734*$W734)</f>
        <v/>
      </c>
      <c r="Y734" s="46" t="str">
        <f>IF($B734="","",$W734*Y$2*P734*IF(COUNTIF(Parámetros!$L:$L,$S734)&gt;0,0,1)*IF($T734=2,0,1) +$K734*$W734)</f>
        <v/>
      </c>
      <c r="Z734" s="46" t="str">
        <f>IF($B734="","",($M734*Z$2+IF($T734=2,0, $M734*Z$1+$X734/$W734*(1-$W734)))*IF(COUNTIF(Parámetros!$I:$I, $S734)&gt;0,0,1))</f>
        <v/>
      </c>
      <c r="AA734" s="46" t="str">
        <f>IF($B734="","",$R734*IF($T734=2,AA$1,AA$2) *IF(COUNTIF(Parámetros!$K:$K, $S734)&gt;0,0,1)+$Y734/$W734*(1-$W734))</f>
        <v/>
      </c>
      <c r="AB734" s="46" t="str">
        <f>IF($B734="","",$Q734*Parámetros!$B$3+Parámetros!$B$2)</f>
        <v/>
      </c>
      <c r="AC734" s="46" t="str">
        <f>IF($B734="","",Parámetros!$B$1*IF(OR($S734=27,$S734=102),0,1))</f>
        <v/>
      </c>
      <c r="AE734" s="43" t="str">
        <f>IF($B734="","",IF($C734="","No declarado",IFERROR(VLOOKUP($C734,F.931!$B:$BZ,$AE$1,0),"No declarado")))</f>
        <v/>
      </c>
      <c r="AF734" s="47" t="str">
        <f t="shared" si="96"/>
        <v/>
      </c>
      <c r="AG734" s="47" t="str">
        <f>IF($B734="","",IFERROR(O734-VLOOKUP(C734,F.931!B:BZ,SUMIFS(F.931!$1:$1,F.931!$3:$3,"Remuneración 4"),0),""))</f>
        <v/>
      </c>
      <c r="AH734" s="48" t="str">
        <f t="shared" si="97"/>
        <v/>
      </c>
      <c r="AI734" s="41" t="str">
        <f t="shared" si="98"/>
        <v/>
      </c>
    </row>
    <row r="735" spans="1:35" x14ac:dyDescent="0.2">
      <c r="A735" s="65"/>
      <c r="B735" s="64"/>
      <c r="C735" s="65"/>
      <c r="D735" s="88"/>
      <c r="E735" s="62"/>
      <c r="F735" s="62"/>
      <c r="G735" s="62"/>
      <c r="H735" s="62"/>
      <c r="I735" s="62"/>
      <c r="J735" s="62"/>
      <c r="K735" s="62"/>
      <c r="L735" s="43" t="str">
        <f>IF($B735="","",MAX(0,$E735-MAX($E735-$I735,Parámetros!$B$5)))</f>
        <v/>
      </c>
      <c r="M735" s="43" t="str">
        <f>IF($B735="","",MIN($E735,Parámetros!$B$4))</f>
        <v/>
      </c>
      <c r="N735" s="43" t="str">
        <f t="shared" si="99"/>
        <v/>
      </c>
      <c r="O735" s="43" t="str">
        <f>IF($B735="","",MIN(($E735+$F735)/IF($D735="",1,$D735),Parámetros!$B$4))</f>
        <v/>
      </c>
      <c r="P735" s="43" t="str">
        <f t="shared" si="100"/>
        <v/>
      </c>
      <c r="Q735" s="43" t="str">
        <f t="shared" si="101"/>
        <v/>
      </c>
      <c r="R735" s="43" t="str">
        <f t="shared" si="94"/>
        <v/>
      </c>
      <c r="S735" s="44" t="str">
        <f>IF($B735="","",IFERROR(VLOOKUP($C735,F.931!$B:$R,9,0),8))</f>
        <v/>
      </c>
      <c r="T735" s="44" t="str">
        <f>IF($B735="","",IFERROR(VLOOKUP($C735,F.931!$B:$R,7,0),1))</f>
        <v/>
      </c>
      <c r="U735" s="44" t="str">
        <f>IF($B735="","",IFERROR(VLOOKUP($C735,F.931!$B:$AR,15,0),0))</f>
        <v/>
      </c>
      <c r="V735" s="44" t="str">
        <f>IF($B735="","",IFERROR(VLOOKUP($C735,F.931!$B:$R,3,0),1))</f>
        <v/>
      </c>
      <c r="W735" s="45" t="str">
        <f t="shared" si="95"/>
        <v/>
      </c>
      <c r="X735" s="46" t="str">
        <f>IF($B735="","",$W735*(X$2+$U735*0.015) *$O735*IF(COUNTIF(Parámetros!$J:$J, $S735)&gt;0,0,1)*IF($T735=2,0,1) +$J735*$W735)</f>
        <v/>
      </c>
      <c r="Y735" s="46" t="str">
        <f>IF($B735="","",$W735*Y$2*P735*IF(COUNTIF(Parámetros!$L:$L,$S735)&gt;0,0,1)*IF($T735=2,0,1) +$K735*$W735)</f>
        <v/>
      </c>
      <c r="Z735" s="46" t="str">
        <f>IF($B735="","",($M735*Z$2+IF($T735=2,0, $M735*Z$1+$X735/$W735*(1-$W735)))*IF(COUNTIF(Parámetros!$I:$I, $S735)&gt;0,0,1))</f>
        <v/>
      </c>
      <c r="AA735" s="46" t="str">
        <f>IF($B735="","",$R735*IF($T735=2,AA$1,AA$2) *IF(COUNTIF(Parámetros!$K:$K, $S735)&gt;0,0,1)+$Y735/$W735*(1-$W735))</f>
        <v/>
      </c>
      <c r="AB735" s="46" t="str">
        <f>IF($B735="","",$Q735*Parámetros!$B$3+Parámetros!$B$2)</f>
        <v/>
      </c>
      <c r="AC735" s="46" t="str">
        <f>IF($B735="","",Parámetros!$B$1*IF(OR($S735=27,$S735=102),0,1))</f>
        <v/>
      </c>
      <c r="AE735" s="43" t="str">
        <f>IF($B735="","",IF($C735="","No declarado",IFERROR(VLOOKUP($C735,F.931!$B:$BZ,$AE$1,0),"No declarado")))</f>
        <v/>
      </c>
      <c r="AF735" s="47" t="str">
        <f t="shared" si="96"/>
        <v/>
      </c>
      <c r="AG735" s="47" t="str">
        <f>IF($B735="","",IFERROR(O735-VLOOKUP(C735,F.931!B:BZ,SUMIFS(F.931!$1:$1,F.931!$3:$3,"Remuneración 4"),0),""))</f>
        <v/>
      </c>
      <c r="AH735" s="48" t="str">
        <f t="shared" si="97"/>
        <v/>
      </c>
      <c r="AI735" s="41" t="str">
        <f t="shared" si="98"/>
        <v/>
      </c>
    </row>
    <row r="736" spans="1:35" x14ac:dyDescent="0.2">
      <c r="A736" s="65"/>
      <c r="B736" s="64"/>
      <c r="C736" s="65"/>
      <c r="D736" s="88"/>
      <c r="E736" s="62"/>
      <c r="F736" s="62"/>
      <c r="G736" s="62"/>
      <c r="H736" s="62"/>
      <c r="I736" s="62"/>
      <c r="J736" s="62"/>
      <c r="K736" s="62"/>
      <c r="L736" s="43" t="str">
        <f>IF($B736="","",MAX(0,$E736-MAX($E736-$I736,Parámetros!$B$5)))</f>
        <v/>
      </c>
      <c r="M736" s="43" t="str">
        <f>IF($B736="","",MIN($E736,Parámetros!$B$4))</f>
        <v/>
      </c>
      <c r="N736" s="43" t="str">
        <f t="shared" si="99"/>
        <v/>
      </c>
      <c r="O736" s="43" t="str">
        <f>IF($B736="","",MIN(($E736+$F736)/IF($D736="",1,$D736),Parámetros!$B$4))</f>
        <v/>
      </c>
      <c r="P736" s="43" t="str">
        <f t="shared" si="100"/>
        <v/>
      </c>
      <c r="Q736" s="43" t="str">
        <f t="shared" si="101"/>
        <v/>
      </c>
      <c r="R736" s="43" t="str">
        <f t="shared" si="94"/>
        <v/>
      </c>
      <c r="S736" s="44" t="str">
        <f>IF($B736="","",IFERROR(VLOOKUP($C736,F.931!$B:$R,9,0),8))</f>
        <v/>
      </c>
      <c r="T736" s="44" t="str">
        <f>IF($B736="","",IFERROR(VLOOKUP($C736,F.931!$B:$R,7,0),1))</f>
        <v/>
      </c>
      <c r="U736" s="44" t="str">
        <f>IF($B736="","",IFERROR(VLOOKUP($C736,F.931!$B:$AR,15,0),0))</f>
        <v/>
      </c>
      <c r="V736" s="44" t="str">
        <f>IF($B736="","",IFERROR(VLOOKUP($C736,F.931!$B:$R,3,0),1))</f>
        <v/>
      </c>
      <c r="W736" s="45" t="str">
        <f t="shared" si="95"/>
        <v/>
      </c>
      <c r="X736" s="46" t="str">
        <f>IF($B736="","",$W736*(X$2+$U736*0.015) *$O736*IF(COUNTIF(Parámetros!$J:$J, $S736)&gt;0,0,1)*IF($T736=2,0,1) +$J736*$W736)</f>
        <v/>
      </c>
      <c r="Y736" s="46" t="str">
        <f>IF($B736="","",$W736*Y$2*P736*IF(COUNTIF(Parámetros!$L:$L,$S736)&gt;0,0,1)*IF($T736=2,0,1) +$K736*$W736)</f>
        <v/>
      </c>
      <c r="Z736" s="46" t="str">
        <f>IF($B736="","",($M736*Z$2+IF($T736=2,0, $M736*Z$1+$X736/$W736*(1-$W736)))*IF(COUNTIF(Parámetros!$I:$I, $S736)&gt;0,0,1))</f>
        <v/>
      </c>
      <c r="AA736" s="46" t="str">
        <f>IF($B736="","",$R736*IF($T736=2,AA$1,AA$2) *IF(COUNTIF(Parámetros!$K:$K, $S736)&gt;0,0,1)+$Y736/$W736*(1-$W736))</f>
        <v/>
      </c>
      <c r="AB736" s="46" t="str">
        <f>IF($B736="","",$Q736*Parámetros!$B$3+Parámetros!$B$2)</f>
        <v/>
      </c>
      <c r="AC736" s="46" t="str">
        <f>IF($B736="","",Parámetros!$B$1*IF(OR($S736=27,$S736=102),0,1))</f>
        <v/>
      </c>
      <c r="AE736" s="43" t="str">
        <f>IF($B736="","",IF($C736="","No declarado",IFERROR(VLOOKUP($C736,F.931!$B:$BZ,$AE$1,0),"No declarado")))</f>
        <v/>
      </c>
      <c r="AF736" s="47" t="str">
        <f t="shared" si="96"/>
        <v/>
      </c>
      <c r="AG736" s="47" t="str">
        <f>IF($B736="","",IFERROR(O736-VLOOKUP(C736,F.931!B:BZ,SUMIFS(F.931!$1:$1,F.931!$3:$3,"Remuneración 4"),0),""))</f>
        <v/>
      </c>
      <c r="AH736" s="48" t="str">
        <f t="shared" si="97"/>
        <v/>
      </c>
      <c r="AI736" s="41" t="str">
        <f t="shared" si="98"/>
        <v/>
      </c>
    </row>
    <row r="737" spans="1:35" x14ac:dyDescent="0.2">
      <c r="A737" s="65"/>
      <c r="B737" s="64"/>
      <c r="C737" s="65"/>
      <c r="D737" s="88"/>
      <c r="E737" s="62"/>
      <c r="F737" s="62"/>
      <c r="G737" s="62"/>
      <c r="H737" s="62"/>
      <c r="I737" s="62"/>
      <c r="J737" s="62"/>
      <c r="K737" s="62"/>
      <c r="L737" s="43" t="str">
        <f>IF($B737="","",MAX(0,$E737-MAX($E737-$I737,Parámetros!$B$5)))</f>
        <v/>
      </c>
      <c r="M737" s="43" t="str">
        <f>IF($B737="","",MIN($E737,Parámetros!$B$4))</f>
        <v/>
      </c>
      <c r="N737" s="43" t="str">
        <f t="shared" si="99"/>
        <v/>
      </c>
      <c r="O737" s="43" t="str">
        <f>IF($B737="","",MIN(($E737+$F737)/IF($D737="",1,$D737),Parámetros!$B$4))</f>
        <v/>
      </c>
      <c r="P737" s="43" t="str">
        <f t="shared" si="100"/>
        <v/>
      </c>
      <c r="Q737" s="43" t="str">
        <f t="shared" si="101"/>
        <v/>
      </c>
      <c r="R737" s="43" t="str">
        <f t="shared" si="94"/>
        <v/>
      </c>
      <c r="S737" s="44" t="str">
        <f>IF($B737="","",IFERROR(VLOOKUP($C737,F.931!$B:$R,9,0),8))</f>
        <v/>
      </c>
      <c r="T737" s="44" t="str">
        <f>IF($B737="","",IFERROR(VLOOKUP($C737,F.931!$B:$R,7,0),1))</f>
        <v/>
      </c>
      <c r="U737" s="44" t="str">
        <f>IF($B737="","",IFERROR(VLOOKUP($C737,F.931!$B:$AR,15,0),0))</f>
        <v/>
      </c>
      <c r="V737" s="44" t="str">
        <f>IF($B737="","",IFERROR(VLOOKUP($C737,F.931!$B:$R,3,0),1))</f>
        <v/>
      </c>
      <c r="W737" s="45" t="str">
        <f t="shared" si="95"/>
        <v/>
      </c>
      <c r="X737" s="46" t="str">
        <f>IF($B737="","",$W737*(X$2+$U737*0.015) *$O737*IF(COUNTIF(Parámetros!$J:$J, $S737)&gt;0,0,1)*IF($T737=2,0,1) +$J737*$W737)</f>
        <v/>
      </c>
      <c r="Y737" s="46" t="str">
        <f>IF($B737="","",$W737*Y$2*P737*IF(COUNTIF(Parámetros!$L:$L,$S737)&gt;0,0,1)*IF($T737=2,0,1) +$K737*$W737)</f>
        <v/>
      </c>
      <c r="Z737" s="46" t="str">
        <f>IF($B737="","",($M737*Z$2+IF($T737=2,0, $M737*Z$1+$X737/$W737*(1-$W737)))*IF(COUNTIF(Parámetros!$I:$I, $S737)&gt;0,0,1))</f>
        <v/>
      </c>
      <c r="AA737" s="46" t="str">
        <f>IF($B737="","",$R737*IF($T737=2,AA$1,AA$2) *IF(COUNTIF(Parámetros!$K:$K, $S737)&gt;0,0,1)+$Y737/$W737*(1-$W737))</f>
        <v/>
      </c>
      <c r="AB737" s="46" t="str">
        <f>IF($B737="","",$Q737*Parámetros!$B$3+Parámetros!$B$2)</f>
        <v/>
      </c>
      <c r="AC737" s="46" t="str">
        <f>IF($B737="","",Parámetros!$B$1*IF(OR($S737=27,$S737=102),0,1))</f>
        <v/>
      </c>
      <c r="AE737" s="43" t="str">
        <f>IF($B737="","",IF($C737="","No declarado",IFERROR(VLOOKUP($C737,F.931!$B:$BZ,$AE$1,0),"No declarado")))</f>
        <v/>
      </c>
      <c r="AF737" s="47" t="str">
        <f t="shared" si="96"/>
        <v/>
      </c>
      <c r="AG737" s="47" t="str">
        <f>IF($B737="","",IFERROR(O737-VLOOKUP(C737,F.931!B:BZ,SUMIFS(F.931!$1:$1,F.931!$3:$3,"Remuneración 4"),0),""))</f>
        <v/>
      </c>
      <c r="AH737" s="48" t="str">
        <f t="shared" si="97"/>
        <v/>
      </c>
      <c r="AI737" s="41" t="str">
        <f t="shared" si="98"/>
        <v/>
      </c>
    </row>
    <row r="738" spans="1:35" x14ac:dyDescent="0.2">
      <c r="A738" s="65"/>
      <c r="B738" s="64"/>
      <c r="C738" s="65"/>
      <c r="D738" s="88"/>
      <c r="E738" s="62"/>
      <c r="F738" s="62"/>
      <c r="G738" s="62"/>
      <c r="H738" s="62"/>
      <c r="I738" s="62"/>
      <c r="J738" s="62"/>
      <c r="K738" s="62"/>
      <c r="L738" s="43" t="str">
        <f>IF($B738="","",MAX(0,$E738-MAX($E738-$I738,Parámetros!$B$5)))</f>
        <v/>
      </c>
      <c r="M738" s="43" t="str">
        <f>IF($B738="","",MIN($E738,Parámetros!$B$4))</f>
        <v/>
      </c>
      <c r="N738" s="43" t="str">
        <f t="shared" si="99"/>
        <v/>
      </c>
      <c r="O738" s="43" t="str">
        <f>IF($B738="","",MIN(($E738+$F738)/IF($D738="",1,$D738),Parámetros!$B$4))</f>
        <v/>
      </c>
      <c r="P738" s="43" t="str">
        <f t="shared" si="100"/>
        <v/>
      </c>
      <c r="Q738" s="43" t="str">
        <f t="shared" si="101"/>
        <v/>
      </c>
      <c r="R738" s="43" t="str">
        <f t="shared" si="94"/>
        <v/>
      </c>
      <c r="S738" s="44" t="str">
        <f>IF($B738="","",IFERROR(VLOOKUP($C738,F.931!$B:$R,9,0),8))</f>
        <v/>
      </c>
      <c r="T738" s="44" t="str">
        <f>IF($B738="","",IFERROR(VLOOKUP($C738,F.931!$B:$R,7,0),1))</f>
        <v/>
      </c>
      <c r="U738" s="44" t="str">
        <f>IF($B738="","",IFERROR(VLOOKUP($C738,F.931!$B:$AR,15,0),0))</f>
        <v/>
      </c>
      <c r="V738" s="44" t="str">
        <f>IF($B738="","",IFERROR(VLOOKUP($C738,F.931!$B:$R,3,0),1))</f>
        <v/>
      </c>
      <c r="W738" s="45" t="str">
        <f t="shared" si="95"/>
        <v/>
      </c>
      <c r="X738" s="46" t="str">
        <f>IF($B738="","",$W738*(X$2+$U738*0.015) *$O738*IF(COUNTIF(Parámetros!$J:$J, $S738)&gt;0,0,1)*IF($T738=2,0,1) +$J738*$W738)</f>
        <v/>
      </c>
      <c r="Y738" s="46" t="str">
        <f>IF($B738="","",$W738*Y$2*P738*IF(COUNTIF(Parámetros!$L:$L,$S738)&gt;0,0,1)*IF($T738=2,0,1) +$K738*$W738)</f>
        <v/>
      </c>
      <c r="Z738" s="46" t="str">
        <f>IF($B738="","",($M738*Z$2+IF($T738=2,0, $M738*Z$1+$X738/$W738*(1-$W738)))*IF(COUNTIF(Parámetros!$I:$I, $S738)&gt;0,0,1))</f>
        <v/>
      </c>
      <c r="AA738" s="46" t="str">
        <f>IF($B738="","",$R738*IF($T738=2,AA$1,AA$2) *IF(COUNTIF(Parámetros!$K:$K, $S738)&gt;0,0,1)+$Y738/$W738*(1-$W738))</f>
        <v/>
      </c>
      <c r="AB738" s="46" t="str">
        <f>IF($B738="","",$Q738*Parámetros!$B$3+Parámetros!$B$2)</f>
        <v/>
      </c>
      <c r="AC738" s="46" t="str">
        <f>IF($B738="","",Parámetros!$B$1*IF(OR($S738=27,$S738=102),0,1))</f>
        <v/>
      </c>
      <c r="AE738" s="43" t="str">
        <f>IF($B738="","",IF($C738="","No declarado",IFERROR(VLOOKUP($C738,F.931!$B:$BZ,$AE$1,0),"No declarado")))</f>
        <v/>
      </c>
      <c r="AF738" s="47" t="str">
        <f t="shared" si="96"/>
        <v/>
      </c>
      <c r="AG738" s="47" t="str">
        <f>IF($B738="","",IFERROR(O738-VLOOKUP(C738,F.931!B:BZ,SUMIFS(F.931!$1:$1,F.931!$3:$3,"Remuneración 4"),0),""))</f>
        <v/>
      </c>
      <c r="AH738" s="48" t="str">
        <f t="shared" si="97"/>
        <v/>
      </c>
      <c r="AI738" s="41" t="str">
        <f t="shared" si="98"/>
        <v/>
      </c>
    </row>
    <row r="739" spans="1:35" x14ac:dyDescent="0.2">
      <c r="A739" s="65"/>
      <c r="B739" s="64"/>
      <c r="C739" s="65"/>
      <c r="D739" s="88"/>
      <c r="E739" s="62"/>
      <c r="F739" s="62"/>
      <c r="G739" s="62"/>
      <c r="H739" s="62"/>
      <c r="I739" s="62"/>
      <c r="J739" s="62"/>
      <c r="K739" s="62"/>
      <c r="L739" s="43" t="str">
        <f>IF($B739="","",MAX(0,$E739-MAX($E739-$I739,Parámetros!$B$5)))</f>
        <v/>
      </c>
      <c r="M739" s="43" t="str">
        <f>IF($B739="","",MIN($E739,Parámetros!$B$4))</f>
        <v/>
      </c>
      <c r="N739" s="43" t="str">
        <f t="shared" si="99"/>
        <v/>
      </c>
      <c r="O739" s="43" t="str">
        <f>IF($B739="","",MIN(($E739+$F739)/IF($D739="",1,$D739),Parámetros!$B$4))</f>
        <v/>
      </c>
      <c r="P739" s="43" t="str">
        <f t="shared" si="100"/>
        <v/>
      </c>
      <c r="Q739" s="43" t="str">
        <f t="shared" si="101"/>
        <v/>
      </c>
      <c r="R739" s="43" t="str">
        <f t="shared" si="94"/>
        <v/>
      </c>
      <c r="S739" s="44" t="str">
        <f>IF($B739="","",IFERROR(VLOOKUP($C739,F.931!$B:$R,9,0),8))</f>
        <v/>
      </c>
      <c r="T739" s="44" t="str">
        <f>IF($B739="","",IFERROR(VLOOKUP($C739,F.931!$B:$R,7,0),1))</f>
        <v/>
      </c>
      <c r="U739" s="44" t="str">
        <f>IF($B739="","",IFERROR(VLOOKUP($C739,F.931!$B:$AR,15,0),0))</f>
        <v/>
      </c>
      <c r="V739" s="44" t="str">
        <f>IF($B739="","",IFERROR(VLOOKUP($C739,F.931!$B:$R,3,0),1))</f>
        <v/>
      </c>
      <c r="W739" s="45" t="str">
        <f t="shared" si="95"/>
        <v/>
      </c>
      <c r="X739" s="46" t="str">
        <f>IF($B739="","",$W739*(X$2+$U739*0.015) *$O739*IF(COUNTIF(Parámetros!$J:$J, $S739)&gt;0,0,1)*IF($T739=2,0,1) +$J739*$W739)</f>
        <v/>
      </c>
      <c r="Y739" s="46" t="str">
        <f>IF($B739="","",$W739*Y$2*P739*IF(COUNTIF(Parámetros!$L:$L,$S739)&gt;0,0,1)*IF($T739=2,0,1) +$K739*$W739)</f>
        <v/>
      </c>
      <c r="Z739" s="46" t="str">
        <f>IF($B739="","",($M739*Z$2+IF($T739=2,0, $M739*Z$1+$X739/$W739*(1-$W739)))*IF(COUNTIF(Parámetros!$I:$I, $S739)&gt;0,0,1))</f>
        <v/>
      </c>
      <c r="AA739" s="46" t="str">
        <f>IF($B739="","",$R739*IF($T739=2,AA$1,AA$2) *IF(COUNTIF(Parámetros!$K:$K, $S739)&gt;0,0,1)+$Y739/$W739*(1-$W739))</f>
        <v/>
      </c>
      <c r="AB739" s="46" t="str">
        <f>IF($B739="","",$Q739*Parámetros!$B$3+Parámetros!$B$2)</f>
        <v/>
      </c>
      <c r="AC739" s="46" t="str">
        <f>IF($B739="","",Parámetros!$B$1*IF(OR($S739=27,$S739=102),0,1))</f>
        <v/>
      </c>
      <c r="AE739" s="43" t="str">
        <f>IF($B739="","",IF($C739="","No declarado",IFERROR(VLOOKUP($C739,F.931!$B:$BZ,$AE$1,0),"No declarado")))</f>
        <v/>
      </c>
      <c r="AF739" s="47" t="str">
        <f t="shared" si="96"/>
        <v/>
      </c>
      <c r="AG739" s="47" t="str">
        <f>IF($B739="","",IFERROR(O739-VLOOKUP(C739,F.931!B:BZ,SUMIFS(F.931!$1:$1,F.931!$3:$3,"Remuneración 4"),0),""))</f>
        <v/>
      </c>
      <c r="AH739" s="48" t="str">
        <f t="shared" si="97"/>
        <v/>
      </c>
      <c r="AI739" s="41" t="str">
        <f t="shared" si="98"/>
        <v/>
      </c>
    </row>
    <row r="740" spans="1:35" x14ac:dyDescent="0.2">
      <c r="A740" s="65"/>
      <c r="B740" s="64"/>
      <c r="C740" s="65"/>
      <c r="D740" s="88"/>
      <c r="E740" s="62"/>
      <c r="F740" s="62"/>
      <c r="G740" s="62"/>
      <c r="H740" s="62"/>
      <c r="I740" s="62"/>
      <c r="J740" s="62"/>
      <c r="K740" s="62"/>
      <c r="L740" s="43" t="str">
        <f>IF($B740="","",MAX(0,$E740-MAX($E740-$I740,Parámetros!$B$5)))</f>
        <v/>
      </c>
      <c r="M740" s="43" t="str">
        <f>IF($B740="","",MIN($E740,Parámetros!$B$4))</f>
        <v/>
      </c>
      <c r="N740" s="43" t="str">
        <f t="shared" si="99"/>
        <v/>
      </c>
      <c r="O740" s="43" t="str">
        <f>IF($B740="","",MIN(($E740+$F740)/IF($D740="",1,$D740),Parámetros!$B$4))</f>
        <v/>
      </c>
      <c r="P740" s="43" t="str">
        <f t="shared" si="100"/>
        <v/>
      </c>
      <c r="Q740" s="43" t="str">
        <f t="shared" si="101"/>
        <v/>
      </c>
      <c r="R740" s="43" t="str">
        <f t="shared" si="94"/>
        <v/>
      </c>
      <c r="S740" s="44" t="str">
        <f>IF($B740="","",IFERROR(VLOOKUP($C740,F.931!$B:$R,9,0),8))</f>
        <v/>
      </c>
      <c r="T740" s="44" t="str">
        <f>IF($B740="","",IFERROR(VLOOKUP($C740,F.931!$B:$R,7,0),1))</f>
        <v/>
      </c>
      <c r="U740" s="44" t="str">
        <f>IF($B740="","",IFERROR(VLOOKUP($C740,F.931!$B:$AR,15,0),0))</f>
        <v/>
      </c>
      <c r="V740" s="44" t="str">
        <f>IF($B740="","",IFERROR(VLOOKUP($C740,F.931!$B:$R,3,0),1))</f>
        <v/>
      </c>
      <c r="W740" s="45" t="str">
        <f t="shared" si="95"/>
        <v/>
      </c>
      <c r="X740" s="46" t="str">
        <f>IF($B740="","",$W740*(X$2+$U740*0.015) *$O740*IF(COUNTIF(Parámetros!$J:$J, $S740)&gt;0,0,1)*IF($T740=2,0,1) +$J740*$W740)</f>
        <v/>
      </c>
      <c r="Y740" s="46" t="str">
        <f>IF($B740="","",$W740*Y$2*P740*IF(COUNTIF(Parámetros!$L:$L,$S740)&gt;0,0,1)*IF($T740=2,0,1) +$K740*$W740)</f>
        <v/>
      </c>
      <c r="Z740" s="46" t="str">
        <f>IF($B740="","",($M740*Z$2+IF($T740=2,0, $M740*Z$1+$X740/$W740*(1-$W740)))*IF(COUNTIF(Parámetros!$I:$I, $S740)&gt;0,0,1))</f>
        <v/>
      </c>
      <c r="AA740" s="46" t="str">
        <f>IF($B740="","",$R740*IF($T740=2,AA$1,AA$2) *IF(COUNTIF(Parámetros!$K:$K, $S740)&gt;0,0,1)+$Y740/$W740*(1-$W740))</f>
        <v/>
      </c>
      <c r="AB740" s="46" t="str">
        <f>IF($B740="","",$Q740*Parámetros!$B$3+Parámetros!$B$2)</f>
        <v/>
      </c>
      <c r="AC740" s="46" t="str">
        <f>IF($B740="","",Parámetros!$B$1*IF(OR($S740=27,$S740=102),0,1))</f>
        <v/>
      </c>
      <c r="AE740" s="43" t="str">
        <f>IF($B740="","",IF($C740="","No declarado",IFERROR(VLOOKUP($C740,F.931!$B:$BZ,$AE$1,0),"No declarado")))</f>
        <v/>
      </c>
      <c r="AF740" s="47" t="str">
        <f t="shared" si="96"/>
        <v/>
      </c>
      <c r="AG740" s="47" t="str">
        <f>IF($B740="","",IFERROR(O740-VLOOKUP(C740,F.931!B:BZ,SUMIFS(F.931!$1:$1,F.931!$3:$3,"Remuneración 4"),0),""))</f>
        <v/>
      </c>
      <c r="AH740" s="48" t="str">
        <f t="shared" si="97"/>
        <v/>
      </c>
      <c r="AI740" s="41" t="str">
        <f t="shared" si="98"/>
        <v/>
      </c>
    </row>
    <row r="741" spans="1:35" x14ac:dyDescent="0.2">
      <c r="A741" s="65"/>
      <c r="B741" s="64"/>
      <c r="C741" s="65"/>
      <c r="D741" s="88"/>
      <c r="E741" s="62"/>
      <c r="F741" s="62"/>
      <c r="G741" s="62"/>
      <c r="H741" s="62"/>
      <c r="I741" s="62"/>
      <c r="J741" s="62"/>
      <c r="K741" s="62"/>
      <c r="L741" s="43" t="str">
        <f>IF($B741="","",MAX(0,$E741-MAX($E741-$I741,Parámetros!$B$5)))</f>
        <v/>
      </c>
      <c r="M741" s="43" t="str">
        <f>IF($B741="","",MIN($E741,Parámetros!$B$4))</f>
        <v/>
      </c>
      <c r="N741" s="43" t="str">
        <f t="shared" si="99"/>
        <v/>
      </c>
      <c r="O741" s="43" t="str">
        <f>IF($B741="","",MIN(($E741+$F741)/IF($D741="",1,$D741),Parámetros!$B$4))</f>
        <v/>
      </c>
      <c r="P741" s="43" t="str">
        <f t="shared" si="100"/>
        <v/>
      </c>
      <c r="Q741" s="43" t="str">
        <f t="shared" si="101"/>
        <v/>
      </c>
      <c r="R741" s="43" t="str">
        <f t="shared" ref="R741:R804" si="102">IF($B741="","",$N741-$L741)</f>
        <v/>
      </c>
      <c r="S741" s="44" t="str">
        <f>IF($B741="","",IFERROR(VLOOKUP($C741,F.931!$B:$R,9,0),8))</f>
        <v/>
      </c>
      <c r="T741" s="44" t="str">
        <f>IF($B741="","",IFERROR(VLOOKUP($C741,F.931!$B:$R,7,0),1))</f>
        <v/>
      </c>
      <c r="U741" s="44" t="str">
        <f>IF($B741="","",IFERROR(VLOOKUP($C741,F.931!$B:$AR,15,0),0))</f>
        <v/>
      </c>
      <c r="V741" s="44" t="str">
        <f>IF($B741="","",IFERROR(VLOOKUP($C741,F.931!$B:$R,3,0),1))</f>
        <v/>
      </c>
      <c r="W741" s="45" t="str">
        <f t="shared" si="95"/>
        <v/>
      </c>
      <c r="X741" s="46" t="str">
        <f>IF($B741="","",$W741*(X$2+$U741*0.015) *$O741*IF(COUNTIF(Parámetros!$J:$J, $S741)&gt;0,0,1)*IF($T741=2,0,1) +$J741*$W741)</f>
        <v/>
      </c>
      <c r="Y741" s="46" t="str">
        <f>IF($B741="","",$W741*Y$2*P741*IF(COUNTIF(Parámetros!$L:$L,$S741)&gt;0,0,1)*IF($T741=2,0,1) +$K741*$W741)</f>
        <v/>
      </c>
      <c r="Z741" s="46" t="str">
        <f>IF($B741="","",($M741*Z$2+IF($T741=2,0, $M741*Z$1+$X741/$W741*(1-$W741)))*IF(COUNTIF(Parámetros!$I:$I, $S741)&gt;0,0,1))</f>
        <v/>
      </c>
      <c r="AA741" s="46" t="str">
        <f>IF($B741="","",$R741*IF($T741=2,AA$1,AA$2) *IF(COUNTIF(Parámetros!$K:$K, $S741)&gt;0,0,1)+$Y741/$W741*(1-$W741))</f>
        <v/>
      </c>
      <c r="AB741" s="46" t="str">
        <f>IF($B741="","",$Q741*Parámetros!$B$3+Parámetros!$B$2)</f>
        <v/>
      </c>
      <c r="AC741" s="46" t="str">
        <f>IF($B741="","",Parámetros!$B$1*IF(OR($S741=27,$S741=102),0,1))</f>
        <v/>
      </c>
      <c r="AE741" s="43" t="str">
        <f>IF($B741="","",IF($C741="","No declarado",IFERROR(VLOOKUP($C741,F.931!$B:$BZ,$AE$1,0),"No declarado")))</f>
        <v/>
      </c>
      <c r="AF741" s="47" t="str">
        <f t="shared" si="96"/>
        <v/>
      </c>
      <c r="AG741" s="47" t="str">
        <f>IF($B741="","",IFERROR(O741-VLOOKUP(C741,F.931!B:BZ,SUMIFS(F.931!$1:$1,F.931!$3:$3,"Remuneración 4"),0),""))</f>
        <v/>
      </c>
      <c r="AH741" s="48" t="str">
        <f t="shared" si="97"/>
        <v/>
      </c>
      <c r="AI741" s="41" t="str">
        <f t="shared" si="98"/>
        <v/>
      </c>
    </row>
    <row r="742" spans="1:35" x14ac:dyDescent="0.2">
      <c r="A742" s="65"/>
      <c r="B742" s="64"/>
      <c r="C742" s="65"/>
      <c r="D742" s="88"/>
      <c r="E742" s="62"/>
      <c r="F742" s="62"/>
      <c r="G742" s="62"/>
      <c r="H742" s="62"/>
      <c r="I742" s="62"/>
      <c r="J742" s="62"/>
      <c r="K742" s="62"/>
      <c r="L742" s="43" t="str">
        <f>IF($B742="","",MAX(0,$E742-MAX($E742-$I742,Parámetros!$B$5)))</f>
        <v/>
      </c>
      <c r="M742" s="43" t="str">
        <f>IF($B742="","",MIN($E742,Parámetros!$B$4))</f>
        <v/>
      </c>
      <c r="N742" s="43" t="str">
        <f t="shared" si="99"/>
        <v/>
      </c>
      <c r="O742" s="43" t="str">
        <f>IF($B742="","",MIN(($E742+$F742)/IF($D742="",1,$D742),Parámetros!$B$4))</f>
        <v/>
      </c>
      <c r="P742" s="43" t="str">
        <f t="shared" si="100"/>
        <v/>
      </c>
      <c r="Q742" s="43" t="str">
        <f t="shared" si="101"/>
        <v/>
      </c>
      <c r="R742" s="43" t="str">
        <f t="shared" si="102"/>
        <v/>
      </c>
      <c r="S742" s="44" t="str">
        <f>IF($B742="","",IFERROR(VLOOKUP($C742,F.931!$B:$R,9,0),8))</f>
        <v/>
      </c>
      <c r="T742" s="44" t="str">
        <f>IF($B742="","",IFERROR(VLOOKUP($C742,F.931!$B:$R,7,0),1))</f>
        <v/>
      </c>
      <c r="U742" s="44" t="str">
        <f>IF($B742="","",IFERROR(VLOOKUP($C742,F.931!$B:$AR,15,0),0))</f>
        <v/>
      </c>
      <c r="V742" s="44" t="str">
        <f>IF($B742="","",IFERROR(VLOOKUP($C742,F.931!$B:$R,3,0),1))</f>
        <v/>
      </c>
      <c r="W742" s="45" t="str">
        <f t="shared" si="95"/>
        <v/>
      </c>
      <c r="X742" s="46" t="str">
        <f>IF($B742="","",$W742*(X$2+$U742*0.015) *$O742*IF(COUNTIF(Parámetros!$J:$J, $S742)&gt;0,0,1)*IF($T742=2,0,1) +$J742*$W742)</f>
        <v/>
      </c>
      <c r="Y742" s="46" t="str">
        <f>IF($B742="","",$W742*Y$2*P742*IF(COUNTIF(Parámetros!$L:$L,$S742)&gt;0,0,1)*IF($T742=2,0,1) +$K742*$W742)</f>
        <v/>
      </c>
      <c r="Z742" s="46" t="str">
        <f>IF($B742="","",($M742*Z$2+IF($T742=2,0, $M742*Z$1+$X742/$W742*(1-$W742)))*IF(COUNTIF(Parámetros!$I:$I, $S742)&gt;0,0,1))</f>
        <v/>
      </c>
      <c r="AA742" s="46" t="str">
        <f>IF($B742="","",$R742*IF($T742=2,AA$1,AA$2) *IF(COUNTIF(Parámetros!$K:$K, $S742)&gt;0,0,1)+$Y742/$W742*(1-$W742))</f>
        <v/>
      </c>
      <c r="AB742" s="46" t="str">
        <f>IF($B742="","",$Q742*Parámetros!$B$3+Parámetros!$B$2)</f>
        <v/>
      </c>
      <c r="AC742" s="46" t="str">
        <f>IF($B742="","",Parámetros!$B$1*IF(OR($S742=27,$S742=102),0,1))</f>
        <v/>
      </c>
      <c r="AE742" s="43" t="str">
        <f>IF($B742="","",IF($C742="","No declarado",IFERROR(VLOOKUP($C742,F.931!$B:$BZ,$AE$1,0),"No declarado")))</f>
        <v/>
      </c>
      <c r="AF742" s="47" t="str">
        <f t="shared" si="96"/>
        <v/>
      </c>
      <c r="AG742" s="47" t="str">
        <f>IF($B742="","",IFERROR(O742-VLOOKUP(C742,F.931!B:BZ,SUMIFS(F.931!$1:$1,F.931!$3:$3,"Remuneración 4"),0),""))</f>
        <v/>
      </c>
      <c r="AH742" s="48" t="str">
        <f t="shared" si="97"/>
        <v/>
      </c>
      <c r="AI742" s="41" t="str">
        <f t="shared" si="98"/>
        <v/>
      </c>
    </row>
    <row r="743" spans="1:35" x14ac:dyDescent="0.2">
      <c r="A743" s="65"/>
      <c r="B743" s="64"/>
      <c r="C743" s="65"/>
      <c r="D743" s="88"/>
      <c r="E743" s="62"/>
      <c r="F743" s="62"/>
      <c r="G743" s="62"/>
      <c r="H743" s="62"/>
      <c r="I743" s="62"/>
      <c r="J743" s="62"/>
      <c r="K743" s="62"/>
      <c r="L743" s="43" t="str">
        <f>IF($B743="","",MAX(0,$E743-MAX($E743-$I743,Parámetros!$B$5)))</f>
        <v/>
      </c>
      <c r="M743" s="43" t="str">
        <f>IF($B743="","",MIN($E743,Parámetros!$B$4))</f>
        <v/>
      </c>
      <c r="N743" s="43" t="str">
        <f t="shared" si="99"/>
        <v/>
      </c>
      <c r="O743" s="43" t="str">
        <f>IF($B743="","",MIN(($E743+$F743)/IF($D743="",1,$D743),Parámetros!$B$4))</f>
        <v/>
      </c>
      <c r="P743" s="43" t="str">
        <f t="shared" si="100"/>
        <v/>
      </c>
      <c r="Q743" s="43" t="str">
        <f t="shared" si="101"/>
        <v/>
      </c>
      <c r="R743" s="43" t="str">
        <f t="shared" si="102"/>
        <v/>
      </c>
      <c r="S743" s="44" t="str">
        <f>IF($B743="","",IFERROR(VLOOKUP($C743,F.931!$B:$R,9,0),8))</f>
        <v/>
      </c>
      <c r="T743" s="44" t="str">
        <f>IF($B743="","",IFERROR(VLOOKUP($C743,F.931!$B:$R,7,0),1))</f>
        <v/>
      </c>
      <c r="U743" s="44" t="str">
        <f>IF($B743="","",IFERROR(VLOOKUP($C743,F.931!$B:$AR,15,0),0))</f>
        <v/>
      </c>
      <c r="V743" s="44" t="str">
        <f>IF($B743="","",IFERROR(VLOOKUP($C743,F.931!$B:$R,3,0),1))</f>
        <v/>
      </c>
      <c r="W743" s="45" t="str">
        <f t="shared" si="95"/>
        <v/>
      </c>
      <c r="X743" s="46" t="str">
        <f>IF($B743="","",$W743*(X$2+$U743*0.015) *$O743*IF(COUNTIF(Parámetros!$J:$J, $S743)&gt;0,0,1)*IF($T743=2,0,1) +$J743*$W743)</f>
        <v/>
      </c>
      <c r="Y743" s="46" t="str">
        <f>IF($B743="","",$W743*Y$2*P743*IF(COUNTIF(Parámetros!$L:$L,$S743)&gt;0,0,1)*IF($T743=2,0,1) +$K743*$W743)</f>
        <v/>
      </c>
      <c r="Z743" s="46" t="str">
        <f>IF($B743="","",($M743*Z$2+IF($T743=2,0, $M743*Z$1+$X743/$W743*(1-$W743)))*IF(COUNTIF(Parámetros!$I:$I, $S743)&gt;0,0,1))</f>
        <v/>
      </c>
      <c r="AA743" s="46" t="str">
        <f>IF($B743="","",$R743*IF($T743=2,AA$1,AA$2) *IF(COUNTIF(Parámetros!$K:$K, $S743)&gt;0,0,1)+$Y743/$W743*(1-$W743))</f>
        <v/>
      </c>
      <c r="AB743" s="46" t="str">
        <f>IF($B743="","",$Q743*Parámetros!$B$3+Parámetros!$B$2)</f>
        <v/>
      </c>
      <c r="AC743" s="46" t="str">
        <f>IF($B743="","",Parámetros!$B$1*IF(OR($S743=27,$S743=102),0,1))</f>
        <v/>
      </c>
      <c r="AE743" s="43" t="str">
        <f>IF($B743="","",IF($C743="","No declarado",IFERROR(VLOOKUP($C743,F.931!$B:$BZ,$AE$1,0),"No declarado")))</f>
        <v/>
      </c>
      <c r="AF743" s="47" t="str">
        <f t="shared" si="96"/>
        <v/>
      </c>
      <c r="AG743" s="47" t="str">
        <f>IF($B743="","",IFERROR(O743-VLOOKUP(C743,F.931!B:BZ,SUMIFS(F.931!$1:$1,F.931!$3:$3,"Remuneración 4"),0),""))</f>
        <v/>
      </c>
      <c r="AH743" s="48" t="str">
        <f t="shared" si="97"/>
        <v/>
      </c>
      <c r="AI743" s="41" t="str">
        <f t="shared" si="98"/>
        <v/>
      </c>
    </row>
    <row r="744" spans="1:35" x14ac:dyDescent="0.2">
      <c r="A744" s="65"/>
      <c r="B744" s="64"/>
      <c r="C744" s="65"/>
      <c r="D744" s="88"/>
      <c r="E744" s="62"/>
      <c r="F744" s="62"/>
      <c r="G744" s="62"/>
      <c r="H744" s="62"/>
      <c r="I744" s="62"/>
      <c r="J744" s="62"/>
      <c r="K744" s="62"/>
      <c r="L744" s="43" t="str">
        <f>IF($B744="","",MAX(0,$E744-MAX($E744-$I744,Parámetros!$B$5)))</f>
        <v/>
      </c>
      <c r="M744" s="43" t="str">
        <f>IF($B744="","",MIN($E744,Parámetros!$B$4))</f>
        <v/>
      </c>
      <c r="N744" s="43" t="str">
        <f t="shared" si="99"/>
        <v/>
      </c>
      <c r="O744" s="43" t="str">
        <f>IF($B744="","",MIN(($E744+$F744)/IF($D744="",1,$D744),Parámetros!$B$4))</f>
        <v/>
      </c>
      <c r="P744" s="43" t="str">
        <f t="shared" si="100"/>
        <v/>
      </c>
      <c r="Q744" s="43" t="str">
        <f t="shared" si="101"/>
        <v/>
      </c>
      <c r="R744" s="43" t="str">
        <f t="shared" si="102"/>
        <v/>
      </c>
      <c r="S744" s="44" t="str">
        <f>IF($B744="","",IFERROR(VLOOKUP($C744,F.931!$B:$R,9,0),8))</f>
        <v/>
      </c>
      <c r="T744" s="44" t="str">
        <f>IF($B744="","",IFERROR(VLOOKUP($C744,F.931!$B:$R,7,0),1))</f>
        <v/>
      </c>
      <c r="U744" s="44" t="str">
        <f>IF($B744="","",IFERROR(VLOOKUP($C744,F.931!$B:$AR,15,0),0))</f>
        <v/>
      </c>
      <c r="V744" s="44" t="str">
        <f>IF($B744="","",IFERROR(VLOOKUP($C744,F.931!$B:$R,3,0),1))</f>
        <v/>
      </c>
      <c r="W744" s="45" t="str">
        <f t="shared" si="95"/>
        <v/>
      </c>
      <c r="X744" s="46" t="str">
        <f>IF($B744="","",$W744*(X$2+$U744*0.015) *$O744*IF(COUNTIF(Parámetros!$J:$J, $S744)&gt;0,0,1)*IF($T744=2,0,1) +$J744*$W744)</f>
        <v/>
      </c>
      <c r="Y744" s="46" t="str">
        <f>IF($B744="","",$W744*Y$2*P744*IF(COUNTIF(Parámetros!$L:$L,$S744)&gt;0,0,1)*IF($T744=2,0,1) +$K744*$W744)</f>
        <v/>
      </c>
      <c r="Z744" s="46" t="str">
        <f>IF($B744="","",($M744*Z$2+IF($T744=2,0, $M744*Z$1+$X744/$W744*(1-$W744)))*IF(COUNTIF(Parámetros!$I:$I, $S744)&gt;0,0,1))</f>
        <v/>
      </c>
      <c r="AA744" s="46" t="str">
        <f>IF($B744="","",$R744*IF($T744=2,AA$1,AA$2) *IF(COUNTIF(Parámetros!$K:$K, $S744)&gt;0,0,1)+$Y744/$W744*(1-$W744))</f>
        <v/>
      </c>
      <c r="AB744" s="46" t="str">
        <f>IF($B744="","",$Q744*Parámetros!$B$3+Parámetros!$B$2)</f>
        <v/>
      </c>
      <c r="AC744" s="46" t="str">
        <f>IF($B744="","",Parámetros!$B$1*IF(OR($S744=27,$S744=102),0,1))</f>
        <v/>
      </c>
      <c r="AE744" s="43" t="str">
        <f>IF($B744="","",IF($C744="","No declarado",IFERROR(VLOOKUP($C744,F.931!$B:$BZ,$AE$1,0),"No declarado")))</f>
        <v/>
      </c>
      <c r="AF744" s="47" t="str">
        <f t="shared" si="96"/>
        <v/>
      </c>
      <c r="AG744" s="47" t="str">
        <f>IF($B744="","",IFERROR(O744-VLOOKUP(C744,F.931!B:BZ,SUMIFS(F.931!$1:$1,F.931!$3:$3,"Remuneración 4"),0),""))</f>
        <v/>
      </c>
      <c r="AH744" s="48" t="str">
        <f t="shared" si="97"/>
        <v/>
      </c>
      <c r="AI744" s="41" t="str">
        <f t="shared" si="98"/>
        <v/>
      </c>
    </row>
    <row r="745" spans="1:35" x14ac:dyDescent="0.2">
      <c r="A745" s="65"/>
      <c r="B745" s="64"/>
      <c r="C745" s="65"/>
      <c r="D745" s="88"/>
      <c r="E745" s="62"/>
      <c r="F745" s="62"/>
      <c r="G745" s="62"/>
      <c r="H745" s="62"/>
      <c r="I745" s="62"/>
      <c r="J745" s="62"/>
      <c r="K745" s="62"/>
      <c r="L745" s="43" t="str">
        <f>IF($B745="","",MAX(0,$E745-MAX($E745-$I745,Parámetros!$B$5)))</f>
        <v/>
      </c>
      <c r="M745" s="43" t="str">
        <f>IF($B745="","",MIN($E745,Parámetros!$B$4))</f>
        <v/>
      </c>
      <c r="N745" s="43" t="str">
        <f t="shared" si="99"/>
        <v/>
      </c>
      <c r="O745" s="43" t="str">
        <f>IF($B745="","",MIN(($E745+$F745)/IF($D745="",1,$D745),Parámetros!$B$4))</f>
        <v/>
      </c>
      <c r="P745" s="43" t="str">
        <f t="shared" si="100"/>
        <v/>
      </c>
      <c r="Q745" s="43" t="str">
        <f t="shared" si="101"/>
        <v/>
      </c>
      <c r="R745" s="43" t="str">
        <f t="shared" si="102"/>
        <v/>
      </c>
      <c r="S745" s="44" t="str">
        <f>IF($B745="","",IFERROR(VLOOKUP($C745,F.931!$B:$R,9,0),8))</f>
        <v/>
      </c>
      <c r="T745" s="44" t="str">
        <f>IF($B745="","",IFERROR(VLOOKUP($C745,F.931!$B:$R,7,0),1))</f>
        <v/>
      </c>
      <c r="U745" s="44" t="str">
        <f>IF($B745="","",IFERROR(VLOOKUP($C745,F.931!$B:$AR,15,0),0))</f>
        <v/>
      </c>
      <c r="V745" s="44" t="str">
        <f>IF($B745="","",IFERROR(VLOOKUP($C745,F.931!$B:$R,3,0),1))</f>
        <v/>
      </c>
      <c r="W745" s="45" t="str">
        <f t="shared" si="95"/>
        <v/>
      </c>
      <c r="X745" s="46" t="str">
        <f>IF($B745="","",$W745*(X$2+$U745*0.015) *$O745*IF(COUNTIF(Parámetros!$J:$J, $S745)&gt;0,0,1)*IF($T745=2,0,1) +$J745*$W745)</f>
        <v/>
      </c>
      <c r="Y745" s="46" t="str">
        <f>IF($B745="","",$W745*Y$2*P745*IF(COUNTIF(Parámetros!$L:$L,$S745)&gt;0,0,1)*IF($T745=2,0,1) +$K745*$W745)</f>
        <v/>
      </c>
      <c r="Z745" s="46" t="str">
        <f>IF($B745="","",($M745*Z$2+IF($T745=2,0, $M745*Z$1+$X745/$W745*(1-$W745)))*IF(COUNTIF(Parámetros!$I:$I, $S745)&gt;0,0,1))</f>
        <v/>
      </c>
      <c r="AA745" s="46" t="str">
        <f>IF($B745="","",$R745*IF($T745=2,AA$1,AA$2) *IF(COUNTIF(Parámetros!$K:$K, $S745)&gt;0,0,1)+$Y745/$W745*(1-$W745))</f>
        <v/>
      </c>
      <c r="AB745" s="46" t="str">
        <f>IF($B745="","",$Q745*Parámetros!$B$3+Parámetros!$B$2)</f>
        <v/>
      </c>
      <c r="AC745" s="46" t="str">
        <f>IF($B745="","",Parámetros!$B$1*IF(OR($S745=27,$S745=102),0,1))</f>
        <v/>
      </c>
      <c r="AE745" s="43" t="str">
        <f>IF($B745="","",IF($C745="","No declarado",IFERROR(VLOOKUP($C745,F.931!$B:$BZ,$AE$1,0),"No declarado")))</f>
        <v/>
      </c>
      <c r="AF745" s="47" t="str">
        <f t="shared" si="96"/>
        <v/>
      </c>
      <c r="AG745" s="47" t="str">
        <f>IF($B745="","",IFERROR(O745-VLOOKUP(C745,F.931!B:BZ,SUMIFS(F.931!$1:$1,F.931!$3:$3,"Remuneración 4"),0),""))</f>
        <v/>
      </c>
      <c r="AH745" s="48" t="str">
        <f t="shared" si="97"/>
        <v/>
      </c>
      <c r="AI745" s="41" t="str">
        <f t="shared" si="98"/>
        <v/>
      </c>
    </row>
    <row r="746" spans="1:35" x14ac:dyDescent="0.2">
      <c r="A746" s="65"/>
      <c r="B746" s="64"/>
      <c r="C746" s="65"/>
      <c r="D746" s="88"/>
      <c r="E746" s="62"/>
      <c r="F746" s="62"/>
      <c r="G746" s="62"/>
      <c r="H746" s="62"/>
      <c r="I746" s="62"/>
      <c r="J746" s="62"/>
      <c r="K746" s="62"/>
      <c r="L746" s="43" t="str">
        <f>IF($B746="","",MAX(0,$E746-MAX($E746-$I746,Parámetros!$B$5)))</f>
        <v/>
      </c>
      <c r="M746" s="43" t="str">
        <f>IF($B746="","",MIN($E746,Parámetros!$B$4))</f>
        <v/>
      </c>
      <c r="N746" s="43" t="str">
        <f t="shared" si="99"/>
        <v/>
      </c>
      <c r="O746" s="43" t="str">
        <f>IF($B746="","",MIN(($E746+$F746)/IF($D746="",1,$D746),Parámetros!$B$4))</f>
        <v/>
      </c>
      <c r="P746" s="43" t="str">
        <f t="shared" si="100"/>
        <v/>
      </c>
      <c r="Q746" s="43" t="str">
        <f t="shared" si="101"/>
        <v/>
      </c>
      <c r="R746" s="43" t="str">
        <f t="shared" si="102"/>
        <v/>
      </c>
      <c r="S746" s="44" t="str">
        <f>IF($B746="","",IFERROR(VLOOKUP($C746,F.931!$B:$R,9,0),8))</f>
        <v/>
      </c>
      <c r="T746" s="44" t="str">
        <f>IF($B746="","",IFERROR(VLOOKUP($C746,F.931!$B:$R,7,0),1))</f>
        <v/>
      </c>
      <c r="U746" s="44" t="str">
        <f>IF($B746="","",IFERROR(VLOOKUP($C746,F.931!$B:$AR,15,0),0))</f>
        <v/>
      </c>
      <c r="V746" s="44" t="str">
        <f>IF($B746="","",IFERROR(VLOOKUP($C746,F.931!$B:$R,3,0),1))</f>
        <v/>
      </c>
      <c r="W746" s="45" t="str">
        <f t="shared" si="95"/>
        <v/>
      </c>
      <c r="X746" s="46" t="str">
        <f>IF($B746="","",$W746*(X$2+$U746*0.015) *$O746*IF(COUNTIF(Parámetros!$J:$J, $S746)&gt;0,0,1)*IF($T746=2,0,1) +$J746*$W746)</f>
        <v/>
      </c>
      <c r="Y746" s="46" t="str">
        <f>IF($B746="","",$W746*Y$2*P746*IF(COUNTIF(Parámetros!$L:$L,$S746)&gt;0,0,1)*IF($T746=2,0,1) +$K746*$W746)</f>
        <v/>
      </c>
      <c r="Z746" s="46" t="str">
        <f>IF($B746="","",($M746*Z$2+IF($T746=2,0, $M746*Z$1+$X746/$W746*(1-$W746)))*IF(COUNTIF(Parámetros!$I:$I, $S746)&gt;0,0,1))</f>
        <v/>
      </c>
      <c r="AA746" s="46" t="str">
        <f>IF($B746="","",$R746*IF($T746=2,AA$1,AA$2) *IF(COUNTIF(Parámetros!$K:$K, $S746)&gt;0,0,1)+$Y746/$W746*(1-$W746))</f>
        <v/>
      </c>
      <c r="AB746" s="46" t="str">
        <f>IF($B746="","",$Q746*Parámetros!$B$3+Parámetros!$B$2)</f>
        <v/>
      </c>
      <c r="AC746" s="46" t="str">
        <f>IF($B746="","",Parámetros!$B$1*IF(OR($S746=27,$S746=102),0,1))</f>
        <v/>
      </c>
      <c r="AE746" s="43" t="str">
        <f>IF($B746="","",IF($C746="","No declarado",IFERROR(VLOOKUP($C746,F.931!$B:$BZ,$AE$1,0),"No declarado")))</f>
        <v/>
      </c>
      <c r="AF746" s="47" t="str">
        <f t="shared" si="96"/>
        <v/>
      </c>
      <c r="AG746" s="47" t="str">
        <f>IF($B746="","",IFERROR(O746-VLOOKUP(C746,F.931!B:BZ,SUMIFS(F.931!$1:$1,F.931!$3:$3,"Remuneración 4"),0),""))</f>
        <v/>
      </c>
      <c r="AH746" s="48" t="str">
        <f t="shared" si="97"/>
        <v/>
      </c>
      <c r="AI746" s="41" t="str">
        <f t="shared" si="98"/>
        <v/>
      </c>
    </row>
    <row r="747" spans="1:35" x14ac:dyDescent="0.2">
      <c r="A747" s="65"/>
      <c r="B747" s="64"/>
      <c r="C747" s="65"/>
      <c r="D747" s="88"/>
      <c r="E747" s="62"/>
      <c r="F747" s="62"/>
      <c r="G747" s="62"/>
      <c r="H747" s="62"/>
      <c r="I747" s="62"/>
      <c r="J747" s="62"/>
      <c r="K747" s="62"/>
      <c r="L747" s="43" t="str">
        <f>IF($B747="","",MAX(0,$E747-MAX($E747-$I747,Parámetros!$B$5)))</f>
        <v/>
      </c>
      <c r="M747" s="43" t="str">
        <f>IF($B747="","",MIN($E747,Parámetros!$B$4))</f>
        <v/>
      </c>
      <c r="N747" s="43" t="str">
        <f t="shared" si="99"/>
        <v/>
      </c>
      <c r="O747" s="43" t="str">
        <f>IF($B747="","",MIN(($E747+$F747)/IF($D747="",1,$D747),Parámetros!$B$4))</f>
        <v/>
      </c>
      <c r="P747" s="43" t="str">
        <f t="shared" si="100"/>
        <v/>
      </c>
      <c r="Q747" s="43" t="str">
        <f t="shared" si="101"/>
        <v/>
      </c>
      <c r="R747" s="43" t="str">
        <f t="shared" si="102"/>
        <v/>
      </c>
      <c r="S747" s="44" t="str">
        <f>IF($B747="","",IFERROR(VLOOKUP($C747,F.931!$B:$R,9,0),8))</f>
        <v/>
      </c>
      <c r="T747" s="44" t="str">
        <f>IF($B747="","",IFERROR(VLOOKUP($C747,F.931!$B:$R,7,0),1))</f>
        <v/>
      </c>
      <c r="U747" s="44" t="str">
        <f>IF($B747="","",IFERROR(VLOOKUP($C747,F.931!$B:$AR,15,0),0))</f>
        <v/>
      </c>
      <c r="V747" s="44" t="str">
        <f>IF($B747="","",IFERROR(VLOOKUP($C747,F.931!$B:$R,3,0),1))</f>
        <v/>
      </c>
      <c r="W747" s="45" t="str">
        <f t="shared" si="95"/>
        <v/>
      </c>
      <c r="X747" s="46" t="str">
        <f>IF($B747="","",$W747*(X$2+$U747*0.015) *$O747*IF(COUNTIF(Parámetros!$J:$J, $S747)&gt;0,0,1)*IF($T747=2,0,1) +$J747*$W747)</f>
        <v/>
      </c>
      <c r="Y747" s="46" t="str">
        <f>IF($B747="","",$W747*Y$2*P747*IF(COUNTIF(Parámetros!$L:$L,$S747)&gt;0,0,1)*IF($T747=2,0,1) +$K747*$W747)</f>
        <v/>
      </c>
      <c r="Z747" s="46" t="str">
        <f>IF($B747="","",($M747*Z$2+IF($T747=2,0, $M747*Z$1+$X747/$W747*(1-$W747)))*IF(COUNTIF(Parámetros!$I:$I, $S747)&gt;0,0,1))</f>
        <v/>
      </c>
      <c r="AA747" s="46" t="str">
        <f>IF($B747="","",$R747*IF($T747=2,AA$1,AA$2) *IF(COUNTIF(Parámetros!$K:$K, $S747)&gt;0,0,1)+$Y747/$W747*(1-$W747))</f>
        <v/>
      </c>
      <c r="AB747" s="46" t="str">
        <f>IF($B747="","",$Q747*Parámetros!$B$3+Parámetros!$B$2)</f>
        <v/>
      </c>
      <c r="AC747" s="46" t="str">
        <f>IF($B747="","",Parámetros!$B$1*IF(OR($S747=27,$S747=102),0,1))</f>
        <v/>
      </c>
      <c r="AE747" s="43" t="str">
        <f>IF($B747="","",IF($C747="","No declarado",IFERROR(VLOOKUP($C747,F.931!$B:$BZ,$AE$1,0),"No declarado")))</f>
        <v/>
      </c>
      <c r="AF747" s="47" t="str">
        <f t="shared" si="96"/>
        <v/>
      </c>
      <c r="AG747" s="47" t="str">
        <f>IF($B747="","",IFERROR(O747-VLOOKUP(C747,F.931!B:BZ,SUMIFS(F.931!$1:$1,F.931!$3:$3,"Remuneración 4"),0),""))</f>
        <v/>
      </c>
      <c r="AH747" s="48" t="str">
        <f t="shared" si="97"/>
        <v/>
      </c>
      <c r="AI747" s="41" t="str">
        <f t="shared" si="98"/>
        <v/>
      </c>
    </row>
    <row r="748" spans="1:35" x14ac:dyDescent="0.2">
      <c r="A748" s="65"/>
      <c r="B748" s="64"/>
      <c r="C748" s="65"/>
      <c r="D748" s="88"/>
      <c r="E748" s="62"/>
      <c r="F748" s="62"/>
      <c r="G748" s="62"/>
      <c r="H748" s="62"/>
      <c r="I748" s="62"/>
      <c r="J748" s="62"/>
      <c r="K748" s="62"/>
      <c r="L748" s="43" t="str">
        <f>IF($B748="","",MAX(0,$E748-MAX($E748-$I748,Parámetros!$B$5)))</f>
        <v/>
      </c>
      <c r="M748" s="43" t="str">
        <f>IF($B748="","",MIN($E748,Parámetros!$B$4))</f>
        <v/>
      </c>
      <c r="N748" s="43" t="str">
        <f t="shared" si="99"/>
        <v/>
      </c>
      <c r="O748" s="43" t="str">
        <f>IF($B748="","",MIN(($E748+$F748)/IF($D748="",1,$D748),Parámetros!$B$4))</f>
        <v/>
      </c>
      <c r="P748" s="43" t="str">
        <f t="shared" si="100"/>
        <v/>
      </c>
      <c r="Q748" s="43" t="str">
        <f t="shared" si="101"/>
        <v/>
      </c>
      <c r="R748" s="43" t="str">
        <f t="shared" si="102"/>
        <v/>
      </c>
      <c r="S748" s="44" t="str">
        <f>IF($B748="","",IFERROR(VLOOKUP($C748,F.931!$B:$R,9,0),8))</f>
        <v/>
      </c>
      <c r="T748" s="44" t="str">
        <f>IF($B748="","",IFERROR(VLOOKUP($C748,F.931!$B:$R,7,0),1))</f>
        <v/>
      </c>
      <c r="U748" s="44" t="str">
        <f>IF($B748="","",IFERROR(VLOOKUP($C748,F.931!$B:$AR,15,0),0))</f>
        <v/>
      </c>
      <c r="V748" s="44" t="str">
        <f>IF($B748="","",IFERROR(VLOOKUP($C748,F.931!$B:$R,3,0),1))</f>
        <v/>
      </c>
      <c r="W748" s="45" t="str">
        <f t="shared" si="95"/>
        <v/>
      </c>
      <c r="X748" s="46" t="str">
        <f>IF($B748="","",$W748*(X$2+$U748*0.015) *$O748*IF(COUNTIF(Parámetros!$J:$J, $S748)&gt;0,0,1)*IF($T748=2,0,1) +$J748*$W748)</f>
        <v/>
      </c>
      <c r="Y748" s="46" t="str">
        <f>IF($B748="","",$W748*Y$2*P748*IF(COUNTIF(Parámetros!$L:$L,$S748)&gt;0,0,1)*IF($T748=2,0,1) +$K748*$W748)</f>
        <v/>
      </c>
      <c r="Z748" s="46" t="str">
        <f>IF($B748="","",($M748*Z$2+IF($T748=2,0, $M748*Z$1+$X748/$W748*(1-$W748)))*IF(COUNTIF(Parámetros!$I:$I, $S748)&gt;0,0,1))</f>
        <v/>
      </c>
      <c r="AA748" s="46" t="str">
        <f>IF($B748="","",$R748*IF($T748=2,AA$1,AA$2) *IF(COUNTIF(Parámetros!$K:$K, $S748)&gt;0,0,1)+$Y748/$W748*(1-$W748))</f>
        <v/>
      </c>
      <c r="AB748" s="46" t="str">
        <f>IF($B748="","",$Q748*Parámetros!$B$3+Parámetros!$B$2)</f>
        <v/>
      </c>
      <c r="AC748" s="46" t="str">
        <f>IF($B748="","",Parámetros!$B$1*IF(OR($S748=27,$S748=102),0,1))</f>
        <v/>
      </c>
      <c r="AE748" s="43" t="str">
        <f>IF($B748="","",IF($C748="","No declarado",IFERROR(VLOOKUP($C748,F.931!$B:$BZ,$AE$1,0),"No declarado")))</f>
        <v/>
      </c>
      <c r="AF748" s="47" t="str">
        <f t="shared" si="96"/>
        <v/>
      </c>
      <c r="AG748" s="47" t="str">
        <f>IF($B748="","",IFERROR(O748-VLOOKUP(C748,F.931!B:BZ,SUMIFS(F.931!$1:$1,F.931!$3:$3,"Remuneración 4"),0),""))</f>
        <v/>
      </c>
      <c r="AH748" s="48" t="str">
        <f t="shared" si="97"/>
        <v/>
      </c>
      <c r="AI748" s="41" t="str">
        <f t="shared" si="98"/>
        <v/>
      </c>
    </row>
    <row r="749" spans="1:35" x14ac:dyDescent="0.2">
      <c r="A749" s="65"/>
      <c r="B749" s="64"/>
      <c r="C749" s="65"/>
      <c r="D749" s="88"/>
      <c r="E749" s="62"/>
      <c r="F749" s="62"/>
      <c r="G749" s="62"/>
      <c r="H749" s="62"/>
      <c r="I749" s="62"/>
      <c r="J749" s="62"/>
      <c r="K749" s="62"/>
      <c r="L749" s="43" t="str">
        <f>IF($B749="","",MAX(0,$E749-MAX($E749-$I749,Parámetros!$B$5)))</f>
        <v/>
      </c>
      <c r="M749" s="43" t="str">
        <f>IF($B749="","",MIN($E749,Parámetros!$B$4))</f>
        <v/>
      </c>
      <c r="N749" s="43" t="str">
        <f t="shared" si="99"/>
        <v/>
      </c>
      <c r="O749" s="43" t="str">
        <f>IF($B749="","",MIN(($E749+$F749)/IF($D749="",1,$D749),Parámetros!$B$4))</f>
        <v/>
      </c>
      <c r="P749" s="43" t="str">
        <f t="shared" si="100"/>
        <v/>
      </c>
      <c r="Q749" s="43" t="str">
        <f t="shared" si="101"/>
        <v/>
      </c>
      <c r="R749" s="43" t="str">
        <f t="shared" si="102"/>
        <v/>
      </c>
      <c r="S749" s="44" t="str">
        <f>IF($B749="","",IFERROR(VLOOKUP($C749,F.931!$B:$R,9,0),8))</f>
        <v/>
      </c>
      <c r="T749" s="44" t="str">
        <f>IF($B749="","",IFERROR(VLOOKUP($C749,F.931!$B:$R,7,0),1))</f>
        <v/>
      </c>
      <c r="U749" s="44" t="str">
        <f>IF($B749="","",IFERROR(VLOOKUP($C749,F.931!$B:$AR,15,0),0))</f>
        <v/>
      </c>
      <c r="V749" s="44" t="str">
        <f>IF($B749="","",IFERROR(VLOOKUP($C749,F.931!$B:$R,3,0),1))</f>
        <v/>
      </c>
      <c r="W749" s="45" t="str">
        <f t="shared" si="95"/>
        <v/>
      </c>
      <c r="X749" s="46" t="str">
        <f>IF($B749="","",$W749*(X$2+$U749*0.015) *$O749*IF(COUNTIF(Parámetros!$J:$J, $S749)&gt;0,0,1)*IF($T749=2,0,1) +$J749*$W749)</f>
        <v/>
      </c>
      <c r="Y749" s="46" t="str">
        <f>IF($B749="","",$W749*Y$2*P749*IF(COUNTIF(Parámetros!$L:$L,$S749)&gt;0,0,1)*IF($T749=2,0,1) +$K749*$W749)</f>
        <v/>
      </c>
      <c r="Z749" s="46" t="str">
        <f>IF($B749="","",($M749*Z$2+IF($T749=2,0, $M749*Z$1+$X749/$W749*(1-$W749)))*IF(COUNTIF(Parámetros!$I:$I, $S749)&gt;0,0,1))</f>
        <v/>
      </c>
      <c r="AA749" s="46" t="str">
        <f>IF($B749="","",$R749*IF($T749=2,AA$1,AA$2) *IF(COUNTIF(Parámetros!$K:$K, $S749)&gt;0,0,1)+$Y749/$W749*(1-$W749))</f>
        <v/>
      </c>
      <c r="AB749" s="46" t="str">
        <f>IF($B749="","",$Q749*Parámetros!$B$3+Parámetros!$B$2)</f>
        <v/>
      </c>
      <c r="AC749" s="46" t="str">
        <f>IF($B749="","",Parámetros!$B$1*IF(OR($S749=27,$S749=102),0,1))</f>
        <v/>
      </c>
      <c r="AE749" s="43" t="str">
        <f>IF($B749="","",IF($C749="","No declarado",IFERROR(VLOOKUP($C749,F.931!$B:$BZ,$AE$1,0),"No declarado")))</f>
        <v/>
      </c>
      <c r="AF749" s="47" t="str">
        <f t="shared" si="96"/>
        <v/>
      </c>
      <c r="AG749" s="47" t="str">
        <f>IF($B749="","",IFERROR(O749-VLOOKUP(C749,F.931!B:BZ,SUMIFS(F.931!$1:$1,F.931!$3:$3,"Remuneración 4"),0),""))</f>
        <v/>
      </c>
      <c r="AH749" s="48" t="str">
        <f t="shared" si="97"/>
        <v/>
      </c>
      <c r="AI749" s="41" t="str">
        <f t="shared" si="98"/>
        <v/>
      </c>
    </row>
    <row r="750" spans="1:35" x14ac:dyDescent="0.2">
      <c r="A750" s="65"/>
      <c r="B750" s="64"/>
      <c r="C750" s="65"/>
      <c r="D750" s="88"/>
      <c r="E750" s="62"/>
      <c r="F750" s="62"/>
      <c r="G750" s="62"/>
      <c r="H750" s="62"/>
      <c r="I750" s="62"/>
      <c r="J750" s="62"/>
      <c r="K750" s="62"/>
      <c r="L750" s="43" t="str">
        <f>IF($B750="","",MAX(0,$E750-MAX($E750-$I750,Parámetros!$B$5)))</f>
        <v/>
      </c>
      <c r="M750" s="43" t="str">
        <f>IF($B750="","",MIN($E750,Parámetros!$B$4))</f>
        <v/>
      </c>
      <c r="N750" s="43" t="str">
        <f t="shared" si="99"/>
        <v/>
      </c>
      <c r="O750" s="43" t="str">
        <f>IF($B750="","",MIN(($E750+$F750)/IF($D750="",1,$D750),Parámetros!$B$4))</f>
        <v/>
      </c>
      <c r="P750" s="43" t="str">
        <f t="shared" si="100"/>
        <v/>
      </c>
      <c r="Q750" s="43" t="str">
        <f t="shared" si="101"/>
        <v/>
      </c>
      <c r="R750" s="43" t="str">
        <f t="shared" si="102"/>
        <v/>
      </c>
      <c r="S750" s="44" t="str">
        <f>IF($B750="","",IFERROR(VLOOKUP($C750,F.931!$B:$R,9,0),8))</f>
        <v/>
      </c>
      <c r="T750" s="44" t="str">
        <f>IF($B750="","",IFERROR(VLOOKUP($C750,F.931!$B:$R,7,0),1))</f>
        <v/>
      </c>
      <c r="U750" s="44" t="str">
        <f>IF($B750="","",IFERROR(VLOOKUP($C750,F.931!$B:$AR,15,0),0))</f>
        <v/>
      </c>
      <c r="V750" s="44" t="str">
        <f>IF($B750="","",IFERROR(VLOOKUP($C750,F.931!$B:$R,3,0),1))</f>
        <v/>
      </c>
      <c r="W750" s="45" t="str">
        <f t="shared" ref="W750:W813" si="103">IF($B750="","",1-(IF($O750&gt;$X$1,0.15,0.1)+IF(LEFT(TEXT(V750,"000000"),1)="4",0.05,0)))</f>
        <v/>
      </c>
      <c r="X750" s="46" t="str">
        <f>IF($B750="","",$W750*(X$2+$U750*0.015) *$O750*IF(COUNTIF(Parámetros!$J:$J, $S750)&gt;0,0,1)*IF($T750=2,0,1) +$J750*$W750)</f>
        <v/>
      </c>
      <c r="Y750" s="46" t="str">
        <f>IF($B750="","",$W750*Y$2*P750*IF(COUNTIF(Parámetros!$L:$L,$S750)&gt;0,0,1)*IF($T750=2,0,1) +$K750*$W750)</f>
        <v/>
      </c>
      <c r="Z750" s="46" t="str">
        <f>IF($B750="","",($M750*Z$2+IF($T750=2,0, $M750*Z$1+$X750/$W750*(1-$W750)))*IF(COUNTIF(Parámetros!$I:$I, $S750)&gt;0,0,1))</f>
        <v/>
      </c>
      <c r="AA750" s="46" t="str">
        <f>IF($B750="","",$R750*IF($T750=2,AA$1,AA$2) *IF(COUNTIF(Parámetros!$K:$K, $S750)&gt;0,0,1)+$Y750/$W750*(1-$W750))</f>
        <v/>
      </c>
      <c r="AB750" s="46" t="str">
        <f>IF($B750="","",$Q750*Parámetros!$B$3+Parámetros!$B$2)</f>
        <v/>
      </c>
      <c r="AC750" s="46" t="str">
        <f>IF($B750="","",Parámetros!$B$1*IF(OR($S750=27,$S750=102),0,1))</f>
        <v/>
      </c>
      <c r="AE750" s="43" t="str">
        <f>IF($B750="","",IF($C750="","No declarado",IFERROR(VLOOKUP($C750,F.931!$B:$BZ,$AE$1,0),"No declarado")))</f>
        <v/>
      </c>
      <c r="AF750" s="47" t="str">
        <f t="shared" ref="AF750:AF813" si="104">IF($B750="","",IFERROR(AE750-SUM(E750:H750),""))</f>
        <v/>
      </c>
      <c r="AG750" s="47" t="str">
        <f>IF($B750="","",IFERROR(O750-VLOOKUP(C750,F.931!B:BZ,SUMIFS(F.931!$1:$1,F.931!$3:$3,"Remuneración 4"),0),""))</f>
        <v/>
      </c>
      <c r="AH750" s="48" t="str">
        <f t="shared" ref="AH750:AH813" si="105">IF($B750="","",SUM(Y750:Y750,AA750:AC750))</f>
        <v/>
      </c>
      <c r="AI750" s="41" t="str">
        <f t="shared" ref="AI750:AI813" si="106">IF($B750="","",SUM(E750:H750)+AH750)</f>
        <v/>
      </c>
    </row>
    <row r="751" spans="1:35" x14ac:dyDescent="0.2">
      <c r="A751" s="65"/>
      <c r="B751" s="64"/>
      <c r="C751" s="65"/>
      <c r="D751" s="88"/>
      <c r="E751" s="62"/>
      <c r="F751" s="62"/>
      <c r="G751" s="62"/>
      <c r="H751" s="62"/>
      <c r="I751" s="62"/>
      <c r="J751" s="62"/>
      <c r="K751" s="62"/>
      <c r="L751" s="43" t="str">
        <f>IF($B751="","",MAX(0,$E751-MAX($E751-$I751,Parámetros!$B$5)))</f>
        <v/>
      </c>
      <c r="M751" s="43" t="str">
        <f>IF($B751="","",MIN($E751,Parámetros!$B$4))</f>
        <v/>
      </c>
      <c r="N751" s="43" t="str">
        <f t="shared" si="99"/>
        <v/>
      </c>
      <c r="O751" s="43" t="str">
        <f>IF($B751="","",MIN(($E751+$F751)/IF($D751="",1,$D751),Parámetros!$B$4))</f>
        <v/>
      </c>
      <c r="P751" s="43" t="str">
        <f t="shared" si="100"/>
        <v/>
      </c>
      <c r="Q751" s="43" t="str">
        <f t="shared" si="101"/>
        <v/>
      </c>
      <c r="R751" s="43" t="str">
        <f t="shared" si="102"/>
        <v/>
      </c>
      <c r="S751" s="44" t="str">
        <f>IF($B751="","",IFERROR(VLOOKUP($C751,F.931!$B:$R,9,0),8))</f>
        <v/>
      </c>
      <c r="T751" s="44" t="str">
        <f>IF($B751="","",IFERROR(VLOOKUP($C751,F.931!$B:$R,7,0),1))</f>
        <v/>
      </c>
      <c r="U751" s="44" t="str">
        <f>IF($B751="","",IFERROR(VLOOKUP($C751,F.931!$B:$AR,15,0),0))</f>
        <v/>
      </c>
      <c r="V751" s="44" t="str">
        <f>IF($B751="","",IFERROR(VLOOKUP($C751,F.931!$B:$R,3,0),1))</f>
        <v/>
      </c>
      <c r="W751" s="45" t="str">
        <f t="shared" si="103"/>
        <v/>
      </c>
      <c r="X751" s="46" t="str">
        <f>IF($B751="","",$W751*(X$2+$U751*0.015) *$O751*IF(COUNTIF(Parámetros!$J:$J, $S751)&gt;0,0,1)*IF($T751=2,0,1) +$J751*$W751)</f>
        <v/>
      </c>
      <c r="Y751" s="46" t="str">
        <f>IF($B751="","",$W751*Y$2*P751*IF(COUNTIF(Parámetros!$L:$L,$S751)&gt;0,0,1)*IF($T751=2,0,1) +$K751*$W751)</f>
        <v/>
      </c>
      <c r="Z751" s="46" t="str">
        <f>IF($B751="","",($M751*Z$2+IF($T751=2,0, $M751*Z$1+$X751/$W751*(1-$W751)))*IF(COUNTIF(Parámetros!$I:$I, $S751)&gt;0,0,1))</f>
        <v/>
      </c>
      <c r="AA751" s="46" t="str">
        <f>IF($B751="","",$R751*IF($T751=2,AA$1,AA$2) *IF(COUNTIF(Parámetros!$K:$K, $S751)&gt;0,0,1)+$Y751/$W751*(1-$W751))</f>
        <v/>
      </c>
      <c r="AB751" s="46" t="str">
        <f>IF($B751="","",$Q751*Parámetros!$B$3+Parámetros!$B$2)</f>
        <v/>
      </c>
      <c r="AC751" s="46" t="str">
        <f>IF($B751="","",Parámetros!$B$1*IF(OR($S751=27,$S751=102),0,1))</f>
        <v/>
      </c>
      <c r="AE751" s="43" t="str">
        <f>IF($B751="","",IF($C751="","No declarado",IFERROR(VLOOKUP($C751,F.931!$B:$BZ,$AE$1,0),"No declarado")))</f>
        <v/>
      </c>
      <c r="AF751" s="47" t="str">
        <f t="shared" si="104"/>
        <v/>
      </c>
      <c r="AG751" s="47" t="str">
        <f>IF($B751="","",IFERROR(O751-VLOOKUP(C751,F.931!B:BZ,SUMIFS(F.931!$1:$1,F.931!$3:$3,"Remuneración 4"),0),""))</f>
        <v/>
      </c>
      <c r="AH751" s="48" t="str">
        <f t="shared" si="105"/>
        <v/>
      </c>
      <c r="AI751" s="41" t="str">
        <f t="shared" si="106"/>
        <v/>
      </c>
    </row>
    <row r="752" spans="1:35" x14ac:dyDescent="0.2">
      <c r="A752" s="65"/>
      <c r="B752" s="64"/>
      <c r="C752" s="65"/>
      <c r="D752" s="88"/>
      <c r="E752" s="62"/>
      <c r="F752" s="62"/>
      <c r="G752" s="62"/>
      <c r="H752" s="62"/>
      <c r="I752" s="62"/>
      <c r="J752" s="62"/>
      <c r="K752" s="62"/>
      <c r="L752" s="43" t="str">
        <f>IF($B752="","",MAX(0,$E752-MAX($E752-$I752,Parámetros!$B$5)))</f>
        <v/>
      </c>
      <c r="M752" s="43" t="str">
        <f>IF($B752="","",MIN($E752,Parámetros!$B$4))</f>
        <v/>
      </c>
      <c r="N752" s="43" t="str">
        <f t="shared" si="99"/>
        <v/>
      </c>
      <c r="O752" s="43" t="str">
        <f>IF($B752="","",MIN(($E752+$F752)/IF($D752="",1,$D752),Parámetros!$B$4))</f>
        <v/>
      </c>
      <c r="P752" s="43" t="str">
        <f t="shared" si="100"/>
        <v/>
      </c>
      <c r="Q752" s="43" t="str">
        <f t="shared" si="101"/>
        <v/>
      </c>
      <c r="R752" s="43" t="str">
        <f t="shared" si="102"/>
        <v/>
      </c>
      <c r="S752" s="44" t="str">
        <f>IF($B752="","",IFERROR(VLOOKUP($C752,F.931!$B:$R,9,0),8))</f>
        <v/>
      </c>
      <c r="T752" s="44" t="str">
        <f>IF($B752="","",IFERROR(VLOOKUP($C752,F.931!$B:$R,7,0),1))</f>
        <v/>
      </c>
      <c r="U752" s="44" t="str">
        <f>IF($B752="","",IFERROR(VLOOKUP($C752,F.931!$B:$AR,15,0),0))</f>
        <v/>
      </c>
      <c r="V752" s="44" t="str">
        <f>IF($B752="","",IFERROR(VLOOKUP($C752,F.931!$B:$R,3,0),1))</f>
        <v/>
      </c>
      <c r="W752" s="45" t="str">
        <f t="shared" si="103"/>
        <v/>
      </c>
      <c r="X752" s="46" t="str">
        <f>IF($B752="","",$W752*(X$2+$U752*0.015) *$O752*IF(COUNTIF(Parámetros!$J:$J, $S752)&gt;0,0,1)*IF($T752=2,0,1) +$J752*$W752)</f>
        <v/>
      </c>
      <c r="Y752" s="46" t="str">
        <f>IF($B752="","",$W752*Y$2*P752*IF(COUNTIF(Parámetros!$L:$L,$S752)&gt;0,0,1)*IF($T752=2,0,1) +$K752*$W752)</f>
        <v/>
      </c>
      <c r="Z752" s="46" t="str">
        <f>IF($B752="","",($M752*Z$2+IF($T752=2,0, $M752*Z$1+$X752/$W752*(1-$W752)))*IF(COUNTIF(Parámetros!$I:$I, $S752)&gt;0,0,1))</f>
        <v/>
      </c>
      <c r="AA752" s="46" t="str">
        <f>IF($B752="","",$R752*IF($T752=2,AA$1,AA$2) *IF(COUNTIF(Parámetros!$K:$K, $S752)&gt;0,0,1)+$Y752/$W752*(1-$W752))</f>
        <v/>
      </c>
      <c r="AB752" s="46" t="str">
        <f>IF($B752="","",$Q752*Parámetros!$B$3+Parámetros!$B$2)</f>
        <v/>
      </c>
      <c r="AC752" s="46" t="str">
        <f>IF($B752="","",Parámetros!$B$1*IF(OR($S752=27,$S752=102),0,1))</f>
        <v/>
      </c>
      <c r="AE752" s="43" t="str">
        <f>IF($B752="","",IF($C752="","No declarado",IFERROR(VLOOKUP($C752,F.931!$B:$BZ,$AE$1,0),"No declarado")))</f>
        <v/>
      </c>
      <c r="AF752" s="47" t="str">
        <f t="shared" si="104"/>
        <v/>
      </c>
      <c r="AG752" s="47" t="str">
        <f>IF($B752="","",IFERROR(O752-VLOOKUP(C752,F.931!B:BZ,SUMIFS(F.931!$1:$1,F.931!$3:$3,"Remuneración 4"),0),""))</f>
        <v/>
      </c>
      <c r="AH752" s="48" t="str">
        <f t="shared" si="105"/>
        <v/>
      </c>
      <c r="AI752" s="41" t="str">
        <f t="shared" si="106"/>
        <v/>
      </c>
    </row>
    <row r="753" spans="1:35" x14ac:dyDescent="0.2">
      <c r="A753" s="65"/>
      <c r="B753" s="64"/>
      <c r="C753" s="65"/>
      <c r="D753" s="88"/>
      <c r="E753" s="62"/>
      <c r="F753" s="62"/>
      <c r="G753" s="62"/>
      <c r="H753" s="62"/>
      <c r="I753" s="62"/>
      <c r="J753" s="62"/>
      <c r="K753" s="62"/>
      <c r="L753" s="43" t="str">
        <f>IF($B753="","",MAX(0,$E753-MAX($E753-$I753,Parámetros!$B$5)))</f>
        <v/>
      </c>
      <c r="M753" s="43" t="str">
        <f>IF($B753="","",MIN($E753,Parámetros!$B$4))</f>
        <v/>
      </c>
      <c r="N753" s="43" t="str">
        <f t="shared" si="99"/>
        <v/>
      </c>
      <c r="O753" s="43" t="str">
        <f>IF($B753="","",MIN(($E753+$F753)/IF($D753="",1,$D753),Parámetros!$B$4))</f>
        <v/>
      </c>
      <c r="P753" s="43" t="str">
        <f t="shared" si="100"/>
        <v/>
      </c>
      <c r="Q753" s="43" t="str">
        <f t="shared" si="101"/>
        <v/>
      </c>
      <c r="R753" s="43" t="str">
        <f t="shared" si="102"/>
        <v/>
      </c>
      <c r="S753" s="44" t="str">
        <f>IF($B753="","",IFERROR(VLOOKUP($C753,F.931!$B:$R,9,0),8))</f>
        <v/>
      </c>
      <c r="T753" s="44" t="str">
        <f>IF($B753="","",IFERROR(VLOOKUP($C753,F.931!$B:$R,7,0),1))</f>
        <v/>
      </c>
      <c r="U753" s="44" t="str">
        <f>IF($B753="","",IFERROR(VLOOKUP($C753,F.931!$B:$AR,15,0),0))</f>
        <v/>
      </c>
      <c r="V753" s="44" t="str">
        <f>IF($B753="","",IFERROR(VLOOKUP($C753,F.931!$B:$R,3,0),1))</f>
        <v/>
      </c>
      <c r="W753" s="45" t="str">
        <f t="shared" si="103"/>
        <v/>
      </c>
      <c r="X753" s="46" t="str">
        <f>IF($B753="","",$W753*(X$2+$U753*0.015) *$O753*IF(COUNTIF(Parámetros!$J:$J, $S753)&gt;0,0,1)*IF($T753=2,0,1) +$J753*$W753)</f>
        <v/>
      </c>
      <c r="Y753" s="46" t="str">
        <f>IF($B753="","",$W753*Y$2*P753*IF(COUNTIF(Parámetros!$L:$L,$S753)&gt;0,0,1)*IF($T753=2,0,1) +$K753*$W753)</f>
        <v/>
      </c>
      <c r="Z753" s="46" t="str">
        <f>IF($B753="","",($M753*Z$2+IF($T753=2,0, $M753*Z$1+$X753/$W753*(1-$W753)))*IF(COUNTIF(Parámetros!$I:$I, $S753)&gt;0,0,1))</f>
        <v/>
      </c>
      <c r="AA753" s="46" t="str">
        <f>IF($B753="","",$R753*IF($T753=2,AA$1,AA$2) *IF(COUNTIF(Parámetros!$K:$K, $S753)&gt;0,0,1)+$Y753/$W753*(1-$W753))</f>
        <v/>
      </c>
      <c r="AB753" s="46" t="str">
        <f>IF($B753="","",$Q753*Parámetros!$B$3+Parámetros!$B$2)</f>
        <v/>
      </c>
      <c r="AC753" s="46" t="str">
        <f>IF($B753="","",Parámetros!$B$1*IF(OR($S753=27,$S753=102),0,1))</f>
        <v/>
      </c>
      <c r="AE753" s="43" t="str">
        <f>IF($B753="","",IF($C753="","No declarado",IFERROR(VLOOKUP($C753,F.931!$B:$BZ,$AE$1,0),"No declarado")))</f>
        <v/>
      </c>
      <c r="AF753" s="47" t="str">
        <f t="shared" si="104"/>
        <v/>
      </c>
      <c r="AG753" s="47" t="str">
        <f>IF($B753="","",IFERROR(O753-VLOOKUP(C753,F.931!B:BZ,SUMIFS(F.931!$1:$1,F.931!$3:$3,"Remuneración 4"),0),""))</f>
        <v/>
      </c>
      <c r="AH753" s="48" t="str">
        <f t="shared" si="105"/>
        <v/>
      </c>
      <c r="AI753" s="41" t="str">
        <f t="shared" si="106"/>
        <v/>
      </c>
    </row>
    <row r="754" spans="1:35" x14ac:dyDescent="0.2">
      <c r="A754" s="65"/>
      <c r="B754" s="64"/>
      <c r="C754" s="65"/>
      <c r="D754" s="88"/>
      <c r="E754" s="62"/>
      <c r="F754" s="62"/>
      <c r="G754" s="62"/>
      <c r="H754" s="62"/>
      <c r="I754" s="62"/>
      <c r="J754" s="62"/>
      <c r="K754" s="62"/>
      <c r="L754" s="43" t="str">
        <f>IF($B754="","",MAX(0,$E754-MAX($E754-$I754,Parámetros!$B$5)))</f>
        <v/>
      </c>
      <c r="M754" s="43" t="str">
        <f>IF($B754="","",MIN($E754,Parámetros!$B$4))</f>
        <v/>
      </c>
      <c r="N754" s="43" t="str">
        <f t="shared" si="99"/>
        <v/>
      </c>
      <c r="O754" s="43" t="str">
        <f>IF($B754="","",MIN(($E754+$F754)/IF($D754="",1,$D754),Parámetros!$B$4))</f>
        <v/>
      </c>
      <c r="P754" s="43" t="str">
        <f t="shared" si="100"/>
        <v/>
      </c>
      <c r="Q754" s="43" t="str">
        <f t="shared" si="101"/>
        <v/>
      </c>
      <c r="R754" s="43" t="str">
        <f t="shared" si="102"/>
        <v/>
      </c>
      <c r="S754" s="44" t="str">
        <f>IF($B754="","",IFERROR(VLOOKUP($C754,F.931!$B:$R,9,0),8))</f>
        <v/>
      </c>
      <c r="T754" s="44" t="str">
        <f>IF($B754="","",IFERROR(VLOOKUP($C754,F.931!$B:$R,7,0),1))</f>
        <v/>
      </c>
      <c r="U754" s="44" t="str">
        <f>IF($B754="","",IFERROR(VLOOKUP($C754,F.931!$B:$AR,15,0),0))</f>
        <v/>
      </c>
      <c r="V754" s="44" t="str">
        <f>IF($B754="","",IFERROR(VLOOKUP($C754,F.931!$B:$R,3,0),1))</f>
        <v/>
      </c>
      <c r="W754" s="45" t="str">
        <f t="shared" si="103"/>
        <v/>
      </c>
      <c r="X754" s="46" t="str">
        <f>IF($B754="","",$W754*(X$2+$U754*0.015) *$O754*IF(COUNTIF(Parámetros!$J:$J, $S754)&gt;0,0,1)*IF($T754=2,0,1) +$J754*$W754)</f>
        <v/>
      </c>
      <c r="Y754" s="46" t="str">
        <f>IF($B754="","",$W754*Y$2*P754*IF(COUNTIF(Parámetros!$L:$L,$S754)&gt;0,0,1)*IF($T754=2,0,1) +$K754*$W754)</f>
        <v/>
      </c>
      <c r="Z754" s="46" t="str">
        <f>IF($B754="","",($M754*Z$2+IF($T754=2,0, $M754*Z$1+$X754/$W754*(1-$W754)))*IF(COUNTIF(Parámetros!$I:$I, $S754)&gt;0,0,1))</f>
        <v/>
      </c>
      <c r="AA754" s="46" t="str">
        <f>IF($B754="","",$R754*IF($T754=2,AA$1,AA$2) *IF(COUNTIF(Parámetros!$K:$K, $S754)&gt;0,0,1)+$Y754/$W754*(1-$W754))</f>
        <v/>
      </c>
      <c r="AB754" s="46" t="str">
        <f>IF($B754="","",$Q754*Parámetros!$B$3+Parámetros!$B$2)</f>
        <v/>
      </c>
      <c r="AC754" s="46" t="str">
        <f>IF($B754="","",Parámetros!$B$1*IF(OR($S754=27,$S754=102),0,1))</f>
        <v/>
      </c>
      <c r="AE754" s="43" t="str">
        <f>IF($B754="","",IF($C754="","No declarado",IFERROR(VLOOKUP($C754,F.931!$B:$BZ,$AE$1,0),"No declarado")))</f>
        <v/>
      </c>
      <c r="AF754" s="47" t="str">
        <f t="shared" si="104"/>
        <v/>
      </c>
      <c r="AG754" s="47" t="str">
        <f>IF($B754="","",IFERROR(O754-VLOOKUP(C754,F.931!B:BZ,SUMIFS(F.931!$1:$1,F.931!$3:$3,"Remuneración 4"),0),""))</f>
        <v/>
      </c>
      <c r="AH754" s="48" t="str">
        <f t="shared" si="105"/>
        <v/>
      </c>
      <c r="AI754" s="41" t="str">
        <f t="shared" si="106"/>
        <v/>
      </c>
    </row>
    <row r="755" spans="1:35" x14ac:dyDescent="0.2">
      <c r="A755" s="65"/>
      <c r="B755" s="64"/>
      <c r="C755" s="65"/>
      <c r="D755" s="88"/>
      <c r="E755" s="62"/>
      <c r="F755" s="62"/>
      <c r="G755" s="62"/>
      <c r="H755" s="62"/>
      <c r="I755" s="62"/>
      <c r="J755" s="62"/>
      <c r="K755" s="62"/>
      <c r="L755" s="43" t="str">
        <f>IF($B755="","",MAX(0,$E755-MAX($E755-$I755,Parámetros!$B$5)))</f>
        <v/>
      </c>
      <c r="M755" s="43" t="str">
        <f>IF($B755="","",MIN($E755,Parámetros!$B$4))</f>
        <v/>
      </c>
      <c r="N755" s="43" t="str">
        <f t="shared" si="99"/>
        <v/>
      </c>
      <c r="O755" s="43" t="str">
        <f>IF($B755="","",MIN(($E755+$F755)/IF($D755="",1,$D755),Parámetros!$B$4))</f>
        <v/>
      </c>
      <c r="P755" s="43" t="str">
        <f t="shared" si="100"/>
        <v/>
      </c>
      <c r="Q755" s="43" t="str">
        <f t="shared" si="101"/>
        <v/>
      </c>
      <c r="R755" s="43" t="str">
        <f t="shared" si="102"/>
        <v/>
      </c>
      <c r="S755" s="44" t="str">
        <f>IF($B755="","",IFERROR(VLOOKUP($C755,F.931!$B:$R,9,0),8))</f>
        <v/>
      </c>
      <c r="T755" s="44" t="str">
        <f>IF($B755="","",IFERROR(VLOOKUP($C755,F.931!$B:$R,7,0),1))</f>
        <v/>
      </c>
      <c r="U755" s="44" t="str">
        <f>IF($B755="","",IFERROR(VLOOKUP($C755,F.931!$B:$AR,15,0),0))</f>
        <v/>
      </c>
      <c r="V755" s="44" t="str">
        <f>IF($B755="","",IFERROR(VLOOKUP($C755,F.931!$B:$R,3,0),1))</f>
        <v/>
      </c>
      <c r="W755" s="45" t="str">
        <f t="shared" si="103"/>
        <v/>
      </c>
      <c r="X755" s="46" t="str">
        <f>IF($B755="","",$W755*(X$2+$U755*0.015) *$O755*IF(COUNTIF(Parámetros!$J:$J, $S755)&gt;0,0,1)*IF($T755=2,0,1) +$J755*$W755)</f>
        <v/>
      </c>
      <c r="Y755" s="46" t="str">
        <f>IF($B755="","",$W755*Y$2*P755*IF(COUNTIF(Parámetros!$L:$L,$S755)&gt;0,0,1)*IF($T755=2,0,1) +$K755*$W755)</f>
        <v/>
      </c>
      <c r="Z755" s="46" t="str">
        <f>IF($B755="","",($M755*Z$2+IF($T755=2,0, $M755*Z$1+$X755/$W755*(1-$W755)))*IF(COUNTIF(Parámetros!$I:$I, $S755)&gt;0,0,1))</f>
        <v/>
      </c>
      <c r="AA755" s="46" t="str">
        <f>IF($B755="","",$R755*IF($T755=2,AA$1,AA$2) *IF(COUNTIF(Parámetros!$K:$K, $S755)&gt;0,0,1)+$Y755/$W755*(1-$W755))</f>
        <v/>
      </c>
      <c r="AB755" s="46" t="str">
        <f>IF($B755="","",$Q755*Parámetros!$B$3+Parámetros!$B$2)</f>
        <v/>
      </c>
      <c r="AC755" s="46" t="str">
        <f>IF($B755="","",Parámetros!$B$1*IF(OR($S755=27,$S755=102),0,1))</f>
        <v/>
      </c>
      <c r="AE755" s="43" t="str">
        <f>IF($B755="","",IF($C755="","No declarado",IFERROR(VLOOKUP($C755,F.931!$B:$BZ,$AE$1,0),"No declarado")))</f>
        <v/>
      </c>
      <c r="AF755" s="47" t="str">
        <f t="shared" si="104"/>
        <v/>
      </c>
      <c r="AG755" s="47" t="str">
        <f>IF($B755="","",IFERROR(O755-VLOOKUP(C755,F.931!B:BZ,SUMIFS(F.931!$1:$1,F.931!$3:$3,"Remuneración 4"),0),""))</f>
        <v/>
      </c>
      <c r="AH755" s="48" t="str">
        <f t="shared" si="105"/>
        <v/>
      </c>
      <c r="AI755" s="41" t="str">
        <f t="shared" si="106"/>
        <v/>
      </c>
    </row>
    <row r="756" spans="1:35" x14ac:dyDescent="0.2">
      <c r="A756" s="65"/>
      <c r="B756" s="64"/>
      <c r="C756" s="65"/>
      <c r="D756" s="88"/>
      <c r="E756" s="62"/>
      <c r="F756" s="62"/>
      <c r="G756" s="62"/>
      <c r="H756" s="62"/>
      <c r="I756" s="62"/>
      <c r="J756" s="62"/>
      <c r="K756" s="62"/>
      <c r="L756" s="43" t="str">
        <f>IF($B756="","",MAX(0,$E756-MAX($E756-$I756,Parámetros!$B$5)))</f>
        <v/>
      </c>
      <c r="M756" s="43" t="str">
        <f>IF($B756="","",MIN($E756,Parámetros!$B$4))</f>
        <v/>
      </c>
      <c r="N756" s="43" t="str">
        <f t="shared" si="99"/>
        <v/>
      </c>
      <c r="O756" s="43" t="str">
        <f>IF($B756="","",MIN(($E756+$F756)/IF($D756="",1,$D756),Parámetros!$B$4))</f>
        <v/>
      </c>
      <c r="P756" s="43" t="str">
        <f t="shared" si="100"/>
        <v/>
      </c>
      <c r="Q756" s="43" t="str">
        <f t="shared" si="101"/>
        <v/>
      </c>
      <c r="R756" s="43" t="str">
        <f t="shared" si="102"/>
        <v/>
      </c>
      <c r="S756" s="44" t="str">
        <f>IF($B756="","",IFERROR(VLOOKUP($C756,F.931!$B:$R,9,0),8))</f>
        <v/>
      </c>
      <c r="T756" s="44" t="str">
        <f>IF($B756="","",IFERROR(VLOOKUP($C756,F.931!$B:$R,7,0),1))</f>
        <v/>
      </c>
      <c r="U756" s="44" t="str">
        <f>IF($B756="","",IFERROR(VLOOKUP($C756,F.931!$B:$AR,15,0),0))</f>
        <v/>
      </c>
      <c r="V756" s="44" t="str">
        <f>IF($B756="","",IFERROR(VLOOKUP($C756,F.931!$B:$R,3,0),1))</f>
        <v/>
      </c>
      <c r="W756" s="45" t="str">
        <f t="shared" si="103"/>
        <v/>
      </c>
      <c r="X756" s="46" t="str">
        <f>IF($B756="","",$W756*(X$2+$U756*0.015) *$O756*IF(COUNTIF(Parámetros!$J:$J, $S756)&gt;0,0,1)*IF($T756=2,0,1) +$J756*$W756)</f>
        <v/>
      </c>
      <c r="Y756" s="46" t="str">
        <f>IF($B756="","",$W756*Y$2*P756*IF(COUNTIF(Parámetros!$L:$L,$S756)&gt;0,0,1)*IF($T756=2,0,1) +$K756*$W756)</f>
        <v/>
      </c>
      <c r="Z756" s="46" t="str">
        <f>IF($B756="","",($M756*Z$2+IF($T756=2,0, $M756*Z$1+$X756/$W756*(1-$W756)))*IF(COUNTIF(Parámetros!$I:$I, $S756)&gt;0,0,1))</f>
        <v/>
      </c>
      <c r="AA756" s="46" t="str">
        <f>IF($B756="","",$R756*IF($T756=2,AA$1,AA$2) *IF(COUNTIF(Parámetros!$K:$K, $S756)&gt;0,0,1)+$Y756/$W756*(1-$W756))</f>
        <v/>
      </c>
      <c r="AB756" s="46" t="str">
        <f>IF($B756="","",$Q756*Parámetros!$B$3+Parámetros!$B$2)</f>
        <v/>
      </c>
      <c r="AC756" s="46" t="str">
        <f>IF($B756="","",Parámetros!$B$1*IF(OR($S756=27,$S756=102),0,1))</f>
        <v/>
      </c>
      <c r="AE756" s="43" t="str">
        <f>IF($B756="","",IF($C756="","No declarado",IFERROR(VLOOKUP($C756,F.931!$B:$BZ,$AE$1,0),"No declarado")))</f>
        <v/>
      </c>
      <c r="AF756" s="47" t="str">
        <f t="shared" si="104"/>
        <v/>
      </c>
      <c r="AG756" s="47" t="str">
        <f>IF($B756="","",IFERROR(O756-VLOOKUP(C756,F.931!B:BZ,SUMIFS(F.931!$1:$1,F.931!$3:$3,"Remuneración 4"),0),""))</f>
        <v/>
      </c>
      <c r="AH756" s="48" t="str">
        <f t="shared" si="105"/>
        <v/>
      </c>
      <c r="AI756" s="41" t="str">
        <f t="shared" si="106"/>
        <v/>
      </c>
    </row>
    <row r="757" spans="1:35" x14ac:dyDescent="0.2">
      <c r="A757" s="65"/>
      <c r="B757" s="64"/>
      <c r="C757" s="65"/>
      <c r="D757" s="88"/>
      <c r="E757" s="62"/>
      <c r="F757" s="62"/>
      <c r="G757" s="62"/>
      <c r="H757" s="62"/>
      <c r="I757" s="62"/>
      <c r="J757" s="62"/>
      <c r="K757" s="62"/>
      <c r="L757" s="43" t="str">
        <f>IF($B757="","",MAX(0,$E757-MAX($E757-$I757,Parámetros!$B$5)))</f>
        <v/>
      </c>
      <c r="M757" s="43" t="str">
        <f>IF($B757="","",MIN($E757,Parámetros!$B$4))</f>
        <v/>
      </c>
      <c r="N757" s="43" t="str">
        <f t="shared" si="99"/>
        <v/>
      </c>
      <c r="O757" s="43" t="str">
        <f>IF($B757="","",MIN(($E757+$F757)/IF($D757="",1,$D757),Parámetros!$B$4))</f>
        <v/>
      </c>
      <c r="P757" s="43" t="str">
        <f t="shared" si="100"/>
        <v/>
      </c>
      <c r="Q757" s="43" t="str">
        <f t="shared" si="101"/>
        <v/>
      </c>
      <c r="R757" s="43" t="str">
        <f t="shared" si="102"/>
        <v/>
      </c>
      <c r="S757" s="44" t="str">
        <f>IF($B757="","",IFERROR(VLOOKUP($C757,F.931!$B:$R,9,0),8))</f>
        <v/>
      </c>
      <c r="T757" s="44" t="str">
        <f>IF($B757="","",IFERROR(VLOOKUP($C757,F.931!$B:$R,7,0),1))</f>
        <v/>
      </c>
      <c r="U757" s="44" t="str">
        <f>IF($B757="","",IFERROR(VLOOKUP($C757,F.931!$B:$AR,15,0),0))</f>
        <v/>
      </c>
      <c r="V757" s="44" t="str">
        <f>IF($B757="","",IFERROR(VLOOKUP($C757,F.931!$B:$R,3,0),1))</f>
        <v/>
      </c>
      <c r="W757" s="45" t="str">
        <f t="shared" si="103"/>
        <v/>
      </c>
      <c r="X757" s="46" t="str">
        <f>IF($B757="","",$W757*(X$2+$U757*0.015) *$O757*IF(COUNTIF(Parámetros!$J:$J, $S757)&gt;0,0,1)*IF($T757=2,0,1) +$J757*$W757)</f>
        <v/>
      </c>
      <c r="Y757" s="46" t="str">
        <f>IF($B757="","",$W757*Y$2*P757*IF(COUNTIF(Parámetros!$L:$L,$S757)&gt;0,0,1)*IF($T757=2,0,1) +$K757*$W757)</f>
        <v/>
      </c>
      <c r="Z757" s="46" t="str">
        <f>IF($B757="","",($M757*Z$2+IF($T757=2,0, $M757*Z$1+$X757/$W757*(1-$W757)))*IF(COUNTIF(Parámetros!$I:$I, $S757)&gt;0,0,1))</f>
        <v/>
      </c>
      <c r="AA757" s="46" t="str">
        <f>IF($B757="","",$R757*IF($T757=2,AA$1,AA$2) *IF(COUNTIF(Parámetros!$K:$K, $S757)&gt;0,0,1)+$Y757/$W757*(1-$W757))</f>
        <v/>
      </c>
      <c r="AB757" s="46" t="str">
        <f>IF($B757="","",$Q757*Parámetros!$B$3+Parámetros!$B$2)</f>
        <v/>
      </c>
      <c r="AC757" s="46" t="str">
        <f>IF($B757="","",Parámetros!$B$1*IF(OR($S757=27,$S757=102),0,1))</f>
        <v/>
      </c>
      <c r="AE757" s="43" t="str">
        <f>IF($B757="","",IF($C757="","No declarado",IFERROR(VLOOKUP($C757,F.931!$B:$BZ,$AE$1,0),"No declarado")))</f>
        <v/>
      </c>
      <c r="AF757" s="47" t="str">
        <f t="shared" si="104"/>
        <v/>
      </c>
      <c r="AG757" s="47" t="str">
        <f>IF($B757="","",IFERROR(O757-VLOOKUP(C757,F.931!B:BZ,SUMIFS(F.931!$1:$1,F.931!$3:$3,"Remuneración 4"),0),""))</f>
        <v/>
      </c>
      <c r="AH757" s="48" t="str">
        <f t="shared" si="105"/>
        <v/>
      </c>
      <c r="AI757" s="41" t="str">
        <f t="shared" si="106"/>
        <v/>
      </c>
    </row>
    <row r="758" spans="1:35" x14ac:dyDescent="0.2">
      <c r="A758" s="65"/>
      <c r="B758" s="64"/>
      <c r="C758" s="65"/>
      <c r="D758" s="88"/>
      <c r="E758" s="62"/>
      <c r="F758" s="62"/>
      <c r="G758" s="62"/>
      <c r="H758" s="62"/>
      <c r="I758" s="62"/>
      <c r="J758" s="62"/>
      <c r="K758" s="62"/>
      <c r="L758" s="43" t="str">
        <f>IF($B758="","",MAX(0,$E758-MAX($E758-$I758,Parámetros!$B$5)))</f>
        <v/>
      </c>
      <c r="M758" s="43" t="str">
        <f>IF($B758="","",MIN($E758,Parámetros!$B$4))</f>
        <v/>
      </c>
      <c r="N758" s="43" t="str">
        <f t="shared" si="99"/>
        <v/>
      </c>
      <c r="O758" s="43" t="str">
        <f>IF($B758="","",MIN(($E758+$F758)/IF($D758="",1,$D758),Parámetros!$B$4))</f>
        <v/>
      </c>
      <c r="P758" s="43" t="str">
        <f t="shared" si="100"/>
        <v/>
      </c>
      <c r="Q758" s="43" t="str">
        <f t="shared" si="101"/>
        <v/>
      </c>
      <c r="R758" s="43" t="str">
        <f t="shared" si="102"/>
        <v/>
      </c>
      <c r="S758" s="44" t="str">
        <f>IF($B758="","",IFERROR(VLOOKUP($C758,F.931!$B:$R,9,0),8))</f>
        <v/>
      </c>
      <c r="T758" s="44" t="str">
        <f>IF($B758="","",IFERROR(VLOOKUP($C758,F.931!$B:$R,7,0),1))</f>
        <v/>
      </c>
      <c r="U758" s="44" t="str">
        <f>IF($B758="","",IFERROR(VLOOKUP($C758,F.931!$B:$AR,15,0),0))</f>
        <v/>
      </c>
      <c r="V758" s="44" t="str">
        <f>IF($B758="","",IFERROR(VLOOKUP($C758,F.931!$B:$R,3,0),1))</f>
        <v/>
      </c>
      <c r="W758" s="45" t="str">
        <f t="shared" si="103"/>
        <v/>
      </c>
      <c r="X758" s="46" t="str">
        <f>IF($B758="","",$W758*(X$2+$U758*0.015) *$O758*IF(COUNTIF(Parámetros!$J:$J, $S758)&gt;0,0,1)*IF($T758=2,0,1) +$J758*$W758)</f>
        <v/>
      </c>
      <c r="Y758" s="46" t="str">
        <f>IF($B758="","",$W758*Y$2*P758*IF(COUNTIF(Parámetros!$L:$L,$S758)&gt;0,0,1)*IF($T758=2,0,1) +$K758*$W758)</f>
        <v/>
      </c>
      <c r="Z758" s="46" t="str">
        <f>IF($B758="","",($M758*Z$2+IF($T758=2,0, $M758*Z$1+$X758/$W758*(1-$W758)))*IF(COUNTIF(Parámetros!$I:$I, $S758)&gt;0,0,1))</f>
        <v/>
      </c>
      <c r="AA758" s="46" t="str">
        <f>IF($B758="","",$R758*IF($T758=2,AA$1,AA$2) *IF(COUNTIF(Parámetros!$K:$K, $S758)&gt;0,0,1)+$Y758/$W758*(1-$W758))</f>
        <v/>
      </c>
      <c r="AB758" s="46" t="str">
        <f>IF($B758="","",$Q758*Parámetros!$B$3+Parámetros!$B$2)</f>
        <v/>
      </c>
      <c r="AC758" s="46" t="str">
        <f>IF($B758="","",Parámetros!$B$1*IF(OR($S758=27,$S758=102),0,1))</f>
        <v/>
      </c>
      <c r="AE758" s="43" t="str">
        <f>IF($B758="","",IF($C758="","No declarado",IFERROR(VLOOKUP($C758,F.931!$B:$BZ,$AE$1,0),"No declarado")))</f>
        <v/>
      </c>
      <c r="AF758" s="47" t="str">
        <f t="shared" si="104"/>
        <v/>
      </c>
      <c r="AG758" s="47" t="str">
        <f>IF($B758="","",IFERROR(O758-VLOOKUP(C758,F.931!B:BZ,SUMIFS(F.931!$1:$1,F.931!$3:$3,"Remuneración 4"),0),""))</f>
        <v/>
      </c>
      <c r="AH758" s="48" t="str">
        <f t="shared" si="105"/>
        <v/>
      </c>
      <c r="AI758" s="41" t="str">
        <f t="shared" si="106"/>
        <v/>
      </c>
    </row>
    <row r="759" spans="1:35" x14ac:dyDescent="0.2">
      <c r="A759" s="65"/>
      <c r="B759" s="64"/>
      <c r="C759" s="65"/>
      <c r="D759" s="88"/>
      <c r="E759" s="62"/>
      <c r="F759" s="62"/>
      <c r="G759" s="62"/>
      <c r="H759" s="62"/>
      <c r="I759" s="62"/>
      <c r="J759" s="62"/>
      <c r="K759" s="62"/>
      <c r="L759" s="43" t="str">
        <f>IF($B759="","",MAX(0,$E759-MAX($E759-$I759,Parámetros!$B$5)))</f>
        <v/>
      </c>
      <c r="M759" s="43" t="str">
        <f>IF($B759="","",MIN($E759,Parámetros!$B$4))</f>
        <v/>
      </c>
      <c r="N759" s="43" t="str">
        <f t="shared" si="99"/>
        <v/>
      </c>
      <c r="O759" s="43" t="str">
        <f>IF($B759="","",MIN(($E759+$F759)/IF($D759="",1,$D759),Parámetros!$B$4))</f>
        <v/>
      </c>
      <c r="P759" s="43" t="str">
        <f t="shared" si="100"/>
        <v/>
      </c>
      <c r="Q759" s="43" t="str">
        <f t="shared" si="101"/>
        <v/>
      </c>
      <c r="R759" s="43" t="str">
        <f t="shared" si="102"/>
        <v/>
      </c>
      <c r="S759" s="44" t="str">
        <f>IF($B759="","",IFERROR(VLOOKUP($C759,F.931!$B:$R,9,0),8))</f>
        <v/>
      </c>
      <c r="T759" s="44" t="str">
        <f>IF($B759="","",IFERROR(VLOOKUP($C759,F.931!$B:$R,7,0),1))</f>
        <v/>
      </c>
      <c r="U759" s="44" t="str">
        <f>IF($B759="","",IFERROR(VLOOKUP($C759,F.931!$B:$AR,15,0),0))</f>
        <v/>
      </c>
      <c r="V759" s="44" t="str">
        <f>IF($B759="","",IFERROR(VLOOKUP($C759,F.931!$B:$R,3,0),1))</f>
        <v/>
      </c>
      <c r="W759" s="45" t="str">
        <f t="shared" si="103"/>
        <v/>
      </c>
      <c r="X759" s="46" t="str">
        <f>IF($B759="","",$W759*(X$2+$U759*0.015) *$O759*IF(COUNTIF(Parámetros!$J:$J, $S759)&gt;0,0,1)*IF($T759=2,0,1) +$J759*$W759)</f>
        <v/>
      </c>
      <c r="Y759" s="46" t="str">
        <f>IF($B759="","",$W759*Y$2*P759*IF(COUNTIF(Parámetros!$L:$L,$S759)&gt;0,0,1)*IF($T759=2,0,1) +$K759*$W759)</f>
        <v/>
      </c>
      <c r="Z759" s="46" t="str">
        <f>IF($B759="","",($M759*Z$2+IF($T759=2,0, $M759*Z$1+$X759/$W759*(1-$W759)))*IF(COUNTIF(Parámetros!$I:$I, $S759)&gt;0,0,1))</f>
        <v/>
      </c>
      <c r="AA759" s="46" t="str">
        <f>IF($B759="","",$R759*IF($T759=2,AA$1,AA$2) *IF(COUNTIF(Parámetros!$K:$K, $S759)&gt;0,0,1)+$Y759/$W759*(1-$W759))</f>
        <v/>
      </c>
      <c r="AB759" s="46" t="str">
        <f>IF($B759="","",$Q759*Parámetros!$B$3+Parámetros!$B$2)</f>
        <v/>
      </c>
      <c r="AC759" s="46" t="str">
        <f>IF($B759="","",Parámetros!$B$1*IF(OR($S759=27,$S759=102),0,1))</f>
        <v/>
      </c>
      <c r="AE759" s="43" t="str">
        <f>IF($B759="","",IF($C759="","No declarado",IFERROR(VLOOKUP($C759,F.931!$B:$BZ,$AE$1,0),"No declarado")))</f>
        <v/>
      </c>
      <c r="AF759" s="47" t="str">
        <f t="shared" si="104"/>
        <v/>
      </c>
      <c r="AG759" s="47" t="str">
        <f>IF($B759="","",IFERROR(O759-VLOOKUP(C759,F.931!B:BZ,SUMIFS(F.931!$1:$1,F.931!$3:$3,"Remuneración 4"),0),""))</f>
        <v/>
      </c>
      <c r="AH759" s="48" t="str">
        <f t="shared" si="105"/>
        <v/>
      </c>
      <c r="AI759" s="41" t="str">
        <f t="shared" si="106"/>
        <v/>
      </c>
    </row>
    <row r="760" spans="1:35" x14ac:dyDescent="0.2">
      <c r="A760" s="65"/>
      <c r="B760" s="64"/>
      <c r="C760" s="65"/>
      <c r="D760" s="88"/>
      <c r="E760" s="62"/>
      <c r="F760" s="62"/>
      <c r="G760" s="62"/>
      <c r="H760" s="62"/>
      <c r="I760" s="62"/>
      <c r="J760" s="62"/>
      <c r="K760" s="62"/>
      <c r="L760" s="43" t="str">
        <f>IF($B760="","",MAX(0,$E760-MAX($E760-$I760,Parámetros!$B$5)))</f>
        <v/>
      </c>
      <c r="M760" s="43" t="str">
        <f>IF($B760="","",MIN($E760,Parámetros!$B$4))</f>
        <v/>
      </c>
      <c r="N760" s="43" t="str">
        <f t="shared" si="99"/>
        <v/>
      </c>
      <c r="O760" s="43" t="str">
        <f>IF($B760="","",MIN(($E760+$F760)/IF($D760="",1,$D760),Parámetros!$B$4))</f>
        <v/>
      </c>
      <c r="P760" s="43" t="str">
        <f t="shared" si="100"/>
        <v/>
      </c>
      <c r="Q760" s="43" t="str">
        <f t="shared" si="101"/>
        <v/>
      </c>
      <c r="R760" s="43" t="str">
        <f t="shared" si="102"/>
        <v/>
      </c>
      <c r="S760" s="44" t="str">
        <f>IF($B760="","",IFERROR(VLOOKUP($C760,F.931!$B:$R,9,0),8))</f>
        <v/>
      </c>
      <c r="T760" s="44" t="str">
        <f>IF($B760="","",IFERROR(VLOOKUP($C760,F.931!$B:$R,7,0),1))</f>
        <v/>
      </c>
      <c r="U760" s="44" t="str">
        <f>IF($B760="","",IFERROR(VLOOKUP($C760,F.931!$B:$AR,15,0),0))</f>
        <v/>
      </c>
      <c r="V760" s="44" t="str">
        <f>IF($B760="","",IFERROR(VLOOKUP($C760,F.931!$B:$R,3,0),1))</f>
        <v/>
      </c>
      <c r="W760" s="45" t="str">
        <f t="shared" si="103"/>
        <v/>
      </c>
      <c r="X760" s="46" t="str">
        <f>IF($B760="","",$W760*(X$2+$U760*0.015) *$O760*IF(COUNTIF(Parámetros!$J:$J, $S760)&gt;0,0,1)*IF($T760=2,0,1) +$J760*$W760)</f>
        <v/>
      </c>
      <c r="Y760" s="46" t="str">
        <f>IF($B760="","",$W760*Y$2*P760*IF(COUNTIF(Parámetros!$L:$L,$S760)&gt;0,0,1)*IF($T760=2,0,1) +$K760*$W760)</f>
        <v/>
      </c>
      <c r="Z760" s="46" t="str">
        <f>IF($B760="","",($M760*Z$2+IF($T760=2,0, $M760*Z$1+$X760/$W760*(1-$W760)))*IF(COUNTIF(Parámetros!$I:$I, $S760)&gt;0,0,1))</f>
        <v/>
      </c>
      <c r="AA760" s="46" t="str">
        <f>IF($B760="","",$R760*IF($T760=2,AA$1,AA$2) *IF(COUNTIF(Parámetros!$K:$K, $S760)&gt;0,0,1)+$Y760/$W760*(1-$W760))</f>
        <v/>
      </c>
      <c r="AB760" s="46" t="str">
        <f>IF($B760="","",$Q760*Parámetros!$B$3+Parámetros!$B$2)</f>
        <v/>
      </c>
      <c r="AC760" s="46" t="str">
        <f>IF($B760="","",Parámetros!$B$1*IF(OR($S760=27,$S760=102),0,1))</f>
        <v/>
      </c>
      <c r="AE760" s="43" t="str">
        <f>IF($B760="","",IF($C760="","No declarado",IFERROR(VLOOKUP($C760,F.931!$B:$BZ,$AE$1,0),"No declarado")))</f>
        <v/>
      </c>
      <c r="AF760" s="47" t="str">
        <f t="shared" si="104"/>
        <v/>
      </c>
      <c r="AG760" s="47" t="str">
        <f>IF($B760="","",IFERROR(O760-VLOOKUP(C760,F.931!B:BZ,SUMIFS(F.931!$1:$1,F.931!$3:$3,"Remuneración 4"),0),""))</f>
        <v/>
      </c>
      <c r="AH760" s="48" t="str">
        <f t="shared" si="105"/>
        <v/>
      </c>
      <c r="AI760" s="41" t="str">
        <f t="shared" si="106"/>
        <v/>
      </c>
    </row>
    <row r="761" spans="1:35" x14ac:dyDescent="0.2">
      <c r="A761" s="65"/>
      <c r="B761" s="64"/>
      <c r="C761" s="65"/>
      <c r="D761" s="88"/>
      <c r="E761" s="62"/>
      <c r="F761" s="62"/>
      <c r="G761" s="62"/>
      <c r="H761" s="62"/>
      <c r="I761" s="62"/>
      <c r="J761" s="62"/>
      <c r="K761" s="62"/>
      <c r="L761" s="43" t="str">
        <f>IF($B761="","",MAX(0,$E761-MAX($E761-$I761,Parámetros!$B$5)))</f>
        <v/>
      </c>
      <c r="M761" s="43" t="str">
        <f>IF($B761="","",MIN($E761,Parámetros!$B$4))</f>
        <v/>
      </c>
      <c r="N761" s="43" t="str">
        <f t="shared" si="99"/>
        <v/>
      </c>
      <c r="O761" s="43" t="str">
        <f>IF($B761="","",MIN(($E761+$F761)/IF($D761="",1,$D761),Parámetros!$B$4))</f>
        <v/>
      </c>
      <c r="P761" s="43" t="str">
        <f t="shared" si="100"/>
        <v/>
      </c>
      <c r="Q761" s="43" t="str">
        <f t="shared" si="101"/>
        <v/>
      </c>
      <c r="R761" s="43" t="str">
        <f t="shared" si="102"/>
        <v/>
      </c>
      <c r="S761" s="44" t="str">
        <f>IF($B761="","",IFERROR(VLOOKUP($C761,F.931!$B:$R,9,0),8))</f>
        <v/>
      </c>
      <c r="T761" s="44" t="str">
        <f>IF($B761="","",IFERROR(VLOOKUP($C761,F.931!$B:$R,7,0),1))</f>
        <v/>
      </c>
      <c r="U761" s="44" t="str">
        <f>IF($B761="","",IFERROR(VLOOKUP($C761,F.931!$B:$AR,15,0),0))</f>
        <v/>
      </c>
      <c r="V761" s="44" t="str">
        <f>IF($B761="","",IFERROR(VLOOKUP($C761,F.931!$B:$R,3,0),1))</f>
        <v/>
      </c>
      <c r="W761" s="45" t="str">
        <f t="shared" si="103"/>
        <v/>
      </c>
      <c r="X761" s="46" t="str">
        <f>IF($B761="","",$W761*(X$2+$U761*0.015) *$O761*IF(COUNTIF(Parámetros!$J:$J, $S761)&gt;0,0,1)*IF($T761=2,0,1) +$J761*$W761)</f>
        <v/>
      </c>
      <c r="Y761" s="46" t="str">
        <f>IF($B761="","",$W761*Y$2*P761*IF(COUNTIF(Parámetros!$L:$L,$S761)&gt;0,0,1)*IF($T761=2,0,1) +$K761*$W761)</f>
        <v/>
      </c>
      <c r="Z761" s="46" t="str">
        <f>IF($B761="","",($M761*Z$2+IF($T761=2,0, $M761*Z$1+$X761/$W761*(1-$W761)))*IF(COUNTIF(Parámetros!$I:$I, $S761)&gt;0,0,1))</f>
        <v/>
      </c>
      <c r="AA761" s="46" t="str">
        <f>IF($B761="","",$R761*IF($T761=2,AA$1,AA$2) *IF(COUNTIF(Parámetros!$K:$K, $S761)&gt;0,0,1)+$Y761/$W761*(1-$W761))</f>
        <v/>
      </c>
      <c r="AB761" s="46" t="str">
        <f>IF($B761="","",$Q761*Parámetros!$B$3+Parámetros!$B$2)</f>
        <v/>
      </c>
      <c r="AC761" s="46" t="str">
        <f>IF($B761="","",Parámetros!$B$1*IF(OR($S761=27,$S761=102),0,1))</f>
        <v/>
      </c>
      <c r="AE761" s="43" t="str">
        <f>IF($B761="","",IF($C761="","No declarado",IFERROR(VLOOKUP($C761,F.931!$B:$BZ,$AE$1,0),"No declarado")))</f>
        <v/>
      </c>
      <c r="AF761" s="47" t="str">
        <f t="shared" si="104"/>
        <v/>
      </c>
      <c r="AG761" s="47" t="str">
        <f>IF($B761="","",IFERROR(O761-VLOOKUP(C761,F.931!B:BZ,SUMIFS(F.931!$1:$1,F.931!$3:$3,"Remuneración 4"),0),""))</f>
        <v/>
      </c>
      <c r="AH761" s="48" t="str">
        <f t="shared" si="105"/>
        <v/>
      </c>
      <c r="AI761" s="41" t="str">
        <f t="shared" si="106"/>
        <v/>
      </c>
    </row>
    <row r="762" spans="1:35" x14ac:dyDescent="0.2">
      <c r="A762" s="65"/>
      <c r="B762" s="64"/>
      <c r="C762" s="65"/>
      <c r="D762" s="88"/>
      <c r="E762" s="62"/>
      <c r="F762" s="62"/>
      <c r="G762" s="62"/>
      <c r="H762" s="62"/>
      <c r="I762" s="62"/>
      <c r="J762" s="62"/>
      <c r="K762" s="62"/>
      <c r="L762" s="43" t="str">
        <f>IF($B762="","",MAX(0,$E762-MAX($E762-$I762,Parámetros!$B$5)))</f>
        <v/>
      </c>
      <c r="M762" s="43" t="str">
        <f>IF($B762="","",MIN($E762,Parámetros!$B$4))</f>
        <v/>
      </c>
      <c r="N762" s="43" t="str">
        <f t="shared" si="99"/>
        <v/>
      </c>
      <c r="O762" s="43" t="str">
        <f>IF($B762="","",MIN(($E762+$F762)/IF($D762="",1,$D762),Parámetros!$B$4))</f>
        <v/>
      </c>
      <c r="P762" s="43" t="str">
        <f t="shared" si="100"/>
        <v/>
      </c>
      <c r="Q762" s="43" t="str">
        <f t="shared" si="101"/>
        <v/>
      </c>
      <c r="R762" s="43" t="str">
        <f t="shared" si="102"/>
        <v/>
      </c>
      <c r="S762" s="44" t="str">
        <f>IF($B762="","",IFERROR(VLOOKUP($C762,F.931!$B:$R,9,0),8))</f>
        <v/>
      </c>
      <c r="T762" s="44" t="str">
        <f>IF($B762="","",IFERROR(VLOOKUP($C762,F.931!$B:$R,7,0),1))</f>
        <v/>
      </c>
      <c r="U762" s="44" t="str">
        <f>IF($B762="","",IFERROR(VLOOKUP($C762,F.931!$B:$AR,15,0),0))</f>
        <v/>
      </c>
      <c r="V762" s="44" t="str">
        <f>IF($B762="","",IFERROR(VLOOKUP($C762,F.931!$B:$R,3,0),1))</f>
        <v/>
      </c>
      <c r="W762" s="45" t="str">
        <f t="shared" si="103"/>
        <v/>
      </c>
      <c r="X762" s="46" t="str">
        <f>IF($B762="","",$W762*(X$2+$U762*0.015) *$O762*IF(COUNTIF(Parámetros!$J:$J, $S762)&gt;0,0,1)*IF($T762=2,0,1) +$J762*$W762)</f>
        <v/>
      </c>
      <c r="Y762" s="46" t="str">
        <f>IF($B762="","",$W762*Y$2*P762*IF(COUNTIF(Parámetros!$L:$L,$S762)&gt;0,0,1)*IF($T762=2,0,1) +$K762*$W762)</f>
        <v/>
      </c>
      <c r="Z762" s="46" t="str">
        <f>IF($B762="","",($M762*Z$2+IF($T762=2,0, $M762*Z$1+$X762/$W762*(1-$W762)))*IF(COUNTIF(Parámetros!$I:$I, $S762)&gt;0,0,1))</f>
        <v/>
      </c>
      <c r="AA762" s="46" t="str">
        <f>IF($B762="","",$R762*IF($T762=2,AA$1,AA$2) *IF(COUNTIF(Parámetros!$K:$K, $S762)&gt;0,0,1)+$Y762/$W762*(1-$W762))</f>
        <v/>
      </c>
      <c r="AB762" s="46" t="str">
        <f>IF($B762="","",$Q762*Parámetros!$B$3+Parámetros!$B$2)</f>
        <v/>
      </c>
      <c r="AC762" s="46" t="str">
        <f>IF($B762="","",Parámetros!$B$1*IF(OR($S762=27,$S762=102),0,1))</f>
        <v/>
      </c>
      <c r="AE762" s="43" t="str">
        <f>IF($B762="","",IF($C762="","No declarado",IFERROR(VLOOKUP($C762,F.931!$B:$BZ,$AE$1,0),"No declarado")))</f>
        <v/>
      </c>
      <c r="AF762" s="47" t="str">
        <f t="shared" si="104"/>
        <v/>
      </c>
      <c r="AG762" s="47" t="str">
        <f>IF($B762="","",IFERROR(O762-VLOOKUP(C762,F.931!B:BZ,SUMIFS(F.931!$1:$1,F.931!$3:$3,"Remuneración 4"),0),""))</f>
        <v/>
      </c>
      <c r="AH762" s="48" t="str">
        <f t="shared" si="105"/>
        <v/>
      </c>
      <c r="AI762" s="41" t="str">
        <f t="shared" si="106"/>
        <v/>
      </c>
    </row>
    <row r="763" spans="1:35" x14ac:dyDescent="0.2">
      <c r="A763" s="65"/>
      <c r="B763" s="64"/>
      <c r="C763" s="65"/>
      <c r="D763" s="88"/>
      <c r="E763" s="62"/>
      <c r="F763" s="62"/>
      <c r="G763" s="62"/>
      <c r="H763" s="62"/>
      <c r="I763" s="62"/>
      <c r="J763" s="62"/>
      <c r="K763" s="62"/>
      <c r="L763" s="43" t="str">
        <f>IF($B763="","",MAX(0,$E763-MAX($E763-$I763,Parámetros!$B$5)))</f>
        <v/>
      </c>
      <c r="M763" s="43" t="str">
        <f>IF($B763="","",MIN($E763,Parámetros!$B$4))</f>
        <v/>
      </c>
      <c r="N763" s="43" t="str">
        <f t="shared" si="99"/>
        <v/>
      </c>
      <c r="O763" s="43" t="str">
        <f>IF($B763="","",MIN(($E763+$F763)/IF($D763="",1,$D763),Parámetros!$B$4))</f>
        <v/>
      </c>
      <c r="P763" s="43" t="str">
        <f t="shared" si="100"/>
        <v/>
      </c>
      <c r="Q763" s="43" t="str">
        <f t="shared" si="101"/>
        <v/>
      </c>
      <c r="R763" s="43" t="str">
        <f t="shared" si="102"/>
        <v/>
      </c>
      <c r="S763" s="44" t="str">
        <f>IF($B763="","",IFERROR(VLOOKUP($C763,F.931!$B:$R,9,0),8))</f>
        <v/>
      </c>
      <c r="T763" s="44" t="str">
        <f>IF($B763="","",IFERROR(VLOOKUP($C763,F.931!$B:$R,7,0),1))</f>
        <v/>
      </c>
      <c r="U763" s="44" t="str">
        <f>IF($B763="","",IFERROR(VLOOKUP($C763,F.931!$B:$AR,15,0),0))</f>
        <v/>
      </c>
      <c r="V763" s="44" t="str">
        <f>IF($B763="","",IFERROR(VLOOKUP($C763,F.931!$B:$R,3,0),1))</f>
        <v/>
      </c>
      <c r="W763" s="45" t="str">
        <f t="shared" si="103"/>
        <v/>
      </c>
      <c r="X763" s="46" t="str">
        <f>IF($B763="","",$W763*(X$2+$U763*0.015) *$O763*IF(COUNTIF(Parámetros!$J:$J, $S763)&gt;0,0,1)*IF($T763=2,0,1) +$J763*$W763)</f>
        <v/>
      </c>
      <c r="Y763" s="46" t="str">
        <f>IF($B763="","",$W763*Y$2*P763*IF(COUNTIF(Parámetros!$L:$L,$S763)&gt;0,0,1)*IF($T763=2,0,1) +$K763*$W763)</f>
        <v/>
      </c>
      <c r="Z763" s="46" t="str">
        <f>IF($B763="","",($M763*Z$2+IF($T763=2,0, $M763*Z$1+$X763/$W763*(1-$W763)))*IF(COUNTIF(Parámetros!$I:$I, $S763)&gt;0,0,1))</f>
        <v/>
      </c>
      <c r="AA763" s="46" t="str">
        <f>IF($B763="","",$R763*IF($T763=2,AA$1,AA$2) *IF(COUNTIF(Parámetros!$K:$K, $S763)&gt;0,0,1)+$Y763/$W763*(1-$W763))</f>
        <v/>
      </c>
      <c r="AB763" s="46" t="str">
        <f>IF($B763="","",$Q763*Parámetros!$B$3+Parámetros!$B$2)</f>
        <v/>
      </c>
      <c r="AC763" s="46" t="str">
        <f>IF($B763="","",Parámetros!$B$1*IF(OR($S763=27,$S763=102),0,1))</f>
        <v/>
      </c>
      <c r="AE763" s="43" t="str">
        <f>IF($B763="","",IF($C763="","No declarado",IFERROR(VLOOKUP($C763,F.931!$B:$BZ,$AE$1,0),"No declarado")))</f>
        <v/>
      </c>
      <c r="AF763" s="47" t="str">
        <f t="shared" si="104"/>
        <v/>
      </c>
      <c r="AG763" s="47" t="str">
        <f>IF($B763="","",IFERROR(O763-VLOOKUP(C763,F.931!B:BZ,SUMIFS(F.931!$1:$1,F.931!$3:$3,"Remuneración 4"),0),""))</f>
        <v/>
      </c>
      <c r="AH763" s="48" t="str">
        <f t="shared" si="105"/>
        <v/>
      </c>
      <c r="AI763" s="41" t="str">
        <f t="shared" si="106"/>
        <v/>
      </c>
    </row>
    <row r="764" spans="1:35" x14ac:dyDescent="0.2">
      <c r="A764" s="65"/>
      <c r="B764" s="64"/>
      <c r="C764" s="65"/>
      <c r="D764" s="88"/>
      <c r="E764" s="62"/>
      <c r="F764" s="62"/>
      <c r="G764" s="62"/>
      <c r="H764" s="62"/>
      <c r="I764" s="62"/>
      <c r="J764" s="62"/>
      <c r="K764" s="62"/>
      <c r="L764" s="43" t="str">
        <f>IF($B764="","",MAX(0,$E764-MAX($E764-$I764,Parámetros!$B$5)))</f>
        <v/>
      </c>
      <c r="M764" s="43" t="str">
        <f>IF($B764="","",MIN($E764,Parámetros!$B$4))</f>
        <v/>
      </c>
      <c r="N764" s="43" t="str">
        <f t="shared" si="99"/>
        <v/>
      </c>
      <c r="O764" s="43" t="str">
        <f>IF($B764="","",MIN(($E764+$F764)/IF($D764="",1,$D764),Parámetros!$B$4))</f>
        <v/>
      </c>
      <c r="P764" s="43" t="str">
        <f t="shared" si="100"/>
        <v/>
      </c>
      <c r="Q764" s="43" t="str">
        <f t="shared" si="101"/>
        <v/>
      </c>
      <c r="R764" s="43" t="str">
        <f t="shared" si="102"/>
        <v/>
      </c>
      <c r="S764" s="44" t="str">
        <f>IF($B764="","",IFERROR(VLOOKUP($C764,F.931!$B:$R,9,0),8))</f>
        <v/>
      </c>
      <c r="T764" s="44" t="str">
        <f>IF($B764="","",IFERROR(VLOOKUP($C764,F.931!$B:$R,7,0),1))</f>
        <v/>
      </c>
      <c r="U764" s="44" t="str">
        <f>IF($B764="","",IFERROR(VLOOKUP($C764,F.931!$B:$AR,15,0),0))</f>
        <v/>
      </c>
      <c r="V764" s="44" t="str">
        <f>IF($B764="","",IFERROR(VLOOKUP($C764,F.931!$B:$R,3,0),1))</f>
        <v/>
      </c>
      <c r="W764" s="45" t="str">
        <f t="shared" si="103"/>
        <v/>
      </c>
      <c r="X764" s="46" t="str">
        <f>IF($B764="","",$W764*(X$2+$U764*0.015) *$O764*IF(COUNTIF(Parámetros!$J:$J, $S764)&gt;0,0,1)*IF($T764=2,0,1) +$J764*$W764)</f>
        <v/>
      </c>
      <c r="Y764" s="46" t="str">
        <f>IF($B764="","",$W764*Y$2*P764*IF(COUNTIF(Parámetros!$L:$L,$S764)&gt;0,0,1)*IF($T764=2,0,1) +$K764*$W764)</f>
        <v/>
      </c>
      <c r="Z764" s="46" t="str">
        <f>IF($B764="","",($M764*Z$2+IF($T764=2,0, $M764*Z$1+$X764/$W764*(1-$W764)))*IF(COUNTIF(Parámetros!$I:$I, $S764)&gt;0,0,1))</f>
        <v/>
      </c>
      <c r="AA764" s="46" t="str">
        <f>IF($B764="","",$R764*IF($T764=2,AA$1,AA$2) *IF(COUNTIF(Parámetros!$K:$K, $S764)&gt;0,0,1)+$Y764/$W764*(1-$W764))</f>
        <v/>
      </c>
      <c r="AB764" s="46" t="str">
        <f>IF($B764="","",$Q764*Parámetros!$B$3+Parámetros!$B$2)</f>
        <v/>
      </c>
      <c r="AC764" s="46" t="str">
        <f>IF($B764="","",Parámetros!$B$1*IF(OR($S764=27,$S764=102),0,1))</f>
        <v/>
      </c>
      <c r="AE764" s="43" t="str">
        <f>IF($B764="","",IF($C764="","No declarado",IFERROR(VLOOKUP($C764,F.931!$B:$BZ,$AE$1,0),"No declarado")))</f>
        <v/>
      </c>
      <c r="AF764" s="47" t="str">
        <f t="shared" si="104"/>
        <v/>
      </c>
      <c r="AG764" s="47" t="str">
        <f>IF($B764="","",IFERROR(O764-VLOOKUP(C764,F.931!B:BZ,SUMIFS(F.931!$1:$1,F.931!$3:$3,"Remuneración 4"),0),""))</f>
        <v/>
      </c>
      <c r="AH764" s="48" t="str">
        <f t="shared" si="105"/>
        <v/>
      </c>
      <c r="AI764" s="41" t="str">
        <f t="shared" si="106"/>
        <v/>
      </c>
    </row>
    <row r="765" spans="1:35" x14ac:dyDescent="0.2">
      <c r="A765" s="65"/>
      <c r="B765" s="64"/>
      <c r="C765" s="65"/>
      <c r="D765" s="88"/>
      <c r="E765" s="62"/>
      <c r="F765" s="62"/>
      <c r="G765" s="62"/>
      <c r="H765" s="62"/>
      <c r="I765" s="62"/>
      <c r="J765" s="62"/>
      <c r="K765" s="62"/>
      <c r="L765" s="43" t="str">
        <f>IF($B765="","",MAX(0,$E765-MAX($E765-$I765,Parámetros!$B$5)))</f>
        <v/>
      </c>
      <c r="M765" s="43" t="str">
        <f>IF($B765="","",MIN($E765,Parámetros!$B$4))</f>
        <v/>
      </c>
      <c r="N765" s="43" t="str">
        <f t="shared" si="99"/>
        <v/>
      </c>
      <c r="O765" s="43" t="str">
        <f>IF($B765="","",MIN(($E765+$F765)/IF($D765="",1,$D765),Parámetros!$B$4))</f>
        <v/>
      </c>
      <c r="P765" s="43" t="str">
        <f t="shared" si="100"/>
        <v/>
      </c>
      <c r="Q765" s="43" t="str">
        <f t="shared" si="101"/>
        <v/>
      </c>
      <c r="R765" s="43" t="str">
        <f t="shared" si="102"/>
        <v/>
      </c>
      <c r="S765" s="44" t="str">
        <f>IF($B765="","",IFERROR(VLOOKUP($C765,F.931!$B:$R,9,0),8))</f>
        <v/>
      </c>
      <c r="T765" s="44" t="str">
        <f>IF($B765="","",IFERROR(VLOOKUP($C765,F.931!$B:$R,7,0),1))</f>
        <v/>
      </c>
      <c r="U765" s="44" t="str">
        <f>IF($B765="","",IFERROR(VLOOKUP($C765,F.931!$B:$AR,15,0),0))</f>
        <v/>
      </c>
      <c r="V765" s="44" t="str">
        <f>IF($B765="","",IFERROR(VLOOKUP($C765,F.931!$B:$R,3,0),1))</f>
        <v/>
      </c>
      <c r="W765" s="45" t="str">
        <f t="shared" si="103"/>
        <v/>
      </c>
      <c r="X765" s="46" t="str">
        <f>IF($B765="","",$W765*(X$2+$U765*0.015) *$O765*IF(COUNTIF(Parámetros!$J:$J, $S765)&gt;0,0,1)*IF($T765=2,0,1) +$J765*$W765)</f>
        <v/>
      </c>
      <c r="Y765" s="46" t="str">
        <f>IF($B765="","",$W765*Y$2*P765*IF(COUNTIF(Parámetros!$L:$L,$S765)&gt;0,0,1)*IF($T765=2,0,1) +$K765*$W765)</f>
        <v/>
      </c>
      <c r="Z765" s="46" t="str">
        <f>IF($B765="","",($M765*Z$2+IF($T765=2,0, $M765*Z$1+$X765/$W765*(1-$W765)))*IF(COUNTIF(Parámetros!$I:$I, $S765)&gt;0,0,1))</f>
        <v/>
      </c>
      <c r="AA765" s="46" t="str">
        <f>IF($B765="","",$R765*IF($T765=2,AA$1,AA$2) *IF(COUNTIF(Parámetros!$K:$K, $S765)&gt;0,0,1)+$Y765/$W765*(1-$W765))</f>
        <v/>
      </c>
      <c r="AB765" s="46" t="str">
        <f>IF($B765="","",$Q765*Parámetros!$B$3+Parámetros!$B$2)</f>
        <v/>
      </c>
      <c r="AC765" s="46" t="str">
        <f>IF($B765="","",Parámetros!$B$1*IF(OR($S765=27,$S765=102),0,1))</f>
        <v/>
      </c>
      <c r="AE765" s="43" t="str">
        <f>IF($B765="","",IF($C765="","No declarado",IFERROR(VLOOKUP($C765,F.931!$B:$BZ,$AE$1,0),"No declarado")))</f>
        <v/>
      </c>
      <c r="AF765" s="47" t="str">
        <f t="shared" si="104"/>
        <v/>
      </c>
      <c r="AG765" s="47" t="str">
        <f>IF($B765="","",IFERROR(O765-VLOOKUP(C765,F.931!B:BZ,SUMIFS(F.931!$1:$1,F.931!$3:$3,"Remuneración 4"),0),""))</f>
        <v/>
      </c>
      <c r="AH765" s="48" t="str">
        <f t="shared" si="105"/>
        <v/>
      </c>
      <c r="AI765" s="41" t="str">
        <f t="shared" si="106"/>
        <v/>
      </c>
    </row>
    <row r="766" spans="1:35" x14ac:dyDescent="0.2">
      <c r="A766" s="65"/>
      <c r="B766" s="64"/>
      <c r="C766" s="65"/>
      <c r="D766" s="88"/>
      <c r="E766" s="62"/>
      <c r="F766" s="62"/>
      <c r="G766" s="62"/>
      <c r="H766" s="62"/>
      <c r="I766" s="62"/>
      <c r="J766" s="62"/>
      <c r="K766" s="62"/>
      <c r="L766" s="43" t="str">
        <f>IF($B766="","",MAX(0,$E766-MAX($E766-$I766,Parámetros!$B$5)))</f>
        <v/>
      </c>
      <c r="M766" s="43" t="str">
        <f>IF($B766="","",MIN($E766,Parámetros!$B$4))</f>
        <v/>
      </c>
      <c r="N766" s="43" t="str">
        <f t="shared" si="99"/>
        <v/>
      </c>
      <c r="O766" s="43" t="str">
        <f>IF($B766="","",MIN(($E766+$F766)/IF($D766="",1,$D766),Parámetros!$B$4))</f>
        <v/>
      </c>
      <c r="P766" s="43" t="str">
        <f t="shared" si="100"/>
        <v/>
      </c>
      <c r="Q766" s="43" t="str">
        <f t="shared" si="101"/>
        <v/>
      </c>
      <c r="R766" s="43" t="str">
        <f t="shared" si="102"/>
        <v/>
      </c>
      <c r="S766" s="44" t="str">
        <f>IF($B766="","",IFERROR(VLOOKUP($C766,F.931!$B:$R,9,0),8))</f>
        <v/>
      </c>
      <c r="T766" s="44" t="str">
        <f>IF($B766="","",IFERROR(VLOOKUP($C766,F.931!$B:$R,7,0),1))</f>
        <v/>
      </c>
      <c r="U766" s="44" t="str">
        <f>IF($B766="","",IFERROR(VLOOKUP($C766,F.931!$B:$AR,15,0),0))</f>
        <v/>
      </c>
      <c r="V766" s="44" t="str">
        <f>IF($B766="","",IFERROR(VLOOKUP($C766,F.931!$B:$R,3,0),1))</f>
        <v/>
      </c>
      <c r="W766" s="45" t="str">
        <f t="shared" si="103"/>
        <v/>
      </c>
      <c r="X766" s="46" t="str">
        <f>IF($B766="","",$W766*(X$2+$U766*0.015) *$O766*IF(COUNTIF(Parámetros!$J:$J, $S766)&gt;0,0,1)*IF($T766=2,0,1) +$J766*$W766)</f>
        <v/>
      </c>
      <c r="Y766" s="46" t="str">
        <f>IF($B766="","",$W766*Y$2*P766*IF(COUNTIF(Parámetros!$L:$L,$S766)&gt;0,0,1)*IF($T766=2,0,1) +$K766*$W766)</f>
        <v/>
      </c>
      <c r="Z766" s="46" t="str">
        <f>IF($B766="","",($M766*Z$2+IF($T766=2,0, $M766*Z$1+$X766/$W766*(1-$W766)))*IF(COUNTIF(Parámetros!$I:$I, $S766)&gt;0,0,1))</f>
        <v/>
      </c>
      <c r="AA766" s="46" t="str">
        <f>IF($B766="","",$R766*IF($T766=2,AA$1,AA$2) *IF(COUNTIF(Parámetros!$K:$K, $S766)&gt;0,0,1)+$Y766/$W766*(1-$W766))</f>
        <v/>
      </c>
      <c r="AB766" s="46" t="str">
        <f>IF($B766="","",$Q766*Parámetros!$B$3+Parámetros!$B$2)</f>
        <v/>
      </c>
      <c r="AC766" s="46" t="str">
        <f>IF($B766="","",Parámetros!$B$1*IF(OR($S766=27,$S766=102),0,1))</f>
        <v/>
      </c>
      <c r="AE766" s="43" t="str">
        <f>IF($B766="","",IF($C766="","No declarado",IFERROR(VLOOKUP($C766,F.931!$B:$BZ,$AE$1,0),"No declarado")))</f>
        <v/>
      </c>
      <c r="AF766" s="47" t="str">
        <f t="shared" si="104"/>
        <v/>
      </c>
      <c r="AG766" s="47" t="str">
        <f>IF($B766="","",IFERROR(O766-VLOOKUP(C766,F.931!B:BZ,SUMIFS(F.931!$1:$1,F.931!$3:$3,"Remuneración 4"),0),""))</f>
        <v/>
      </c>
      <c r="AH766" s="48" t="str">
        <f t="shared" si="105"/>
        <v/>
      </c>
      <c r="AI766" s="41" t="str">
        <f t="shared" si="106"/>
        <v/>
      </c>
    </row>
    <row r="767" spans="1:35" x14ac:dyDescent="0.2">
      <c r="A767" s="65"/>
      <c r="B767" s="64"/>
      <c r="C767" s="65"/>
      <c r="D767" s="88"/>
      <c r="E767" s="62"/>
      <c r="F767" s="62"/>
      <c r="G767" s="62"/>
      <c r="H767" s="62"/>
      <c r="I767" s="62"/>
      <c r="J767" s="62"/>
      <c r="K767" s="62"/>
      <c r="L767" s="43" t="str">
        <f>IF($B767="","",MAX(0,$E767-MAX($E767-$I767,Parámetros!$B$5)))</f>
        <v/>
      </c>
      <c r="M767" s="43" t="str">
        <f>IF($B767="","",MIN($E767,Parámetros!$B$4))</f>
        <v/>
      </c>
      <c r="N767" s="43" t="str">
        <f t="shared" si="99"/>
        <v/>
      </c>
      <c r="O767" s="43" t="str">
        <f>IF($B767="","",MIN(($E767+$F767)/IF($D767="",1,$D767),Parámetros!$B$4))</f>
        <v/>
      </c>
      <c r="P767" s="43" t="str">
        <f t="shared" si="100"/>
        <v/>
      </c>
      <c r="Q767" s="43" t="str">
        <f t="shared" si="101"/>
        <v/>
      </c>
      <c r="R767" s="43" t="str">
        <f t="shared" si="102"/>
        <v/>
      </c>
      <c r="S767" s="44" t="str">
        <f>IF($B767="","",IFERROR(VLOOKUP($C767,F.931!$B:$R,9,0),8))</f>
        <v/>
      </c>
      <c r="T767" s="44" t="str">
        <f>IF($B767="","",IFERROR(VLOOKUP($C767,F.931!$B:$R,7,0),1))</f>
        <v/>
      </c>
      <c r="U767" s="44" t="str">
        <f>IF($B767="","",IFERROR(VLOOKUP($C767,F.931!$B:$AR,15,0),0))</f>
        <v/>
      </c>
      <c r="V767" s="44" t="str">
        <f>IF($B767="","",IFERROR(VLOOKUP($C767,F.931!$B:$R,3,0),1))</f>
        <v/>
      </c>
      <c r="W767" s="45" t="str">
        <f t="shared" si="103"/>
        <v/>
      </c>
      <c r="X767" s="46" t="str">
        <f>IF($B767="","",$W767*(X$2+$U767*0.015) *$O767*IF(COUNTIF(Parámetros!$J:$J, $S767)&gt;0,0,1)*IF($T767=2,0,1) +$J767*$W767)</f>
        <v/>
      </c>
      <c r="Y767" s="46" t="str">
        <f>IF($B767="","",$W767*Y$2*P767*IF(COUNTIF(Parámetros!$L:$L,$S767)&gt;0,0,1)*IF($T767=2,0,1) +$K767*$W767)</f>
        <v/>
      </c>
      <c r="Z767" s="46" t="str">
        <f>IF($B767="","",($M767*Z$2+IF($T767=2,0, $M767*Z$1+$X767/$W767*(1-$W767)))*IF(COUNTIF(Parámetros!$I:$I, $S767)&gt;0,0,1))</f>
        <v/>
      </c>
      <c r="AA767" s="46" t="str">
        <f>IF($B767="","",$R767*IF($T767=2,AA$1,AA$2) *IF(COUNTIF(Parámetros!$K:$K, $S767)&gt;0,0,1)+$Y767/$W767*(1-$W767))</f>
        <v/>
      </c>
      <c r="AB767" s="46" t="str">
        <f>IF($B767="","",$Q767*Parámetros!$B$3+Parámetros!$B$2)</f>
        <v/>
      </c>
      <c r="AC767" s="46" t="str">
        <f>IF($B767="","",Parámetros!$B$1*IF(OR($S767=27,$S767=102),0,1))</f>
        <v/>
      </c>
      <c r="AE767" s="43" t="str">
        <f>IF($B767="","",IF($C767="","No declarado",IFERROR(VLOOKUP($C767,F.931!$B:$BZ,$AE$1,0),"No declarado")))</f>
        <v/>
      </c>
      <c r="AF767" s="47" t="str">
        <f t="shared" si="104"/>
        <v/>
      </c>
      <c r="AG767" s="47" t="str">
        <f>IF($B767="","",IFERROR(O767-VLOOKUP(C767,F.931!B:BZ,SUMIFS(F.931!$1:$1,F.931!$3:$3,"Remuneración 4"),0),""))</f>
        <v/>
      </c>
      <c r="AH767" s="48" t="str">
        <f t="shared" si="105"/>
        <v/>
      </c>
      <c r="AI767" s="41" t="str">
        <f t="shared" si="106"/>
        <v/>
      </c>
    </row>
    <row r="768" spans="1:35" x14ac:dyDescent="0.2">
      <c r="A768" s="65"/>
      <c r="B768" s="64"/>
      <c r="C768" s="65"/>
      <c r="D768" s="88"/>
      <c r="E768" s="62"/>
      <c r="F768" s="62"/>
      <c r="G768" s="62"/>
      <c r="H768" s="62"/>
      <c r="I768" s="62"/>
      <c r="J768" s="62"/>
      <c r="K768" s="62"/>
      <c r="L768" s="43" t="str">
        <f>IF($B768="","",MAX(0,$E768-MAX($E768-$I768,Parámetros!$B$5)))</f>
        <v/>
      </c>
      <c r="M768" s="43" t="str">
        <f>IF($B768="","",MIN($E768,Parámetros!$B$4))</f>
        <v/>
      </c>
      <c r="N768" s="43" t="str">
        <f t="shared" si="99"/>
        <v/>
      </c>
      <c r="O768" s="43" t="str">
        <f>IF($B768="","",MIN(($E768+$F768)/IF($D768="",1,$D768),Parámetros!$B$4))</f>
        <v/>
      </c>
      <c r="P768" s="43" t="str">
        <f t="shared" si="100"/>
        <v/>
      </c>
      <c r="Q768" s="43" t="str">
        <f t="shared" si="101"/>
        <v/>
      </c>
      <c r="R768" s="43" t="str">
        <f t="shared" si="102"/>
        <v/>
      </c>
      <c r="S768" s="44" t="str">
        <f>IF($B768="","",IFERROR(VLOOKUP($C768,F.931!$B:$R,9,0),8))</f>
        <v/>
      </c>
      <c r="T768" s="44" t="str">
        <f>IF($B768="","",IFERROR(VLOOKUP($C768,F.931!$B:$R,7,0),1))</f>
        <v/>
      </c>
      <c r="U768" s="44" t="str">
        <f>IF($B768="","",IFERROR(VLOOKUP($C768,F.931!$B:$AR,15,0),0))</f>
        <v/>
      </c>
      <c r="V768" s="44" t="str">
        <f>IF($B768="","",IFERROR(VLOOKUP($C768,F.931!$B:$R,3,0),1))</f>
        <v/>
      </c>
      <c r="W768" s="45" t="str">
        <f t="shared" si="103"/>
        <v/>
      </c>
      <c r="X768" s="46" t="str">
        <f>IF($B768="","",$W768*(X$2+$U768*0.015) *$O768*IF(COUNTIF(Parámetros!$J:$J, $S768)&gt;0,0,1)*IF($T768=2,0,1) +$J768*$W768)</f>
        <v/>
      </c>
      <c r="Y768" s="46" t="str">
        <f>IF($B768="","",$W768*Y$2*P768*IF(COUNTIF(Parámetros!$L:$L,$S768)&gt;0,0,1)*IF($T768=2,0,1) +$K768*$W768)</f>
        <v/>
      </c>
      <c r="Z768" s="46" t="str">
        <f>IF($B768="","",($M768*Z$2+IF($T768=2,0, $M768*Z$1+$X768/$W768*(1-$W768)))*IF(COUNTIF(Parámetros!$I:$I, $S768)&gt;0,0,1))</f>
        <v/>
      </c>
      <c r="AA768" s="46" t="str">
        <f>IF($B768="","",$R768*IF($T768=2,AA$1,AA$2) *IF(COUNTIF(Parámetros!$K:$K, $S768)&gt;0,0,1)+$Y768/$W768*(1-$W768))</f>
        <v/>
      </c>
      <c r="AB768" s="46" t="str">
        <f>IF($B768="","",$Q768*Parámetros!$B$3+Parámetros!$B$2)</f>
        <v/>
      </c>
      <c r="AC768" s="46" t="str">
        <f>IF($B768="","",Parámetros!$B$1*IF(OR($S768=27,$S768=102),0,1))</f>
        <v/>
      </c>
      <c r="AE768" s="43" t="str">
        <f>IF($B768="","",IF($C768="","No declarado",IFERROR(VLOOKUP($C768,F.931!$B:$BZ,$AE$1,0),"No declarado")))</f>
        <v/>
      </c>
      <c r="AF768" s="47" t="str">
        <f t="shared" si="104"/>
        <v/>
      </c>
      <c r="AG768" s="47" t="str">
        <f>IF($B768="","",IFERROR(O768-VLOOKUP(C768,F.931!B:BZ,SUMIFS(F.931!$1:$1,F.931!$3:$3,"Remuneración 4"),0),""))</f>
        <v/>
      </c>
      <c r="AH768" s="48" t="str">
        <f t="shared" si="105"/>
        <v/>
      </c>
      <c r="AI768" s="41" t="str">
        <f t="shared" si="106"/>
        <v/>
      </c>
    </row>
    <row r="769" spans="1:35" x14ac:dyDescent="0.2">
      <c r="A769" s="65"/>
      <c r="B769" s="64"/>
      <c r="C769" s="65"/>
      <c r="D769" s="88"/>
      <c r="E769" s="62"/>
      <c r="F769" s="62"/>
      <c r="G769" s="62"/>
      <c r="H769" s="62"/>
      <c r="I769" s="62"/>
      <c r="J769" s="62"/>
      <c r="K769" s="62"/>
      <c r="L769" s="43" t="str">
        <f>IF($B769="","",MAX(0,$E769-MAX($E769-$I769,Parámetros!$B$5)))</f>
        <v/>
      </c>
      <c r="M769" s="43" t="str">
        <f>IF($B769="","",MIN($E769,Parámetros!$B$4))</f>
        <v/>
      </c>
      <c r="N769" s="43" t="str">
        <f t="shared" si="99"/>
        <v/>
      </c>
      <c r="O769" s="43" t="str">
        <f>IF($B769="","",MIN(($E769+$F769)/IF($D769="",1,$D769),Parámetros!$B$4))</f>
        <v/>
      </c>
      <c r="P769" s="43" t="str">
        <f t="shared" si="100"/>
        <v/>
      </c>
      <c r="Q769" s="43" t="str">
        <f t="shared" si="101"/>
        <v/>
      </c>
      <c r="R769" s="43" t="str">
        <f t="shared" si="102"/>
        <v/>
      </c>
      <c r="S769" s="44" t="str">
        <f>IF($B769="","",IFERROR(VLOOKUP($C769,F.931!$B:$R,9,0),8))</f>
        <v/>
      </c>
      <c r="T769" s="44" t="str">
        <f>IF($B769="","",IFERROR(VLOOKUP($C769,F.931!$B:$R,7,0),1))</f>
        <v/>
      </c>
      <c r="U769" s="44" t="str">
        <f>IF($B769="","",IFERROR(VLOOKUP($C769,F.931!$B:$AR,15,0),0))</f>
        <v/>
      </c>
      <c r="V769" s="44" t="str">
        <f>IF($B769="","",IFERROR(VLOOKUP($C769,F.931!$B:$R,3,0),1))</f>
        <v/>
      </c>
      <c r="W769" s="45" t="str">
        <f t="shared" si="103"/>
        <v/>
      </c>
      <c r="X769" s="46" t="str">
        <f>IF($B769="","",$W769*(X$2+$U769*0.015) *$O769*IF(COUNTIF(Parámetros!$J:$J, $S769)&gt;0,0,1)*IF($T769=2,0,1) +$J769*$W769)</f>
        <v/>
      </c>
      <c r="Y769" s="46" t="str">
        <f>IF($B769="","",$W769*Y$2*P769*IF(COUNTIF(Parámetros!$L:$L,$S769)&gt;0,0,1)*IF($T769=2,0,1) +$K769*$W769)</f>
        <v/>
      </c>
      <c r="Z769" s="46" t="str">
        <f>IF($B769="","",($M769*Z$2+IF($T769=2,0, $M769*Z$1+$X769/$W769*(1-$W769)))*IF(COUNTIF(Parámetros!$I:$I, $S769)&gt;0,0,1))</f>
        <v/>
      </c>
      <c r="AA769" s="46" t="str">
        <f>IF($B769="","",$R769*IF($T769=2,AA$1,AA$2) *IF(COUNTIF(Parámetros!$K:$K, $S769)&gt;0,0,1)+$Y769/$W769*(1-$W769))</f>
        <v/>
      </c>
      <c r="AB769" s="46" t="str">
        <f>IF($B769="","",$Q769*Parámetros!$B$3+Parámetros!$B$2)</f>
        <v/>
      </c>
      <c r="AC769" s="46" t="str">
        <f>IF($B769="","",Parámetros!$B$1*IF(OR($S769=27,$S769=102),0,1))</f>
        <v/>
      </c>
      <c r="AE769" s="43" t="str">
        <f>IF($B769="","",IF($C769="","No declarado",IFERROR(VLOOKUP($C769,F.931!$B:$BZ,$AE$1,0),"No declarado")))</f>
        <v/>
      </c>
      <c r="AF769" s="47" t="str">
        <f t="shared" si="104"/>
        <v/>
      </c>
      <c r="AG769" s="47" t="str">
        <f>IF($B769="","",IFERROR(O769-VLOOKUP(C769,F.931!B:BZ,SUMIFS(F.931!$1:$1,F.931!$3:$3,"Remuneración 4"),0),""))</f>
        <v/>
      </c>
      <c r="AH769" s="48" t="str">
        <f t="shared" si="105"/>
        <v/>
      </c>
      <c r="AI769" s="41" t="str">
        <f t="shared" si="106"/>
        <v/>
      </c>
    </row>
    <row r="770" spans="1:35" x14ac:dyDescent="0.2">
      <c r="A770" s="65"/>
      <c r="B770" s="64"/>
      <c r="C770" s="65"/>
      <c r="D770" s="88"/>
      <c r="E770" s="62"/>
      <c r="F770" s="62"/>
      <c r="G770" s="62"/>
      <c r="H770" s="62"/>
      <c r="I770" s="62"/>
      <c r="J770" s="62"/>
      <c r="K770" s="62"/>
      <c r="L770" s="43" t="str">
        <f>IF($B770="","",MAX(0,$E770-MAX($E770-$I770,Parámetros!$B$5)))</f>
        <v/>
      </c>
      <c r="M770" s="43" t="str">
        <f>IF($B770="","",MIN($E770,Parámetros!$B$4))</f>
        <v/>
      </c>
      <c r="N770" s="43" t="str">
        <f t="shared" si="99"/>
        <v/>
      </c>
      <c r="O770" s="43" t="str">
        <f>IF($B770="","",MIN(($E770+$F770)/IF($D770="",1,$D770),Parámetros!$B$4))</f>
        <v/>
      </c>
      <c r="P770" s="43" t="str">
        <f t="shared" si="100"/>
        <v/>
      </c>
      <c r="Q770" s="43" t="str">
        <f t="shared" si="101"/>
        <v/>
      </c>
      <c r="R770" s="43" t="str">
        <f t="shared" si="102"/>
        <v/>
      </c>
      <c r="S770" s="44" t="str">
        <f>IF($B770="","",IFERROR(VLOOKUP($C770,F.931!$B:$R,9,0),8))</f>
        <v/>
      </c>
      <c r="T770" s="44" t="str">
        <f>IF($B770="","",IFERROR(VLOOKUP($C770,F.931!$B:$R,7,0),1))</f>
        <v/>
      </c>
      <c r="U770" s="44" t="str">
        <f>IF($B770="","",IFERROR(VLOOKUP($C770,F.931!$B:$AR,15,0),0))</f>
        <v/>
      </c>
      <c r="V770" s="44" t="str">
        <f>IF($B770="","",IFERROR(VLOOKUP($C770,F.931!$B:$R,3,0),1))</f>
        <v/>
      </c>
      <c r="W770" s="45" t="str">
        <f t="shared" si="103"/>
        <v/>
      </c>
      <c r="X770" s="46" t="str">
        <f>IF($B770="","",$W770*(X$2+$U770*0.015) *$O770*IF(COUNTIF(Parámetros!$J:$J, $S770)&gt;0,0,1)*IF($T770=2,0,1) +$J770*$W770)</f>
        <v/>
      </c>
      <c r="Y770" s="46" t="str">
        <f>IF($B770="","",$W770*Y$2*P770*IF(COUNTIF(Parámetros!$L:$L,$S770)&gt;0,0,1)*IF($T770=2,0,1) +$K770*$W770)</f>
        <v/>
      </c>
      <c r="Z770" s="46" t="str">
        <f>IF($B770="","",($M770*Z$2+IF($T770=2,0, $M770*Z$1+$X770/$W770*(1-$W770)))*IF(COUNTIF(Parámetros!$I:$I, $S770)&gt;0,0,1))</f>
        <v/>
      </c>
      <c r="AA770" s="46" t="str">
        <f>IF($B770="","",$R770*IF($T770=2,AA$1,AA$2) *IF(COUNTIF(Parámetros!$K:$K, $S770)&gt;0,0,1)+$Y770/$W770*(1-$W770))</f>
        <v/>
      </c>
      <c r="AB770" s="46" t="str">
        <f>IF($B770="","",$Q770*Parámetros!$B$3+Parámetros!$B$2)</f>
        <v/>
      </c>
      <c r="AC770" s="46" t="str">
        <f>IF($B770="","",Parámetros!$B$1*IF(OR($S770=27,$S770=102),0,1))</f>
        <v/>
      </c>
      <c r="AE770" s="43" t="str">
        <f>IF($B770="","",IF($C770="","No declarado",IFERROR(VLOOKUP($C770,F.931!$B:$BZ,$AE$1,0),"No declarado")))</f>
        <v/>
      </c>
      <c r="AF770" s="47" t="str">
        <f t="shared" si="104"/>
        <v/>
      </c>
      <c r="AG770" s="47" t="str">
        <f>IF($B770="","",IFERROR(O770-VLOOKUP(C770,F.931!B:BZ,SUMIFS(F.931!$1:$1,F.931!$3:$3,"Remuneración 4"),0),""))</f>
        <v/>
      </c>
      <c r="AH770" s="48" t="str">
        <f t="shared" si="105"/>
        <v/>
      </c>
      <c r="AI770" s="41" t="str">
        <f t="shared" si="106"/>
        <v/>
      </c>
    </row>
    <row r="771" spans="1:35" x14ac:dyDescent="0.2">
      <c r="A771" s="65"/>
      <c r="B771" s="64"/>
      <c r="C771" s="65"/>
      <c r="D771" s="88"/>
      <c r="E771" s="62"/>
      <c r="F771" s="62"/>
      <c r="G771" s="62"/>
      <c r="H771" s="62"/>
      <c r="I771" s="62"/>
      <c r="J771" s="62"/>
      <c r="K771" s="62"/>
      <c r="L771" s="43" t="str">
        <f>IF($B771="","",MAX(0,$E771-MAX($E771-$I771,Parámetros!$B$5)))</f>
        <v/>
      </c>
      <c r="M771" s="43" t="str">
        <f>IF($B771="","",MIN($E771,Parámetros!$B$4))</f>
        <v/>
      </c>
      <c r="N771" s="43" t="str">
        <f t="shared" si="99"/>
        <v/>
      </c>
      <c r="O771" s="43" t="str">
        <f>IF($B771="","",MIN(($E771+$F771)/IF($D771="",1,$D771),Parámetros!$B$4))</f>
        <v/>
      </c>
      <c r="P771" s="43" t="str">
        <f t="shared" si="100"/>
        <v/>
      </c>
      <c r="Q771" s="43" t="str">
        <f t="shared" si="101"/>
        <v/>
      </c>
      <c r="R771" s="43" t="str">
        <f t="shared" si="102"/>
        <v/>
      </c>
      <c r="S771" s="44" t="str">
        <f>IF($B771="","",IFERROR(VLOOKUP($C771,F.931!$B:$R,9,0),8))</f>
        <v/>
      </c>
      <c r="T771" s="44" t="str">
        <f>IF($B771="","",IFERROR(VLOOKUP($C771,F.931!$B:$R,7,0),1))</f>
        <v/>
      </c>
      <c r="U771" s="44" t="str">
        <f>IF($B771="","",IFERROR(VLOOKUP($C771,F.931!$B:$AR,15,0),0))</f>
        <v/>
      </c>
      <c r="V771" s="44" t="str">
        <f>IF($B771="","",IFERROR(VLOOKUP($C771,F.931!$B:$R,3,0),1))</f>
        <v/>
      </c>
      <c r="W771" s="45" t="str">
        <f t="shared" si="103"/>
        <v/>
      </c>
      <c r="X771" s="46" t="str">
        <f>IF($B771="","",$W771*(X$2+$U771*0.015) *$O771*IF(COUNTIF(Parámetros!$J:$J, $S771)&gt;0,0,1)*IF($T771=2,0,1) +$J771*$W771)</f>
        <v/>
      </c>
      <c r="Y771" s="46" t="str">
        <f>IF($B771="","",$W771*Y$2*P771*IF(COUNTIF(Parámetros!$L:$L,$S771)&gt;0,0,1)*IF($T771=2,0,1) +$K771*$W771)</f>
        <v/>
      </c>
      <c r="Z771" s="46" t="str">
        <f>IF($B771="","",($M771*Z$2+IF($T771=2,0, $M771*Z$1+$X771/$W771*(1-$W771)))*IF(COUNTIF(Parámetros!$I:$I, $S771)&gt;0,0,1))</f>
        <v/>
      </c>
      <c r="AA771" s="46" t="str">
        <f>IF($B771="","",$R771*IF($T771=2,AA$1,AA$2) *IF(COUNTIF(Parámetros!$K:$K, $S771)&gt;0,0,1)+$Y771/$W771*(1-$W771))</f>
        <v/>
      </c>
      <c r="AB771" s="46" t="str">
        <f>IF($B771="","",$Q771*Parámetros!$B$3+Parámetros!$B$2)</f>
        <v/>
      </c>
      <c r="AC771" s="46" t="str">
        <f>IF($B771="","",Parámetros!$B$1*IF(OR($S771=27,$S771=102),0,1))</f>
        <v/>
      </c>
      <c r="AE771" s="43" t="str">
        <f>IF($B771="","",IF($C771="","No declarado",IFERROR(VLOOKUP($C771,F.931!$B:$BZ,$AE$1,0),"No declarado")))</f>
        <v/>
      </c>
      <c r="AF771" s="47" t="str">
        <f t="shared" si="104"/>
        <v/>
      </c>
      <c r="AG771" s="47" t="str">
        <f>IF($B771="","",IFERROR(O771-VLOOKUP(C771,F.931!B:BZ,SUMIFS(F.931!$1:$1,F.931!$3:$3,"Remuneración 4"),0),""))</f>
        <v/>
      </c>
      <c r="AH771" s="48" t="str">
        <f t="shared" si="105"/>
        <v/>
      </c>
      <c r="AI771" s="41" t="str">
        <f t="shared" si="106"/>
        <v/>
      </c>
    </row>
    <row r="772" spans="1:35" x14ac:dyDescent="0.2">
      <c r="A772" s="65"/>
      <c r="B772" s="64"/>
      <c r="C772" s="65"/>
      <c r="D772" s="88"/>
      <c r="E772" s="62"/>
      <c r="F772" s="62"/>
      <c r="G772" s="62"/>
      <c r="H772" s="62"/>
      <c r="I772" s="62"/>
      <c r="J772" s="62"/>
      <c r="K772" s="62"/>
      <c r="L772" s="43" t="str">
        <f>IF($B772="","",MAX(0,$E772-MAX($E772-$I772,Parámetros!$B$5)))</f>
        <v/>
      </c>
      <c r="M772" s="43" t="str">
        <f>IF($B772="","",MIN($E772,Parámetros!$B$4))</f>
        <v/>
      </c>
      <c r="N772" s="43" t="str">
        <f t="shared" si="99"/>
        <v/>
      </c>
      <c r="O772" s="43" t="str">
        <f>IF($B772="","",MIN(($E772+$F772)/IF($D772="",1,$D772),Parámetros!$B$4))</f>
        <v/>
      </c>
      <c r="P772" s="43" t="str">
        <f t="shared" si="100"/>
        <v/>
      </c>
      <c r="Q772" s="43" t="str">
        <f t="shared" si="101"/>
        <v/>
      </c>
      <c r="R772" s="43" t="str">
        <f t="shared" si="102"/>
        <v/>
      </c>
      <c r="S772" s="44" t="str">
        <f>IF($B772="","",IFERROR(VLOOKUP($C772,F.931!$B:$R,9,0),8))</f>
        <v/>
      </c>
      <c r="T772" s="44" t="str">
        <f>IF($B772="","",IFERROR(VLOOKUP($C772,F.931!$B:$R,7,0),1))</f>
        <v/>
      </c>
      <c r="U772" s="44" t="str">
        <f>IF($B772="","",IFERROR(VLOOKUP($C772,F.931!$B:$AR,15,0),0))</f>
        <v/>
      </c>
      <c r="V772" s="44" t="str">
        <f>IF($B772="","",IFERROR(VLOOKUP($C772,F.931!$B:$R,3,0),1))</f>
        <v/>
      </c>
      <c r="W772" s="45" t="str">
        <f t="shared" si="103"/>
        <v/>
      </c>
      <c r="X772" s="46" t="str">
        <f>IF($B772="","",$W772*(X$2+$U772*0.015) *$O772*IF(COUNTIF(Parámetros!$J:$J, $S772)&gt;0,0,1)*IF($T772=2,0,1) +$J772*$W772)</f>
        <v/>
      </c>
      <c r="Y772" s="46" t="str">
        <f>IF($B772="","",$W772*Y$2*P772*IF(COUNTIF(Parámetros!$L:$L,$S772)&gt;0,0,1)*IF($T772=2,0,1) +$K772*$W772)</f>
        <v/>
      </c>
      <c r="Z772" s="46" t="str">
        <f>IF($B772="","",($M772*Z$2+IF($T772=2,0, $M772*Z$1+$X772/$W772*(1-$W772)))*IF(COUNTIF(Parámetros!$I:$I, $S772)&gt;0,0,1))</f>
        <v/>
      </c>
      <c r="AA772" s="46" t="str">
        <f>IF($B772="","",$R772*IF($T772=2,AA$1,AA$2) *IF(COUNTIF(Parámetros!$K:$K, $S772)&gt;0,0,1)+$Y772/$W772*(1-$W772))</f>
        <v/>
      </c>
      <c r="AB772" s="46" t="str">
        <f>IF($B772="","",$Q772*Parámetros!$B$3+Parámetros!$B$2)</f>
        <v/>
      </c>
      <c r="AC772" s="46" t="str">
        <f>IF($B772="","",Parámetros!$B$1*IF(OR($S772=27,$S772=102),0,1))</f>
        <v/>
      </c>
      <c r="AE772" s="43" t="str">
        <f>IF($B772="","",IF($C772="","No declarado",IFERROR(VLOOKUP($C772,F.931!$B:$BZ,$AE$1,0),"No declarado")))</f>
        <v/>
      </c>
      <c r="AF772" s="47" t="str">
        <f t="shared" si="104"/>
        <v/>
      </c>
      <c r="AG772" s="47" t="str">
        <f>IF($B772="","",IFERROR(O772-VLOOKUP(C772,F.931!B:BZ,SUMIFS(F.931!$1:$1,F.931!$3:$3,"Remuneración 4"),0),""))</f>
        <v/>
      </c>
      <c r="AH772" s="48" t="str">
        <f t="shared" si="105"/>
        <v/>
      </c>
      <c r="AI772" s="41" t="str">
        <f t="shared" si="106"/>
        <v/>
      </c>
    </row>
    <row r="773" spans="1:35" x14ac:dyDescent="0.2">
      <c r="A773" s="65"/>
      <c r="B773" s="64"/>
      <c r="C773" s="65"/>
      <c r="D773" s="88"/>
      <c r="E773" s="62"/>
      <c r="F773" s="62"/>
      <c r="G773" s="62"/>
      <c r="H773" s="62"/>
      <c r="I773" s="62"/>
      <c r="J773" s="62"/>
      <c r="K773" s="62"/>
      <c r="L773" s="43" t="str">
        <f>IF($B773="","",MAX(0,$E773-MAX($E773-$I773,Parámetros!$B$5)))</f>
        <v/>
      </c>
      <c r="M773" s="43" t="str">
        <f>IF($B773="","",MIN($E773,Parámetros!$B$4))</f>
        <v/>
      </c>
      <c r="N773" s="43" t="str">
        <f t="shared" si="99"/>
        <v/>
      </c>
      <c r="O773" s="43" t="str">
        <f>IF($B773="","",MIN(($E773+$F773)/IF($D773="",1,$D773),Parámetros!$B$4))</f>
        <v/>
      </c>
      <c r="P773" s="43" t="str">
        <f t="shared" si="100"/>
        <v/>
      </c>
      <c r="Q773" s="43" t="str">
        <f t="shared" si="101"/>
        <v/>
      </c>
      <c r="R773" s="43" t="str">
        <f t="shared" si="102"/>
        <v/>
      </c>
      <c r="S773" s="44" t="str">
        <f>IF($B773="","",IFERROR(VLOOKUP($C773,F.931!$B:$R,9,0),8))</f>
        <v/>
      </c>
      <c r="T773" s="44" t="str">
        <f>IF($B773="","",IFERROR(VLOOKUP($C773,F.931!$B:$R,7,0),1))</f>
        <v/>
      </c>
      <c r="U773" s="44" t="str">
        <f>IF($B773="","",IFERROR(VLOOKUP($C773,F.931!$B:$AR,15,0),0))</f>
        <v/>
      </c>
      <c r="V773" s="44" t="str">
        <f>IF($B773="","",IFERROR(VLOOKUP($C773,F.931!$B:$R,3,0),1))</f>
        <v/>
      </c>
      <c r="W773" s="45" t="str">
        <f t="shared" si="103"/>
        <v/>
      </c>
      <c r="X773" s="46" t="str">
        <f>IF($B773="","",$W773*(X$2+$U773*0.015) *$O773*IF(COUNTIF(Parámetros!$J:$J, $S773)&gt;0,0,1)*IF($T773=2,0,1) +$J773*$W773)</f>
        <v/>
      </c>
      <c r="Y773" s="46" t="str">
        <f>IF($B773="","",$W773*Y$2*P773*IF(COUNTIF(Parámetros!$L:$L,$S773)&gt;0,0,1)*IF($T773=2,0,1) +$K773*$W773)</f>
        <v/>
      </c>
      <c r="Z773" s="46" t="str">
        <f>IF($B773="","",($M773*Z$2+IF($T773=2,0, $M773*Z$1+$X773/$W773*(1-$W773)))*IF(COUNTIF(Parámetros!$I:$I, $S773)&gt;0,0,1))</f>
        <v/>
      </c>
      <c r="AA773" s="46" t="str">
        <f>IF($B773="","",$R773*IF($T773=2,AA$1,AA$2) *IF(COUNTIF(Parámetros!$K:$K, $S773)&gt;0,0,1)+$Y773/$W773*(1-$W773))</f>
        <v/>
      </c>
      <c r="AB773" s="46" t="str">
        <f>IF($B773="","",$Q773*Parámetros!$B$3+Parámetros!$B$2)</f>
        <v/>
      </c>
      <c r="AC773" s="46" t="str">
        <f>IF($B773="","",Parámetros!$B$1*IF(OR($S773=27,$S773=102),0,1))</f>
        <v/>
      </c>
      <c r="AE773" s="43" t="str">
        <f>IF($B773="","",IF($C773="","No declarado",IFERROR(VLOOKUP($C773,F.931!$B:$BZ,$AE$1,0),"No declarado")))</f>
        <v/>
      </c>
      <c r="AF773" s="47" t="str">
        <f t="shared" si="104"/>
        <v/>
      </c>
      <c r="AG773" s="47" t="str">
        <f>IF($B773="","",IFERROR(O773-VLOOKUP(C773,F.931!B:BZ,SUMIFS(F.931!$1:$1,F.931!$3:$3,"Remuneración 4"),0),""))</f>
        <v/>
      </c>
      <c r="AH773" s="48" t="str">
        <f t="shared" si="105"/>
        <v/>
      </c>
      <c r="AI773" s="41" t="str">
        <f t="shared" si="106"/>
        <v/>
      </c>
    </row>
    <row r="774" spans="1:35" x14ac:dyDescent="0.2">
      <c r="A774" s="65"/>
      <c r="B774" s="64"/>
      <c r="C774" s="65"/>
      <c r="D774" s="88"/>
      <c r="E774" s="62"/>
      <c r="F774" s="62"/>
      <c r="G774" s="62"/>
      <c r="H774" s="62"/>
      <c r="I774" s="62"/>
      <c r="J774" s="62"/>
      <c r="K774" s="62"/>
      <c r="L774" s="43" t="str">
        <f>IF($B774="","",MAX(0,$E774-MAX($E774-$I774,Parámetros!$B$5)))</f>
        <v/>
      </c>
      <c r="M774" s="43" t="str">
        <f>IF($B774="","",MIN($E774,Parámetros!$B$4))</f>
        <v/>
      </c>
      <c r="N774" s="43" t="str">
        <f t="shared" ref="N774:N837" si="107">IF($B774="","",$E774)</f>
        <v/>
      </c>
      <c r="O774" s="43" t="str">
        <f>IF($B774="","",MIN(($E774+$F774)/IF($D774="",1,$D774),Parámetros!$B$4))</f>
        <v/>
      </c>
      <c r="P774" s="43" t="str">
        <f t="shared" ref="P774:P837" si="108">IF($B774="","",SUM($E774:$F774)/IF($D774="",1,$D774))</f>
        <v/>
      </c>
      <c r="Q774" s="43" t="str">
        <f t="shared" ref="Q774:Q837" si="109">IF($B774="","",SUM($E774:$G774))</f>
        <v/>
      </c>
      <c r="R774" s="43" t="str">
        <f t="shared" si="102"/>
        <v/>
      </c>
      <c r="S774" s="44" t="str">
        <f>IF($B774="","",IFERROR(VLOOKUP($C774,F.931!$B:$R,9,0),8))</f>
        <v/>
      </c>
      <c r="T774" s="44" t="str">
        <f>IF($B774="","",IFERROR(VLOOKUP($C774,F.931!$B:$R,7,0),1))</f>
        <v/>
      </c>
      <c r="U774" s="44" t="str">
        <f>IF($B774="","",IFERROR(VLOOKUP($C774,F.931!$B:$AR,15,0),0))</f>
        <v/>
      </c>
      <c r="V774" s="44" t="str">
        <f>IF($B774="","",IFERROR(VLOOKUP($C774,F.931!$B:$R,3,0),1))</f>
        <v/>
      </c>
      <c r="W774" s="45" t="str">
        <f t="shared" si="103"/>
        <v/>
      </c>
      <c r="X774" s="46" t="str">
        <f>IF($B774="","",$W774*(X$2+$U774*0.015) *$O774*IF(COUNTIF(Parámetros!$J:$J, $S774)&gt;0,0,1)*IF($T774=2,0,1) +$J774*$W774)</f>
        <v/>
      </c>
      <c r="Y774" s="46" t="str">
        <f>IF($B774="","",$W774*Y$2*P774*IF(COUNTIF(Parámetros!$L:$L,$S774)&gt;0,0,1)*IF($T774=2,0,1) +$K774*$W774)</f>
        <v/>
      </c>
      <c r="Z774" s="46" t="str">
        <f>IF($B774="","",($M774*Z$2+IF($T774=2,0, $M774*Z$1+$X774/$W774*(1-$W774)))*IF(COUNTIF(Parámetros!$I:$I, $S774)&gt;0,0,1))</f>
        <v/>
      </c>
      <c r="AA774" s="46" t="str">
        <f>IF($B774="","",$R774*IF($T774=2,AA$1,AA$2) *IF(COUNTIF(Parámetros!$K:$K, $S774)&gt;0,0,1)+$Y774/$W774*(1-$W774))</f>
        <v/>
      </c>
      <c r="AB774" s="46" t="str">
        <f>IF($B774="","",$Q774*Parámetros!$B$3+Parámetros!$B$2)</f>
        <v/>
      </c>
      <c r="AC774" s="46" t="str">
        <f>IF($B774="","",Parámetros!$B$1*IF(OR($S774=27,$S774=102),0,1))</f>
        <v/>
      </c>
      <c r="AE774" s="43" t="str">
        <f>IF($B774="","",IF($C774="","No declarado",IFERROR(VLOOKUP($C774,F.931!$B:$BZ,$AE$1,0),"No declarado")))</f>
        <v/>
      </c>
      <c r="AF774" s="47" t="str">
        <f t="shared" si="104"/>
        <v/>
      </c>
      <c r="AG774" s="47" t="str">
        <f>IF($B774="","",IFERROR(O774-VLOOKUP(C774,F.931!B:BZ,SUMIFS(F.931!$1:$1,F.931!$3:$3,"Remuneración 4"),0),""))</f>
        <v/>
      </c>
      <c r="AH774" s="48" t="str">
        <f t="shared" si="105"/>
        <v/>
      </c>
      <c r="AI774" s="41" t="str">
        <f t="shared" si="106"/>
        <v/>
      </c>
    </row>
    <row r="775" spans="1:35" x14ac:dyDescent="0.2">
      <c r="A775" s="65"/>
      <c r="B775" s="64"/>
      <c r="C775" s="65"/>
      <c r="D775" s="88"/>
      <c r="E775" s="62"/>
      <c r="F775" s="62"/>
      <c r="G775" s="62"/>
      <c r="H775" s="62"/>
      <c r="I775" s="62"/>
      <c r="J775" s="62"/>
      <c r="K775" s="62"/>
      <c r="L775" s="43" t="str">
        <f>IF($B775="","",MAX(0,$E775-MAX($E775-$I775,Parámetros!$B$5)))</f>
        <v/>
      </c>
      <c r="M775" s="43" t="str">
        <f>IF($B775="","",MIN($E775,Parámetros!$B$4))</f>
        <v/>
      </c>
      <c r="N775" s="43" t="str">
        <f t="shared" si="107"/>
        <v/>
      </c>
      <c r="O775" s="43" t="str">
        <f>IF($B775="","",MIN(($E775+$F775)/IF($D775="",1,$D775),Parámetros!$B$4))</f>
        <v/>
      </c>
      <c r="P775" s="43" t="str">
        <f t="shared" si="108"/>
        <v/>
      </c>
      <c r="Q775" s="43" t="str">
        <f t="shared" si="109"/>
        <v/>
      </c>
      <c r="R775" s="43" t="str">
        <f t="shared" si="102"/>
        <v/>
      </c>
      <c r="S775" s="44" t="str">
        <f>IF($B775="","",IFERROR(VLOOKUP($C775,F.931!$B:$R,9,0),8))</f>
        <v/>
      </c>
      <c r="T775" s="44" t="str">
        <f>IF($B775="","",IFERROR(VLOOKUP($C775,F.931!$B:$R,7,0),1))</f>
        <v/>
      </c>
      <c r="U775" s="44" t="str">
        <f>IF($B775="","",IFERROR(VLOOKUP($C775,F.931!$B:$AR,15,0),0))</f>
        <v/>
      </c>
      <c r="V775" s="44" t="str">
        <f>IF($B775="","",IFERROR(VLOOKUP($C775,F.931!$B:$R,3,0),1))</f>
        <v/>
      </c>
      <c r="W775" s="45" t="str">
        <f t="shared" si="103"/>
        <v/>
      </c>
      <c r="X775" s="46" t="str">
        <f>IF($B775="","",$W775*(X$2+$U775*0.015) *$O775*IF(COUNTIF(Parámetros!$J:$J, $S775)&gt;0,0,1)*IF($T775=2,0,1) +$J775*$W775)</f>
        <v/>
      </c>
      <c r="Y775" s="46" t="str">
        <f>IF($B775="","",$W775*Y$2*P775*IF(COUNTIF(Parámetros!$L:$L,$S775)&gt;0,0,1)*IF($T775=2,0,1) +$K775*$W775)</f>
        <v/>
      </c>
      <c r="Z775" s="46" t="str">
        <f>IF($B775="","",($M775*Z$2+IF($T775=2,0, $M775*Z$1+$X775/$W775*(1-$W775)))*IF(COUNTIF(Parámetros!$I:$I, $S775)&gt;0,0,1))</f>
        <v/>
      </c>
      <c r="AA775" s="46" t="str">
        <f>IF($B775="","",$R775*IF($T775=2,AA$1,AA$2) *IF(COUNTIF(Parámetros!$K:$K, $S775)&gt;0,0,1)+$Y775/$W775*(1-$W775))</f>
        <v/>
      </c>
      <c r="AB775" s="46" t="str">
        <f>IF($B775="","",$Q775*Parámetros!$B$3+Parámetros!$B$2)</f>
        <v/>
      </c>
      <c r="AC775" s="46" t="str">
        <f>IF($B775="","",Parámetros!$B$1*IF(OR($S775=27,$S775=102),0,1))</f>
        <v/>
      </c>
      <c r="AE775" s="43" t="str">
        <f>IF($B775="","",IF($C775="","No declarado",IFERROR(VLOOKUP($C775,F.931!$B:$BZ,$AE$1,0),"No declarado")))</f>
        <v/>
      </c>
      <c r="AF775" s="47" t="str">
        <f t="shared" si="104"/>
        <v/>
      </c>
      <c r="AG775" s="47" t="str">
        <f>IF($B775="","",IFERROR(O775-VLOOKUP(C775,F.931!B:BZ,SUMIFS(F.931!$1:$1,F.931!$3:$3,"Remuneración 4"),0),""))</f>
        <v/>
      </c>
      <c r="AH775" s="48" t="str">
        <f t="shared" si="105"/>
        <v/>
      </c>
      <c r="AI775" s="41" t="str">
        <f t="shared" si="106"/>
        <v/>
      </c>
    </row>
    <row r="776" spans="1:35" x14ac:dyDescent="0.2">
      <c r="A776" s="65"/>
      <c r="B776" s="64"/>
      <c r="C776" s="65"/>
      <c r="D776" s="88"/>
      <c r="E776" s="62"/>
      <c r="F776" s="62"/>
      <c r="G776" s="62"/>
      <c r="H776" s="62"/>
      <c r="I776" s="62"/>
      <c r="J776" s="62"/>
      <c r="K776" s="62"/>
      <c r="L776" s="43" t="str">
        <f>IF($B776="","",MAX(0,$E776-MAX($E776-$I776,Parámetros!$B$5)))</f>
        <v/>
      </c>
      <c r="M776" s="43" t="str">
        <f>IF($B776="","",MIN($E776,Parámetros!$B$4))</f>
        <v/>
      </c>
      <c r="N776" s="43" t="str">
        <f t="shared" si="107"/>
        <v/>
      </c>
      <c r="O776" s="43" t="str">
        <f>IF($B776="","",MIN(($E776+$F776)/IF($D776="",1,$D776),Parámetros!$B$4))</f>
        <v/>
      </c>
      <c r="P776" s="43" t="str">
        <f t="shared" si="108"/>
        <v/>
      </c>
      <c r="Q776" s="43" t="str">
        <f t="shared" si="109"/>
        <v/>
      </c>
      <c r="R776" s="43" t="str">
        <f t="shared" si="102"/>
        <v/>
      </c>
      <c r="S776" s="44" t="str">
        <f>IF($B776="","",IFERROR(VLOOKUP($C776,F.931!$B:$R,9,0),8))</f>
        <v/>
      </c>
      <c r="T776" s="44" t="str">
        <f>IF($B776="","",IFERROR(VLOOKUP($C776,F.931!$B:$R,7,0),1))</f>
        <v/>
      </c>
      <c r="U776" s="44" t="str">
        <f>IF($B776="","",IFERROR(VLOOKUP($C776,F.931!$B:$AR,15,0),0))</f>
        <v/>
      </c>
      <c r="V776" s="44" t="str">
        <f>IF($B776="","",IFERROR(VLOOKUP($C776,F.931!$B:$R,3,0),1))</f>
        <v/>
      </c>
      <c r="W776" s="45" t="str">
        <f t="shared" si="103"/>
        <v/>
      </c>
      <c r="X776" s="46" t="str">
        <f>IF($B776="","",$W776*(X$2+$U776*0.015) *$O776*IF(COUNTIF(Parámetros!$J:$J, $S776)&gt;0,0,1)*IF($T776=2,0,1) +$J776*$W776)</f>
        <v/>
      </c>
      <c r="Y776" s="46" t="str">
        <f>IF($B776="","",$W776*Y$2*P776*IF(COUNTIF(Parámetros!$L:$L,$S776)&gt;0,0,1)*IF($T776=2,0,1) +$K776*$W776)</f>
        <v/>
      </c>
      <c r="Z776" s="46" t="str">
        <f>IF($B776="","",($M776*Z$2+IF($T776=2,0, $M776*Z$1+$X776/$W776*(1-$W776)))*IF(COUNTIF(Parámetros!$I:$I, $S776)&gt;0,0,1))</f>
        <v/>
      </c>
      <c r="AA776" s="46" t="str">
        <f>IF($B776="","",$R776*IF($T776=2,AA$1,AA$2) *IF(COUNTIF(Parámetros!$K:$K, $S776)&gt;0,0,1)+$Y776/$W776*(1-$W776))</f>
        <v/>
      </c>
      <c r="AB776" s="46" t="str">
        <f>IF($B776="","",$Q776*Parámetros!$B$3+Parámetros!$B$2)</f>
        <v/>
      </c>
      <c r="AC776" s="46" t="str">
        <f>IF($B776="","",Parámetros!$B$1*IF(OR($S776=27,$S776=102),0,1))</f>
        <v/>
      </c>
      <c r="AE776" s="43" t="str">
        <f>IF($B776="","",IF($C776="","No declarado",IFERROR(VLOOKUP($C776,F.931!$B:$BZ,$AE$1,0),"No declarado")))</f>
        <v/>
      </c>
      <c r="AF776" s="47" t="str">
        <f t="shared" si="104"/>
        <v/>
      </c>
      <c r="AG776" s="47" t="str">
        <f>IF($B776="","",IFERROR(O776-VLOOKUP(C776,F.931!B:BZ,SUMIFS(F.931!$1:$1,F.931!$3:$3,"Remuneración 4"),0),""))</f>
        <v/>
      </c>
      <c r="AH776" s="48" t="str">
        <f t="shared" si="105"/>
        <v/>
      </c>
      <c r="AI776" s="41" t="str">
        <f t="shared" si="106"/>
        <v/>
      </c>
    </row>
    <row r="777" spans="1:35" x14ac:dyDescent="0.2">
      <c r="A777" s="65"/>
      <c r="B777" s="64"/>
      <c r="C777" s="65"/>
      <c r="D777" s="88"/>
      <c r="E777" s="62"/>
      <c r="F777" s="62"/>
      <c r="G777" s="62"/>
      <c r="H777" s="62"/>
      <c r="I777" s="62"/>
      <c r="J777" s="62"/>
      <c r="K777" s="62"/>
      <c r="L777" s="43" t="str">
        <f>IF($B777="","",MAX(0,$E777-MAX($E777-$I777,Parámetros!$B$5)))</f>
        <v/>
      </c>
      <c r="M777" s="43" t="str">
        <f>IF($B777="","",MIN($E777,Parámetros!$B$4))</f>
        <v/>
      </c>
      <c r="N777" s="43" t="str">
        <f t="shared" si="107"/>
        <v/>
      </c>
      <c r="O777" s="43" t="str">
        <f>IF($B777="","",MIN(($E777+$F777)/IF($D777="",1,$D777),Parámetros!$B$4))</f>
        <v/>
      </c>
      <c r="P777" s="43" t="str">
        <f t="shared" si="108"/>
        <v/>
      </c>
      <c r="Q777" s="43" t="str">
        <f t="shared" si="109"/>
        <v/>
      </c>
      <c r="R777" s="43" t="str">
        <f t="shared" si="102"/>
        <v/>
      </c>
      <c r="S777" s="44" t="str">
        <f>IF($B777="","",IFERROR(VLOOKUP($C777,F.931!$B:$R,9,0),8))</f>
        <v/>
      </c>
      <c r="T777" s="44" t="str">
        <f>IF($B777="","",IFERROR(VLOOKUP($C777,F.931!$B:$R,7,0),1))</f>
        <v/>
      </c>
      <c r="U777" s="44" t="str">
        <f>IF($B777="","",IFERROR(VLOOKUP($C777,F.931!$B:$AR,15,0),0))</f>
        <v/>
      </c>
      <c r="V777" s="44" t="str">
        <f>IF($B777="","",IFERROR(VLOOKUP($C777,F.931!$B:$R,3,0),1))</f>
        <v/>
      </c>
      <c r="W777" s="45" t="str">
        <f t="shared" si="103"/>
        <v/>
      </c>
      <c r="X777" s="46" t="str">
        <f>IF($B777="","",$W777*(X$2+$U777*0.015) *$O777*IF(COUNTIF(Parámetros!$J:$J, $S777)&gt;0,0,1)*IF($T777=2,0,1) +$J777*$W777)</f>
        <v/>
      </c>
      <c r="Y777" s="46" t="str">
        <f>IF($B777="","",$W777*Y$2*P777*IF(COUNTIF(Parámetros!$L:$L,$S777)&gt;0,0,1)*IF($T777=2,0,1) +$K777*$W777)</f>
        <v/>
      </c>
      <c r="Z777" s="46" t="str">
        <f>IF($B777="","",($M777*Z$2+IF($T777=2,0, $M777*Z$1+$X777/$W777*(1-$W777)))*IF(COUNTIF(Parámetros!$I:$I, $S777)&gt;0,0,1))</f>
        <v/>
      </c>
      <c r="AA777" s="46" t="str">
        <f>IF($B777="","",$R777*IF($T777=2,AA$1,AA$2) *IF(COUNTIF(Parámetros!$K:$K, $S777)&gt;0,0,1)+$Y777/$W777*(1-$W777))</f>
        <v/>
      </c>
      <c r="AB777" s="46" t="str">
        <f>IF($B777="","",$Q777*Parámetros!$B$3+Parámetros!$B$2)</f>
        <v/>
      </c>
      <c r="AC777" s="46" t="str">
        <f>IF($B777="","",Parámetros!$B$1*IF(OR($S777=27,$S777=102),0,1))</f>
        <v/>
      </c>
      <c r="AE777" s="43" t="str">
        <f>IF($B777="","",IF($C777="","No declarado",IFERROR(VLOOKUP($C777,F.931!$B:$BZ,$AE$1,0),"No declarado")))</f>
        <v/>
      </c>
      <c r="AF777" s="47" t="str">
        <f t="shared" si="104"/>
        <v/>
      </c>
      <c r="AG777" s="47" t="str">
        <f>IF($B777="","",IFERROR(O777-VLOOKUP(C777,F.931!B:BZ,SUMIFS(F.931!$1:$1,F.931!$3:$3,"Remuneración 4"),0),""))</f>
        <v/>
      </c>
      <c r="AH777" s="48" t="str">
        <f t="shared" si="105"/>
        <v/>
      </c>
      <c r="AI777" s="41" t="str">
        <f t="shared" si="106"/>
        <v/>
      </c>
    </row>
    <row r="778" spans="1:35" x14ac:dyDescent="0.2">
      <c r="A778" s="65"/>
      <c r="B778" s="64"/>
      <c r="C778" s="65"/>
      <c r="D778" s="88"/>
      <c r="E778" s="62"/>
      <c r="F778" s="62"/>
      <c r="G778" s="62"/>
      <c r="H778" s="62"/>
      <c r="I778" s="62"/>
      <c r="J778" s="62"/>
      <c r="K778" s="62"/>
      <c r="L778" s="43" t="str">
        <f>IF($B778="","",MAX(0,$E778-MAX($E778-$I778,Parámetros!$B$5)))</f>
        <v/>
      </c>
      <c r="M778" s="43" t="str">
        <f>IF($B778="","",MIN($E778,Parámetros!$B$4))</f>
        <v/>
      </c>
      <c r="N778" s="43" t="str">
        <f t="shared" si="107"/>
        <v/>
      </c>
      <c r="O778" s="43" t="str">
        <f>IF($B778="","",MIN(($E778+$F778)/IF($D778="",1,$D778),Parámetros!$B$4))</f>
        <v/>
      </c>
      <c r="P778" s="43" t="str">
        <f t="shared" si="108"/>
        <v/>
      </c>
      <c r="Q778" s="43" t="str">
        <f t="shared" si="109"/>
        <v/>
      </c>
      <c r="R778" s="43" t="str">
        <f t="shared" si="102"/>
        <v/>
      </c>
      <c r="S778" s="44" t="str">
        <f>IF($B778="","",IFERROR(VLOOKUP($C778,F.931!$B:$R,9,0),8))</f>
        <v/>
      </c>
      <c r="T778" s="44" t="str">
        <f>IF($B778="","",IFERROR(VLOOKUP($C778,F.931!$B:$R,7,0),1))</f>
        <v/>
      </c>
      <c r="U778" s="44" t="str">
        <f>IF($B778="","",IFERROR(VLOOKUP($C778,F.931!$B:$AR,15,0),0))</f>
        <v/>
      </c>
      <c r="V778" s="44" t="str">
        <f>IF($B778="","",IFERROR(VLOOKUP($C778,F.931!$B:$R,3,0),1))</f>
        <v/>
      </c>
      <c r="W778" s="45" t="str">
        <f t="shared" si="103"/>
        <v/>
      </c>
      <c r="X778" s="46" t="str">
        <f>IF($B778="","",$W778*(X$2+$U778*0.015) *$O778*IF(COUNTIF(Parámetros!$J:$J, $S778)&gt;0,0,1)*IF($T778=2,0,1) +$J778*$W778)</f>
        <v/>
      </c>
      <c r="Y778" s="46" t="str">
        <f>IF($B778="","",$W778*Y$2*P778*IF(COUNTIF(Parámetros!$L:$L,$S778)&gt;0,0,1)*IF($T778=2,0,1) +$K778*$W778)</f>
        <v/>
      </c>
      <c r="Z778" s="46" t="str">
        <f>IF($B778="","",($M778*Z$2+IF($T778=2,0, $M778*Z$1+$X778/$W778*(1-$W778)))*IF(COUNTIF(Parámetros!$I:$I, $S778)&gt;0,0,1))</f>
        <v/>
      </c>
      <c r="AA778" s="46" t="str">
        <f>IF($B778="","",$R778*IF($T778=2,AA$1,AA$2) *IF(COUNTIF(Parámetros!$K:$K, $S778)&gt;0,0,1)+$Y778/$W778*(1-$W778))</f>
        <v/>
      </c>
      <c r="AB778" s="46" t="str">
        <f>IF($B778="","",$Q778*Parámetros!$B$3+Parámetros!$B$2)</f>
        <v/>
      </c>
      <c r="AC778" s="46" t="str">
        <f>IF($B778="","",Parámetros!$B$1*IF(OR($S778=27,$S778=102),0,1))</f>
        <v/>
      </c>
      <c r="AE778" s="43" t="str">
        <f>IF($B778="","",IF($C778="","No declarado",IFERROR(VLOOKUP($C778,F.931!$B:$BZ,$AE$1,0),"No declarado")))</f>
        <v/>
      </c>
      <c r="AF778" s="47" t="str">
        <f t="shared" si="104"/>
        <v/>
      </c>
      <c r="AG778" s="47" t="str">
        <f>IF($B778="","",IFERROR(O778-VLOOKUP(C778,F.931!B:BZ,SUMIFS(F.931!$1:$1,F.931!$3:$3,"Remuneración 4"),0),""))</f>
        <v/>
      </c>
      <c r="AH778" s="48" t="str">
        <f t="shared" si="105"/>
        <v/>
      </c>
      <c r="AI778" s="41" t="str">
        <f t="shared" si="106"/>
        <v/>
      </c>
    </row>
    <row r="779" spans="1:35" x14ac:dyDescent="0.2">
      <c r="A779" s="65"/>
      <c r="B779" s="64"/>
      <c r="C779" s="65"/>
      <c r="D779" s="88"/>
      <c r="E779" s="62"/>
      <c r="F779" s="62"/>
      <c r="G779" s="62"/>
      <c r="H779" s="62"/>
      <c r="I779" s="62"/>
      <c r="J779" s="62"/>
      <c r="K779" s="62"/>
      <c r="L779" s="43" t="str">
        <f>IF($B779="","",MAX(0,$E779-MAX($E779-$I779,Parámetros!$B$5)))</f>
        <v/>
      </c>
      <c r="M779" s="43" t="str">
        <f>IF($B779="","",MIN($E779,Parámetros!$B$4))</f>
        <v/>
      </c>
      <c r="N779" s="43" t="str">
        <f t="shared" si="107"/>
        <v/>
      </c>
      <c r="O779" s="43" t="str">
        <f>IF($B779="","",MIN(($E779+$F779)/IF($D779="",1,$D779),Parámetros!$B$4))</f>
        <v/>
      </c>
      <c r="P779" s="43" t="str">
        <f t="shared" si="108"/>
        <v/>
      </c>
      <c r="Q779" s="43" t="str">
        <f t="shared" si="109"/>
        <v/>
      </c>
      <c r="R779" s="43" t="str">
        <f t="shared" si="102"/>
        <v/>
      </c>
      <c r="S779" s="44" t="str">
        <f>IF($B779="","",IFERROR(VLOOKUP($C779,F.931!$B:$R,9,0),8))</f>
        <v/>
      </c>
      <c r="T779" s="44" t="str">
        <f>IF($B779="","",IFERROR(VLOOKUP($C779,F.931!$B:$R,7,0),1))</f>
        <v/>
      </c>
      <c r="U779" s="44" t="str">
        <f>IF($B779="","",IFERROR(VLOOKUP($C779,F.931!$B:$AR,15,0),0))</f>
        <v/>
      </c>
      <c r="V779" s="44" t="str">
        <f>IF($B779="","",IFERROR(VLOOKUP($C779,F.931!$B:$R,3,0),1))</f>
        <v/>
      </c>
      <c r="W779" s="45" t="str">
        <f t="shared" si="103"/>
        <v/>
      </c>
      <c r="X779" s="46" t="str">
        <f>IF($B779="","",$W779*(X$2+$U779*0.015) *$O779*IF(COUNTIF(Parámetros!$J:$J, $S779)&gt;0,0,1)*IF($T779=2,0,1) +$J779*$W779)</f>
        <v/>
      </c>
      <c r="Y779" s="46" t="str">
        <f>IF($B779="","",$W779*Y$2*P779*IF(COUNTIF(Parámetros!$L:$L,$S779)&gt;0,0,1)*IF($T779=2,0,1) +$K779*$W779)</f>
        <v/>
      </c>
      <c r="Z779" s="46" t="str">
        <f>IF($B779="","",($M779*Z$2+IF($T779=2,0, $M779*Z$1+$X779/$W779*(1-$W779)))*IF(COUNTIF(Parámetros!$I:$I, $S779)&gt;0,0,1))</f>
        <v/>
      </c>
      <c r="AA779" s="46" t="str">
        <f>IF($B779="","",$R779*IF($T779=2,AA$1,AA$2) *IF(COUNTIF(Parámetros!$K:$K, $S779)&gt;0,0,1)+$Y779/$W779*(1-$W779))</f>
        <v/>
      </c>
      <c r="AB779" s="46" t="str">
        <f>IF($B779="","",$Q779*Parámetros!$B$3+Parámetros!$B$2)</f>
        <v/>
      </c>
      <c r="AC779" s="46" t="str">
        <f>IF($B779="","",Parámetros!$B$1*IF(OR($S779=27,$S779=102),0,1))</f>
        <v/>
      </c>
      <c r="AE779" s="43" t="str">
        <f>IF($B779="","",IF($C779="","No declarado",IFERROR(VLOOKUP($C779,F.931!$B:$BZ,$AE$1,0),"No declarado")))</f>
        <v/>
      </c>
      <c r="AF779" s="47" t="str">
        <f t="shared" si="104"/>
        <v/>
      </c>
      <c r="AG779" s="47" t="str">
        <f>IF($B779="","",IFERROR(O779-VLOOKUP(C779,F.931!B:BZ,SUMIFS(F.931!$1:$1,F.931!$3:$3,"Remuneración 4"),0),""))</f>
        <v/>
      </c>
      <c r="AH779" s="48" t="str">
        <f t="shared" si="105"/>
        <v/>
      </c>
      <c r="AI779" s="41" t="str">
        <f t="shared" si="106"/>
        <v/>
      </c>
    </row>
    <row r="780" spans="1:35" x14ac:dyDescent="0.2">
      <c r="A780" s="65"/>
      <c r="B780" s="64"/>
      <c r="C780" s="65"/>
      <c r="D780" s="88"/>
      <c r="E780" s="62"/>
      <c r="F780" s="62"/>
      <c r="G780" s="62"/>
      <c r="H780" s="62"/>
      <c r="I780" s="62"/>
      <c r="J780" s="62"/>
      <c r="K780" s="62"/>
      <c r="L780" s="43" t="str">
        <f>IF($B780="","",MAX(0,$E780-MAX($E780-$I780,Parámetros!$B$5)))</f>
        <v/>
      </c>
      <c r="M780" s="43" t="str">
        <f>IF($B780="","",MIN($E780,Parámetros!$B$4))</f>
        <v/>
      </c>
      <c r="N780" s="43" t="str">
        <f t="shared" si="107"/>
        <v/>
      </c>
      <c r="O780" s="43" t="str">
        <f>IF($B780="","",MIN(($E780+$F780)/IF($D780="",1,$D780),Parámetros!$B$4))</f>
        <v/>
      </c>
      <c r="P780" s="43" t="str">
        <f t="shared" si="108"/>
        <v/>
      </c>
      <c r="Q780" s="43" t="str">
        <f t="shared" si="109"/>
        <v/>
      </c>
      <c r="R780" s="43" t="str">
        <f t="shared" si="102"/>
        <v/>
      </c>
      <c r="S780" s="44" t="str">
        <f>IF($B780="","",IFERROR(VLOOKUP($C780,F.931!$B:$R,9,0),8))</f>
        <v/>
      </c>
      <c r="T780" s="44" t="str">
        <f>IF($B780="","",IFERROR(VLOOKUP($C780,F.931!$B:$R,7,0),1))</f>
        <v/>
      </c>
      <c r="U780" s="44" t="str">
        <f>IF($B780="","",IFERROR(VLOOKUP($C780,F.931!$B:$AR,15,0),0))</f>
        <v/>
      </c>
      <c r="V780" s="44" t="str">
        <f>IF($B780="","",IFERROR(VLOOKUP($C780,F.931!$B:$R,3,0),1))</f>
        <v/>
      </c>
      <c r="W780" s="45" t="str">
        <f t="shared" si="103"/>
        <v/>
      </c>
      <c r="X780" s="46" t="str">
        <f>IF($B780="","",$W780*(X$2+$U780*0.015) *$O780*IF(COUNTIF(Parámetros!$J:$J, $S780)&gt;0,0,1)*IF($T780=2,0,1) +$J780*$W780)</f>
        <v/>
      </c>
      <c r="Y780" s="46" t="str">
        <f>IF($B780="","",$W780*Y$2*P780*IF(COUNTIF(Parámetros!$L:$L,$S780)&gt;0,0,1)*IF($T780=2,0,1) +$K780*$W780)</f>
        <v/>
      </c>
      <c r="Z780" s="46" t="str">
        <f>IF($B780="","",($M780*Z$2+IF($T780=2,0, $M780*Z$1+$X780/$W780*(1-$W780)))*IF(COUNTIF(Parámetros!$I:$I, $S780)&gt;0,0,1))</f>
        <v/>
      </c>
      <c r="AA780" s="46" t="str">
        <f>IF($B780="","",$R780*IF($T780=2,AA$1,AA$2) *IF(COUNTIF(Parámetros!$K:$K, $S780)&gt;0,0,1)+$Y780/$W780*(1-$W780))</f>
        <v/>
      </c>
      <c r="AB780" s="46" t="str">
        <f>IF($B780="","",$Q780*Parámetros!$B$3+Parámetros!$B$2)</f>
        <v/>
      </c>
      <c r="AC780" s="46" t="str">
        <f>IF($B780="","",Parámetros!$B$1*IF(OR($S780=27,$S780=102),0,1))</f>
        <v/>
      </c>
      <c r="AE780" s="43" t="str">
        <f>IF($B780="","",IF($C780="","No declarado",IFERROR(VLOOKUP($C780,F.931!$B:$BZ,$AE$1,0),"No declarado")))</f>
        <v/>
      </c>
      <c r="AF780" s="47" t="str">
        <f t="shared" si="104"/>
        <v/>
      </c>
      <c r="AG780" s="47" t="str">
        <f>IF($B780="","",IFERROR(O780-VLOOKUP(C780,F.931!B:BZ,SUMIFS(F.931!$1:$1,F.931!$3:$3,"Remuneración 4"),0),""))</f>
        <v/>
      </c>
      <c r="AH780" s="48" t="str">
        <f t="shared" si="105"/>
        <v/>
      </c>
      <c r="AI780" s="41" t="str">
        <f t="shared" si="106"/>
        <v/>
      </c>
    </row>
    <row r="781" spans="1:35" x14ac:dyDescent="0.2">
      <c r="A781" s="65"/>
      <c r="B781" s="64"/>
      <c r="C781" s="65"/>
      <c r="D781" s="88"/>
      <c r="E781" s="62"/>
      <c r="F781" s="62"/>
      <c r="G781" s="62"/>
      <c r="H781" s="62"/>
      <c r="I781" s="62"/>
      <c r="J781" s="62"/>
      <c r="K781" s="62"/>
      <c r="L781" s="43" t="str">
        <f>IF($B781="","",MAX(0,$E781-MAX($E781-$I781,Parámetros!$B$5)))</f>
        <v/>
      </c>
      <c r="M781" s="43" t="str">
        <f>IF($B781="","",MIN($E781,Parámetros!$B$4))</f>
        <v/>
      </c>
      <c r="N781" s="43" t="str">
        <f t="shared" si="107"/>
        <v/>
      </c>
      <c r="O781" s="43" t="str">
        <f>IF($B781="","",MIN(($E781+$F781)/IF($D781="",1,$D781),Parámetros!$B$4))</f>
        <v/>
      </c>
      <c r="P781" s="43" t="str">
        <f t="shared" si="108"/>
        <v/>
      </c>
      <c r="Q781" s="43" t="str">
        <f t="shared" si="109"/>
        <v/>
      </c>
      <c r="R781" s="43" t="str">
        <f t="shared" si="102"/>
        <v/>
      </c>
      <c r="S781" s="44" t="str">
        <f>IF($B781="","",IFERROR(VLOOKUP($C781,F.931!$B:$R,9,0),8))</f>
        <v/>
      </c>
      <c r="T781" s="44" t="str">
        <f>IF($B781="","",IFERROR(VLOOKUP($C781,F.931!$B:$R,7,0),1))</f>
        <v/>
      </c>
      <c r="U781" s="44" t="str">
        <f>IF($B781="","",IFERROR(VLOOKUP($C781,F.931!$B:$AR,15,0),0))</f>
        <v/>
      </c>
      <c r="V781" s="44" t="str">
        <f>IF($B781="","",IFERROR(VLOOKUP($C781,F.931!$B:$R,3,0),1))</f>
        <v/>
      </c>
      <c r="W781" s="45" t="str">
        <f t="shared" si="103"/>
        <v/>
      </c>
      <c r="X781" s="46" t="str">
        <f>IF($B781="","",$W781*(X$2+$U781*0.015) *$O781*IF(COUNTIF(Parámetros!$J:$J, $S781)&gt;0,0,1)*IF($T781=2,0,1) +$J781*$W781)</f>
        <v/>
      </c>
      <c r="Y781" s="46" t="str">
        <f>IF($B781="","",$W781*Y$2*P781*IF(COUNTIF(Parámetros!$L:$L,$S781)&gt;0,0,1)*IF($T781=2,0,1) +$K781*$W781)</f>
        <v/>
      </c>
      <c r="Z781" s="46" t="str">
        <f>IF($B781="","",($M781*Z$2+IF($T781=2,0, $M781*Z$1+$X781/$W781*(1-$W781)))*IF(COUNTIF(Parámetros!$I:$I, $S781)&gt;0,0,1))</f>
        <v/>
      </c>
      <c r="AA781" s="46" t="str">
        <f>IF($B781="","",$R781*IF($T781=2,AA$1,AA$2) *IF(COUNTIF(Parámetros!$K:$K, $S781)&gt;0,0,1)+$Y781/$W781*(1-$W781))</f>
        <v/>
      </c>
      <c r="AB781" s="46" t="str">
        <f>IF($B781="","",$Q781*Parámetros!$B$3+Parámetros!$B$2)</f>
        <v/>
      </c>
      <c r="AC781" s="46" t="str">
        <f>IF($B781="","",Parámetros!$B$1*IF(OR($S781=27,$S781=102),0,1))</f>
        <v/>
      </c>
      <c r="AE781" s="43" t="str">
        <f>IF($B781="","",IF($C781="","No declarado",IFERROR(VLOOKUP($C781,F.931!$B:$BZ,$AE$1,0),"No declarado")))</f>
        <v/>
      </c>
      <c r="AF781" s="47" t="str">
        <f t="shared" si="104"/>
        <v/>
      </c>
      <c r="AG781" s="47" t="str">
        <f>IF($B781="","",IFERROR(O781-VLOOKUP(C781,F.931!B:BZ,SUMIFS(F.931!$1:$1,F.931!$3:$3,"Remuneración 4"),0),""))</f>
        <v/>
      </c>
      <c r="AH781" s="48" t="str">
        <f t="shared" si="105"/>
        <v/>
      </c>
      <c r="AI781" s="41" t="str">
        <f t="shared" si="106"/>
        <v/>
      </c>
    </row>
    <row r="782" spans="1:35" x14ac:dyDescent="0.2">
      <c r="A782" s="65"/>
      <c r="B782" s="64"/>
      <c r="C782" s="65"/>
      <c r="D782" s="88"/>
      <c r="E782" s="62"/>
      <c r="F782" s="62"/>
      <c r="G782" s="62"/>
      <c r="H782" s="62"/>
      <c r="I782" s="62"/>
      <c r="J782" s="62"/>
      <c r="K782" s="62"/>
      <c r="L782" s="43" t="str">
        <f>IF($B782="","",MAX(0,$E782-MAX($E782-$I782,Parámetros!$B$5)))</f>
        <v/>
      </c>
      <c r="M782" s="43" t="str">
        <f>IF($B782="","",MIN($E782,Parámetros!$B$4))</f>
        <v/>
      </c>
      <c r="N782" s="43" t="str">
        <f t="shared" si="107"/>
        <v/>
      </c>
      <c r="O782" s="43" t="str">
        <f>IF($B782="","",MIN(($E782+$F782)/IF($D782="",1,$D782),Parámetros!$B$4))</f>
        <v/>
      </c>
      <c r="P782" s="43" t="str">
        <f t="shared" si="108"/>
        <v/>
      </c>
      <c r="Q782" s="43" t="str">
        <f t="shared" si="109"/>
        <v/>
      </c>
      <c r="R782" s="43" t="str">
        <f t="shared" si="102"/>
        <v/>
      </c>
      <c r="S782" s="44" t="str">
        <f>IF($B782="","",IFERROR(VLOOKUP($C782,F.931!$B:$R,9,0),8))</f>
        <v/>
      </c>
      <c r="T782" s="44" t="str">
        <f>IF($B782="","",IFERROR(VLOOKUP($C782,F.931!$B:$R,7,0),1))</f>
        <v/>
      </c>
      <c r="U782" s="44" t="str">
        <f>IF($B782="","",IFERROR(VLOOKUP($C782,F.931!$B:$AR,15,0),0))</f>
        <v/>
      </c>
      <c r="V782" s="44" t="str">
        <f>IF($B782="","",IFERROR(VLOOKUP($C782,F.931!$B:$R,3,0),1))</f>
        <v/>
      </c>
      <c r="W782" s="45" t="str">
        <f t="shared" si="103"/>
        <v/>
      </c>
      <c r="X782" s="46" t="str">
        <f>IF($B782="","",$W782*(X$2+$U782*0.015) *$O782*IF(COUNTIF(Parámetros!$J:$J, $S782)&gt;0,0,1)*IF($T782=2,0,1) +$J782*$W782)</f>
        <v/>
      </c>
      <c r="Y782" s="46" t="str">
        <f>IF($B782="","",$W782*Y$2*P782*IF(COUNTIF(Parámetros!$L:$L,$S782)&gt;0,0,1)*IF($T782=2,0,1) +$K782*$W782)</f>
        <v/>
      </c>
      <c r="Z782" s="46" t="str">
        <f>IF($B782="","",($M782*Z$2+IF($T782=2,0, $M782*Z$1+$X782/$W782*(1-$W782)))*IF(COUNTIF(Parámetros!$I:$I, $S782)&gt;0,0,1))</f>
        <v/>
      </c>
      <c r="AA782" s="46" t="str">
        <f>IF($B782="","",$R782*IF($T782=2,AA$1,AA$2) *IF(COUNTIF(Parámetros!$K:$K, $S782)&gt;0,0,1)+$Y782/$W782*(1-$W782))</f>
        <v/>
      </c>
      <c r="AB782" s="46" t="str">
        <f>IF($B782="","",$Q782*Parámetros!$B$3+Parámetros!$B$2)</f>
        <v/>
      </c>
      <c r="AC782" s="46" t="str">
        <f>IF($B782="","",Parámetros!$B$1*IF(OR($S782=27,$S782=102),0,1))</f>
        <v/>
      </c>
      <c r="AE782" s="43" t="str">
        <f>IF($B782="","",IF($C782="","No declarado",IFERROR(VLOOKUP($C782,F.931!$B:$BZ,$AE$1,0),"No declarado")))</f>
        <v/>
      </c>
      <c r="AF782" s="47" t="str">
        <f t="shared" si="104"/>
        <v/>
      </c>
      <c r="AG782" s="47" t="str">
        <f>IF($B782="","",IFERROR(O782-VLOOKUP(C782,F.931!B:BZ,SUMIFS(F.931!$1:$1,F.931!$3:$3,"Remuneración 4"),0),""))</f>
        <v/>
      </c>
      <c r="AH782" s="48" t="str">
        <f t="shared" si="105"/>
        <v/>
      </c>
      <c r="AI782" s="41" t="str">
        <f t="shared" si="106"/>
        <v/>
      </c>
    </row>
    <row r="783" spans="1:35" x14ac:dyDescent="0.2">
      <c r="A783" s="65"/>
      <c r="B783" s="64"/>
      <c r="C783" s="65"/>
      <c r="D783" s="88"/>
      <c r="E783" s="62"/>
      <c r="F783" s="62"/>
      <c r="G783" s="62"/>
      <c r="H783" s="62"/>
      <c r="I783" s="62"/>
      <c r="J783" s="62"/>
      <c r="K783" s="62"/>
      <c r="L783" s="43" t="str">
        <f>IF($B783="","",MAX(0,$E783-MAX($E783-$I783,Parámetros!$B$5)))</f>
        <v/>
      </c>
      <c r="M783" s="43" t="str">
        <f>IF($B783="","",MIN($E783,Parámetros!$B$4))</f>
        <v/>
      </c>
      <c r="N783" s="43" t="str">
        <f t="shared" si="107"/>
        <v/>
      </c>
      <c r="O783" s="43" t="str">
        <f>IF($B783="","",MIN(($E783+$F783)/IF($D783="",1,$D783),Parámetros!$B$4))</f>
        <v/>
      </c>
      <c r="P783" s="43" t="str">
        <f t="shared" si="108"/>
        <v/>
      </c>
      <c r="Q783" s="43" t="str">
        <f t="shared" si="109"/>
        <v/>
      </c>
      <c r="R783" s="43" t="str">
        <f t="shared" si="102"/>
        <v/>
      </c>
      <c r="S783" s="44" t="str">
        <f>IF($B783="","",IFERROR(VLOOKUP($C783,F.931!$B:$R,9,0),8))</f>
        <v/>
      </c>
      <c r="T783" s="44" t="str">
        <f>IF($B783="","",IFERROR(VLOOKUP($C783,F.931!$B:$R,7,0),1))</f>
        <v/>
      </c>
      <c r="U783" s="44" t="str">
        <f>IF($B783="","",IFERROR(VLOOKUP($C783,F.931!$B:$AR,15,0),0))</f>
        <v/>
      </c>
      <c r="V783" s="44" t="str">
        <f>IF($B783="","",IFERROR(VLOOKUP($C783,F.931!$B:$R,3,0),1))</f>
        <v/>
      </c>
      <c r="W783" s="45" t="str">
        <f t="shared" si="103"/>
        <v/>
      </c>
      <c r="X783" s="46" t="str">
        <f>IF($B783="","",$W783*(X$2+$U783*0.015) *$O783*IF(COUNTIF(Parámetros!$J:$J, $S783)&gt;0,0,1)*IF($T783=2,0,1) +$J783*$W783)</f>
        <v/>
      </c>
      <c r="Y783" s="46" t="str">
        <f>IF($B783="","",$W783*Y$2*P783*IF(COUNTIF(Parámetros!$L:$L,$S783)&gt;0,0,1)*IF($T783=2,0,1) +$K783*$W783)</f>
        <v/>
      </c>
      <c r="Z783" s="46" t="str">
        <f>IF($B783="","",($M783*Z$2+IF($T783=2,0, $M783*Z$1+$X783/$W783*(1-$W783)))*IF(COUNTIF(Parámetros!$I:$I, $S783)&gt;0,0,1))</f>
        <v/>
      </c>
      <c r="AA783" s="46" t="str">
        <f>IF($B783="","",$R783*IF($T783=2,AA$1,AA$2) *IF(COUNTIF(Parámetros!$K:$K, $S783)&gt;0,0,1)+$Y783/$W783*(1-$W783))</f>
        <v/>
      </c>
      <c r="AB783" s="46" t="str">
        <f>IF($B783="","",$Q783*Parámetros!$B$3+Parámetros!$B$2)</f>
        <v/>
      </c>
      <c r="AC783" s="46" t="str">
        <f>IF($B783="","",Parámetros!$B$1*IF(OR($S783=27,$S783=102),0,1))</f>
        <v/>
      </c>
      <c r="AE783" s="43" t="str">
        <f>IF($B783="","",IF($C783="","No declarado",IFERROR(VLOOKUP($C783,F.931!$B:$BZ,$AE$1,0),"No declarado")))</f>
        <v/>
      </c>
      <c r="AF783" s="47" t="str">
        <f t="shared" si="104"/>
        <v/>
      </c>
      <c r="AG783" s="47" t="str">
        <f>IF($B783="","",IFERROR(O783-VLOOKUP(C783,F.931!B:BZ,SUMIFS(F.931!$1:$1,F.931!$3:$3,"Remuneración 4"),0),""))</f>
        <v/>
      </c>
      <c r="AH783" s="48" t="str">
        <f t="shared" si="105"/>
        <v/>
      </c>
      <c r="AI783" s="41" t="str">
        <f t="shared" si="106"/>
        <v/>
      </c>
    </row>
    <row r="784" spans="1:35" x14ac:dyDescent="0.2">
      <c r="A784" s="65"/>
      <c r="B784" s="64"/>
      <c r="C784" s="65"/>
      <c r="D784" s="88"/>
      <c r="E784" s="62"/>
      <c r="F784" s="62"/>
      <c r="G784" s="62"/>
      <c r="H784" s="62"/>
      <c r="I784" s="62"/>
      <c r="J784" s="62"/>
      <c r="K784" s="62"/>
      <c r="L784" s="43" t="str">
        <f>IF($B784="","",MAX(0,$E784-MAX($E784-$I784,Parámetros!$B$5)))</f>
        <v/>
      </c>
      <c r="M784" s="43" t="str">
        <f>IF($B784="","",MIN($E784,Parámetros!$B$4))</f>
        <v/>
      </c>
      <c r="N784" s="43" t="str">
        <f t="shared" si="107"/>
        <v/>
      </c>
      <c r="O784" s="43" t="str">
        <f>IF($B784="","",MIN(($E784+$F784)/IF($D784="",1,$D784),Parámetros!$B$4))</f>
        <v/>
      </c>
      <c r="P784" s="43" t="str">
        <f t="shared" si="108"/>
        <v/>
      </c>
      <c r="Q784" s="43" t="str">
        <f t="shared" si="109"/>
        <v/>
      </c>
      <c r="R784" s="43" t="str">
        <f t="shared" si="102"/>
        <v/>
      </c>
      <c r="S784" s="44" t="str">
        <f>IF($B784="","",IFERROR(VLOOKUP($C784,F.931!$B:$R,9,0),8))</f>
        <v/>
      </c>
      <c r="T784" s="44" t="str">
        <f>IF($B784="","",IFERROR(VLOOKUP($C784,F.931!$B:$R,7,0),1))</f>
        <v/>
      </c>
      <c r="U784" s="44" t="str">
        <f>IF($B784="","",IFERROR(VLOOKUP($C784,F.931!$B:$AR,15,0),0))</f>
        <v/>
      </c>
      <c r="V784" s="44" t="str">
        <f>IF($B784="","",IFERROR(VLOOKUP($C784,F.931!$B:$R,3,0),1))</f>
        <v/>
      </c>
      <c r="W784" s="45" t="str">
        <f t="shared" si="103"/>
        <v/>
      </c>
      <c r="X784" s="46" t="str">
        <f>IF($B784="","",$W784*(X$2+$U784*0.015) *$O784*IF(COUNTIF(Parámetros!$J:$J, $S784)&gt;0,0,1)*IF($T784=2,0,1) +$J784*$W784)</f>
        <v/>
      </c>
      <c r="Y784" s="46" t="str">
        <f>IF($B784="","",$W784*Y$2*P784*IF(COUNTIF(Parámetros!$L:$L,$S784)&gt;0,0,1)*IF($T784=2,0,1) +$K784*$W784)</f>
        <v/>
      </c>
      <c r="Z784" s="46" t="str">
        <f>IF($B784="","",($M784*Z$2+IF($T784=2,0, $M784*Z$1+$X784/$W784*(1-$W784)))*IF(COUNTIF(Parámetros!$I:$I, $S784)&gt;0,0,1))</f>
        <v/>
      </c>
      <c r="AA784" s="46" t="str">
        <f>IF($B784="","",$R784*IF($T784=2,AA$1,AA$2) *IF(COUNTIF(Parámetros!$K:$K, $S784)&gt;0,0,1)+$Y784/$W784*(1-$W784))</f>
        <v/>
      </c>
      <c r="AB784" s="46" t="str">
        <f>IF($B784="","",$Q784*Parámetros!$B$3+Parámetros!$B$2)</f>
        <v/>
      </c>
      <c r="AC784" s="46" t="str">
        <f>IF($B784="","",Parámetros!$B$1*IF(OR($S784=27,$S784=102),0,1))</f>
        <v/>
      </c>
      <c r="AE784" s="43" t="str">
        <f>IF($B784="","",IF($C784="","No declarado",IFERROR(VLOOKUP($C784,F.931!$B:$BZ,$AE$1,0),"No declarado")))</f>
        <v/>
      </c>
      <c r="AF784" s="47" t="str">
        <f t="shared" si="104"/>
        <v/>
      </c>
      <c r="AG784" s="47" t="str">
        <f>IF($B784="","",IFERROR(O784-VLOOKUP(C784,F.931!B:BZ,SUMIFS(F.931!$1:$1,F.931!$3:$3,"Remuneración 4"),0),""))</f>
        <v/>
      </c>
      <c r="AH784" s="48" t="str">
        <f t="shared" si="105"/>
        <v/>
      </c>
      <c r="AI784" s="41" t="str">
        <f t="shared" si="106"/>
        <v/>
      </c>
    </row>
    <row r="785" spans="1:35" x14ac:dyDescent="0.2">
      <c r="A785" s="65"/>
      <c r="B785" s="64"/>
      <c r="C785" s="65"/>
      <c r="D785" s="88"/>
      <c r="E785" s="62"/>
      <c r="F785" s="62"/>
      <c r="G785" s="62"/>
      <c r="H785" s="62"/>
      <c r="I785" s="62"/>
      <c r="J785" s="62"/>
      <c r="K785" s="62"/>
      <c r="L785" s="43" t="str">
        <f>IF($B785="","",MAX(0,$E785-MAX($E785-$I785,Parámetros!$B$5)))</f>
        <v/>
      </c>
      <c r="M785" s="43" t="str">
        <f>IF($B785="","",MIN($E785,Parámetros!$B$4))</f>
        <v/>
      </c>
      <c r="N785" s="43" t="str">
        <f t="shared" si="107"/>
        <v/>
      </c>
      <c r="O785" s="43" t="str">
        <f>IF($B785="","",MIN(($E785+$F785)/IF($D785="",1,$D785),Parámetros!$B$4))</f>
        <v/>
      </c>
      <c r="P785" s="43" t="str">
        <f t="shared" si="108"/>
        <v/>
      </c>
      <c r="Q785" s="43" t="str">
        <f t="shared" si="109"/>
        <v/>
      </c>
      <c r="R785" s="43" t="str">
        <f t="shared" si="102"/>
        <v/>
      </c>
      <c r="S785" s="44" t="str">
        <f>IF($B785="","",IFERROR(VLOOKUP($C785,F.931!$B:$R,9,0),8))</f>
        <v/>
      </c>
      <c r="T785" s="44" t="str">
        <f>IF($B785="","",IFERROR(VLOOKUP($C785,F.931!$B:$R,7,0),1))</f>
        <v/>
      </c>
      <c r="U785" s="44" t="str">
        <f>IF($B785="","",IFERROR(VLOOKUP($C785,F.931!$B:$AR,15,0),0))</f>
        <v/>
      </c>
      <c r="V785" s="44" t="str">
        <f>IF($B785="","",IFERROR(VLOOKUP($C785,F.931!$B:$R,3,0),1))</f>
        <v/>
      </c>
      <c r="W785" s="45" t="str">
        <f t="shared" si="103"/>
        <v/>
      </c>
      <c r="X785" s="46" t="str">
        <f>IF($B785="","",$W785*(X$2+$U785*0.015) *$O785*IF(COUNTIF(Parámetros!$J:$J, $S785)&gt;0,0,1)*IF($T785=2,0,1) +$J785*$W785)</f>
        <v/>
      </c>
      <c r="Y785" s="46" t="str">
        <f>IF($B785="","",$W785*Y$2*P785*IF(COUNTIF(Parámetros!$L:$L,$S785)&gt;0,0,1)*IF($T785=2,0,1) +$K785*$W785)</f>
        <v/>
      </c>
      <c r="Z785" s="46" t="str">
        <f>IF($B785="","",($M785*Z$2+IF($T785=2,0, $M785*Z$1+$X785/$W785*(1-$W785)))*IF(COUNTIF(Parámetros!$I:$I, $S785)&gt;0,0,1))</f>
        <v/>
      </c>
      <c r="AA785" s="46" t="str">
        <f>IF($B785="","",$R785*IF($T785=2,AA$1,AA$2) *IF(COUNTIF(Parámetros!$K:$K, $S785)&gt;0,0,1)+$Y785/$W785*(1-$W785))</f>
        <v/>
      </c>
      <c r="AB785" s="46" t="str">
        <f>IF($B785="","",$Q785*Parámetros!$B$3+Parámetros!$B$2)</f>
        <v/>
      </c>
      <c r="AC785" s="46" t="str">
        <f>IF($B785="","",Parámetros!$B$1*IF(OR($S785=27,$S785=102),0,1))</f>
        <v/>
      </c>
      <c r="AE785" s="43" t="str">
        <f>IF($B785="","",IF($C785="","No declarado",IFERROR(VLOOKUP($C785,F.931!$B:$BZ,$AE$1,0),"No declarado")))</f>
        <v/>
      </c>
      <c r="AF785" s="47" t="str">
        <f t="shared" si="104"/>
        <v/>
      </c>
      <c r="AG785" s="47" t="str">
        <f>IF($B785="","",IFERROR(O785-VLOOKUP(C785,F.931!B:BZ,SUMIFS(F.931!$1:$1,F.931!$3:$3,"Remuneración 4"),0),""))</f>
        <v/>
      </c>
      <c r="AH785" s="48" t="str">
        <f t="shared" si="105"/>
        <v/>
      </c>
      <c r="AI785" s="41" t="str">
        <f t="shared" si="106"/>
        <v/>
      </c>
    </row>
    <row r="786" spans="1:35" x14ac:dyDescent="0.2">
      <c r="A786" s="65"/>
      <c r="B786" s="64"/>
      <c r="C786" s="65"/>
      <c r="D786" s="88"/>
      <c r="E786" s="62"/>
      <c r="F786" s="62"/>
      <c r="G786" s="62"/>
      <c r="H786" s="62"/>
      <c r="I786" s="62"/>
      <c r="J786" s="62"/>
      <c r="K786" s="62"/>
      <c r="L786" s="43" t="str">
        <f>IF($B786="","",MAX(0,$E786-MAX($E786-$I786,Parámetros!$B$5)))</f>
        <v/>
      </c>
      <c r="M786" s="43" t="str">
        <f>IF($B786="","",MIN($E786,Parámetros!$B$4))</f>
        <v/>
      </c>
      <c r="N786" s="43" t="str">
        <f t="shared" si="107"/>
        <v/>
      </c>
      <c r="O786" s="43" t="str">
        <f>IF($B786="","",MIN(($E786+$F786)/IF($D786="",1,$D786),Parámetros!$B$4))</f>
        <v/>
      </c>
      <c r="P786" s="43" t="str">
        <f t="shared" si="108"/>
        <v/>
      </c>
      <c r="Q786" s="43" t="str">
        <f t="shared" si="109"/>
        <v/>
      </c>
      <c r="R786" s="43" t="str">
        <f t="shared" si="102"/>
        <v/>
      </c>
      <c r="S786" s="44" t="str">
        <f>IF($B786="","",IFERROR(VLOOKUP($C786,F.931!$B:$R,9,0),8))</f>
        <v/>
      </c>
      <c r="T786" s="44" t="str">
        <f>IF($B786="","",IFERROR(VLOOKUP($C786,F.931!$B:$R,7,0),1))</f>
        <v/>
      </c>
      <c r="U786" s="44" t="str">
        <f>IF($B786="","",IFERROR(VLOOKUP($C786,F.931!$B:$AR,15,0),0))</f>
        <v/>
      </c>
      <c r="V786" s="44" t="str">
        <f>IF($B786="","",IFERROR(VLOOKUP($C786,F.931!$B:$R,3,0),1))</f>
        <v/>
      </c>
      <c r="W786" s="45" t="str">
        <f t="shared" si="103"/>
        <v/>
      </c>
      <c r="X786" s="46" t="str">
        <f>IF($B786="","",$W786*(X$2+$U786*0.015) *$O786*IF(COUNTIF(Parámetros!$J:$J, $S786)&gt;0,0,1)*IF($T786=2,0,1) +$J786*$W786)</f>
        <v/>
      </c>
      <c r="Y786" s="46" t="str">
        <f>IF($B786="","",$W786*Y$2*P786*IF(COUNTIF(Parámetros!$L:$L,$S786)&gt;0,0,1)*IF($T786=2,0,1) +$K786*$W786)</f>
        <v/>
      </c>
      <c r="Z786" s="46" t="str">
        <f>IF($B786="","",($M786*Z$2+IF($T786=2,0, $M786*Z$1+$X786/$W786*(1-$W786)))*IF(COUNTIF(Parámetros!$I:$I, $S786)&gt;0,0,1))</f>
        <v/>
      </c>
      <c r="AA786" s="46" t="str">
        <f>IF($B786="","",$R786*IF($T786=2,AA$1,AA$2) *IF(COUNTIF(Parámetros!$K:$K, $S786)&gt;0,0,1)+$Y786/$W786*(1-$W786))</f>
        <v/>
      </c>
      <c r="AB786" s="46" t="str">
        <f>IF($B786="","",$Q786*Parámetros!$B$3+Parámetros!$B$2)</f>
        <v/>
      </c>
      <c r="AC786" s="46" t="str">
        <f>IF($B786="","",Parámetros!$B$1*IF(OR($S786=27,$S786=102),0,1))</f>
        <v/>
      </c>
      <c r="AE786" s="43" t="str">
        <f>IF($B786="","",IF($C786="","No declarado",IFERROR(VLOOKUP($C786,F.931!$B:$BZ,$AE$1,0),"No declarado")))</f>
        <v/>
      </c>
      <c r="AF786" s="47" t="str">
        <f t="shared" si="104"/>
        <v/>
      </c>
      <c r="AG786" s="47" t="str">
        <f>IF($B786="","",IFERROR(O786-VLOOKUP(C786,F.931!B:BZ,SUMIFS(F.931!$1:$1,F.931!$3:$3,"Remuneración 4"),0),""))</f>
        <v/>
      </c>
      <c r="AH786" s="48" t="str">
        <f t="shared" si="105"/>
        <v/>
      </c>
      <c r="AI786" s="41" t="str">
        <f t="shared" si="106"/>
        <v/>
      </c>
    </row>
    <row r="787" spans="1:35" x14ac:dyDescent="0.2">
      <c r="A787" s="65"/>
      <c r="B787" s="64"/>
      <c r="C787" s="65"/>
      <c r="D787" s="88"/>
      <c r="E787" s="62"/>
      <c r="F787" s="62"/>
      <c r="G787" s="62"/>
      <c r="H787" s="62"/>
      <c r="I787" s="62"/>
      <c r="J787" s="62"/>
      <c r="K787" s="62"/>
      <c r="L787" s="43" t="str">
        <f>IF($B787="","",MAX(0,$E787-MAX($E787-$I787,Parámetros!$B$5)))</f>
        <v/>
      </c>
      <c r="M787" s="43" t="str">
        <f>IF($B787="","",MIN($E787,Parámetros!$B$4))</f>
        <v/>
      </c>
      <c r="N787" s="43" t="str">
        <f t="shared" si="107"/>
        <v/>
      </c>
      <c r="O787" s="43" t="str">
        <f>IF($B787="","",MIN(($E787+$F787)/IF($D787="",1,$D787),Parámetros!$B$4))</f>
        <v/>
      </c>
      <c r="P787" s="43" t="str">
        <f t="shared" si="108"/>
        <v/>
      </c>
      <c r="Q787" s="43" t="str">
        <f t="shared" si="109"/>
        <v/>
      </c>
      <c r="R787" s="43" t="str">
        <f t="shared" si="102"/>
        <v/>
      </c>
      <c r="S787" s="44" t="str">
        <f>IF($B787="","",IFERROR(VLOOKUP($C787,F.931!$B:$R,9,0),8))</f>
        <v/>
      </c>
      <c r="T787" s="44" t="str">
        <f>IF($B787="","",IFERROR(VLOOKUP($C787,F.931!$B:$R,7,0),1))</f>
        <v/>
      </c>
      <c r="U787" s="44" t="str">
        <f>IF($B787="","",IFERROR(VLOOKUP($C787,F.931!$B:$AR,15,0),0))</f>
        <v/>
      </c>
      <c r="V787" s="44" t="str">
        <f>IF($B787="","",IFERROR(VLOOKUP($C787,F.931!$B:$R,3,0),1))</f>
        <v/>
      </c>
      <c r="W787" s="45" t="str">
        <f t="shared" si="103"/>
        <v/>
      </c>
      <c r="X787" s="46" t="str">
        <f>IF($B787="","",$W787*(X$2+$U787*0.015) *$O787*IF(COUNTIF(Parámetros!$J:$J, $S787)&gt;0,0,1)*IF($T787=2,0,1) +$J787*$W787)</f>
        <v/>
      </c>
      <c r="Y787" s="46" t="str">
        <f>IF($B787="","",$W787*Y$2*P787*IF(COUNTIF(Parámetros!$L:$L,$S787)&gt;0,0,1)*IF($T787=2,0,1) +$K787*$W787)</f>
        <v/>
      </c>
      <c r="Z787" s="46" t="str">
        <f>IF($B787="","",($M787*Z$2+IF($T787=2,0, $M787*Z$1+$X787/$W787*(1-$W787)))*IF(COUNTIF(Parámetros!$I:$I, $S787)&gt;0,0,1))</f>
        <v/>
      </c>
      <c r="AA787" s="46" t="str">
        <f>IF($B787="","",$R787*IF($T787=2,AA$1,AA$2) *IF(COUNTIF(Parámetros!$K:$K, $S787)&gt;0,0,1)+$Y787/$W787*(1-$W787))</f>
        <v/>
      </c>
      <c r="AB787" s="46" t="str">
        <f>IF($B787="","",$Q787*Parámetros!$B$3+Parámetros!$B$2)</f>
        <v/>
      </c>
      <c r="AC787" s="46" t="str">
        <f>IF($B787="","",Parámetros!$B$1*IF(OR($S787=27,$S787=102),0,1))</f>
        <v/>
      </c>
      <c r="AE787" s="43" t="str">
        <f>IF($B787="","",IF($C787="","No declarado",IFERROR(VLOOKUP($C787,F.931!$B:$BZ,$AE$1,0),"No declarado")))</f>
        <v/>
      </c>
      <c r="AF787" s="47" t="str">
        <f t="shared" si="104"/>
        <v/>
      </c>
      <c r="AG787" s="47" t="str">
        <f>IF($B787="","",IFERROR(O787-VLOOKUP(C787,F.931!B:BZ,SUMIFS(F.931!$1:$1,F.931!$3:$3,"Remuneración 4"),0),""))</f>
        <v/>
      </c>
      <c r="AH787" s="48" t="str">
        <f t="shared" si="105"/>
        <v/>
      </c>
      <c r="AI787" s="41" t="str">
        <f t="shared" si="106"/>
        <v/>
      </c>
    </row>
    <row r="788" spans="1:35" x14ac:dyDescent="0.2">
      <c r="A788" s="65"/>
      <c r="B788" s="64"/>
      <c r="C788" s="65"/>
      <c r="D788" s="88"/>
      <c r="E788" s="62"/>
      <c r="F788" s="62"/>
      <c r="G788" s="62"/>
      <c r="H788" s="62"/>
      <c r="I788" s="62"/>
      <c r="J788" s="62"/>
      <c r="K788" s="62"/>
      <c r="L788" s="43" t="str">
        <f>IF($B788="","",MAX(0,$E788-MAX($E788-$I788,Parámetros!$B$5)))</f>
        <v/>
      </c>
      <c r="M788" s="43" t="str">
        <f>IF($B788="","",MIN($E788,Parámetros!$B$4))</f>
        <v/>
      </c>
      <c r="N788" s="43" t="str">
        <f t="shared" si="107"/>
        <v/>
      </c>
      <c r="O788" s="43" t="str">
        <f>IF($B788="","",MIN(($E788+$F788)/IF($D788="",1,$D788),Parámetros!$B$4))</f>
        <v/>
      </c>
      <c r="P788" s="43" t="str">
        <f t="shared" si="108"/>
        <v/>
      </c>
      <c r="Q788" s="43" t="str">
        <f t="shared" si="109"/>
        <v/>
      </c>
      <c r="R788" s="43" t="str">
        <f t="shared" si="102"/>
        <v/>
      </c>
      <c r="S788" s="44" t="str">
        <f>IF($B788="","",IFERROR(VLOOKUP($C788,F.931!$B:$R,9,0),8))</f>
        <v/>
      </c>
      <c r="T788" s="44" t="str">
        <f>IF($B788="","",IFERROR(VLOOKUP($C788,F.931!$B:$R,7,0),1))</f>
        <v/>
      </c>
      <c r="U788" s="44" t="str">
        <f>IF($B788="","",IFERROR(VLOOKUP($C788,F.931!$B:$AR,15,0),0))</f>
        <v/>
      </c>
      <c r="V788" s="44" t="str">
        <f>IF($B788="","",IFERROR(VLOOKUP($C788,F.931!$B:$R,3,0),1))</f>
        <v/>
      </c>
      <c r="W788" s="45" t="str">
        <f t="shared" si="103"/>
        <v/>
      </c>
      <c r="X788" s="46" t="str">
        <f>IF($B788="","",$W788*(X$2+$U788*0.015) *$O788*IF(COUNTIF(Parámetros!$J:$J, $S788)&gt;0,0,1)*IF($T788=2,0,1) +$J788*$W788)</f>
        <v/>
      </c>
      <c r="Y788" s="46" t="str">
        <f>IF($B788="","",$W788*Y$2*P788*IF(COUNTIF(Parámetros!$L:$L,$S788)&gt;0,0,1)*IF($T788=2,0,1) +$K788*$W788)</f>
        <v/>
      </c>
      <c r="Z788" s="46" t="str">
        <f>IF($B788="","",($M788*Z$2+IF($T788=2,0, $M788*Z$1+$X788/$W788*(1-$W788)))*IF(COUNTIF(Parámetros!$I:$I, $S788)&gt;0,0,1))</f>
        <v/>
      </c>
      <c r="AA788" s="46" t="str">
        <f>IF($B788="","",$R788*IF($T788=2,AA$1,AA$2) *IF(COUNTIF(Parámetros!$K:$K, $S788)&gt;0,0,1)+$Y788/$W788*(1-$W788))</f>
        <v/>
      </c>
      <c r="AB788" s="46" t="str">
        <f>IF($B788="","",$Q788*Parámetros!$B$3+Parámetros!$B$2)</f>
        <v/>
      </c>
      <c r="AC788" s="46" t="str">
        <f>IF($B788="","",Parámetros!$B$1*IF(OR($S788=27,$S788=102),0,1))</f>
        <v/>
      </c>
      <c r="AE788" s="43" t="str">
        <f>IF($B788="","",IF($C788="","No declarado",IFERROR(VLOOKUP($C788,F.931!$B:$BZ,$AE$1,0),"No declarado")))</f>
        <v/>
      </c>
      <c r="AF788" s="47" t="str">
        <f t="shared" si="104"/>
        <v/>
      </c>
      <c r="AG788" s="47" t="str">
        <f>IF($B788="","",IFERROR(O788-VLOOKUP(C788,F.931!B:BZ,SUMIFS(F.931!$1:$1,F.931!$3:$3,"Remuneración 4"),0),""))</f>
        <v/>
      </c>
      <c r="AH788" s="48" t="str">
        <f t="shared" si="105"/>
        <v/>
      </c>
      <c r="AI788" s="41" t="str">
        <f t="shared" si="106"/>
        <v/>
      </c>
    </row>
    <row r="789" spans="1:35" x14ac:dyDescent="0.2">
      <c r="A789" s="65"/>
      <c r="B789" s="64"/>
      <c r="C789" s="65"/>
      <c r="D789" s="88"/>
      <c r="E789" s="62"/>
      <c r="F789" s="62"/>
      <c r="G789" s="62"/>
      <c r="H789" s="62"/>
      <c r="I789" s="62"/>
      <c r="J789" s="62"/>
      <c r="K789" s="62"/>
      <c r="L789" s="43" t="str">
        <f>IF($B789="","",MAX(0,$E789-MAX($E789-$I789,Parámetros!$B$5)))</f>
        <v/>
      </c>
      <c r="M789" s="43" t="str">
        <f>IF($B789="","",MIN($E789,Parámetros!$B$4))</f>
        <v/>
      </c>
      <c r="N789" s="43" t="str">
        <f t="shared" si="107"/>
        <v/>
      </c>
      <c r="O789" s="43" t="str">
        <f>IF($B789="","",MIN(($E789+$F789)/IF($D789="",1,$D789),Parámetros!$B$4))</f>
        <v/>
      </c>
      <c r="P789" s="43" t="str">
        <f t="shared" si="108"/>
        <v/>
      </c>
      <c r="Q789" s="43" t="str">
        <f t="shared" si="109"/>
        <v/>
      </c>
      <c r="R789" s="43" t="str">
        <f t="shared" si="102"/>
        <v/>
      </c>
      <c r="S789" s="44" t="str">
        <f>IF($B789="","",IFERROR(VLOOKUP($C789,F.931!$B:$R,9,0),8))</f>
        <v/>
      </c>
      <c r="T789" s="44" t="str">
        <f>IF($B789="","",IFERROR(VLOOKUP($C789,F.931!$B:$R,7,0),1))</f>
        <v/>
      </c>
      <c r="U789" s="44" t="str">
        <f>IF($B789="","",IFERROR(VLOOKUP($C789,F.931!$B:$AR,15,0),0))</f>
        <v/>
      </c>
      <c r="V789" s="44" t="str">
        <f>IF($B789="","",IFERROR(VLOOKUP($C789,F.931!$B:$R,3,0),1))</f>
        <v/>
      </c>
      <c r="W789" s="45" t="str">
        <f t="shared" si="103"/>
        <v/>
      </c>
      <c r="X789" s="46" t="str">
        <f>IF($B789="","",$W789*(X$2+$U789*0.015) *$O789*IF(COUNTIF(Parámetros!$J:$J, $S789)&gt;0,0,1)*IF($T789=2,0,1) +$J789*$W789)</f>
        <v/>
      </c>
      <c r="Y789" s="46" t="str">
        <f>IF($B789="","",$W789*Y$2*P789*IF(COUNTIF(Parámetros!$L:$L,$S789)&gt;0,0,1)*IF($T789=2,0,1) +$K789*$W789)</f>
        <v/>
      </c>
      <c r="Z789" s="46" t="str">
        <f>IF($B789="","",($M789*Z$2+IF($T789=2,0, $M789*Z$1+$X789/$W789*(1-$W789)))*IF(COUNTIF(Parámetros!$I:$I, $S789)&gt;0,0,1))</f>
        <v/>
      </c>
      <c r="AA789" s="46" t="str">
        <f>IF($B789="","",$R789*IF($T789=2,AA$1,AA$2) *IF(COUNTIF(Parámetros!$K:$K, $S789)&gt;0,0,1)+$Y789/$W789*(1-$W789))</f>
        <v/>
      </c>
      <c r="AB789" s="46" t="str">
        <f>IF($B789="","",$Q789*Parámetros!$B$3+Parámetros!$B$2)</f>
        <v/>
      </c>
      <c r="AC789" s="46" t="str">
        <f>IF($B789="","",Parámetros!$B$1*IF(OR($S789=27,$S789=102),0,1))</f>
        <v/>
      </c>
      <c r="AE789" s="43" t="str">
        <f>IF($B789="","",IF($C789="","No declarado",IFERROR(VLOOKUP($C789,F.931!$B:$BZ,$AE$1,0),"No declarado")))</f>
        <v/>
      </c>
      <c r="AF789" s="47" t="str">
        <f t="shared" si="104"/>
        <v/>
      </c>
      <c r="AG789" s="47" t="str">
        <f>IF($B789="","",IFERROR(O789-VLOOKUP(C789,F.931!B:BZ,SUMIFS(F.931!$1:$1,F.931!$3:$3,"Remuneración 4"),0),""))</f>
        <v/>
      </c>
      <c r="AH789" s="48" t="str">
        <f t="shared" si="105"/>
        <v/>
      </c>
      <c r="AI789" s="41" t="str">
        <f t="shared" si="106"/>
        <v/>
      </c>
    </row>
    <row r="790" spans="1:35" x14ac:dyDescent="0.2">
      <c r="A790" s="65"/>
      <c r="B790" s="64"/>
      <c r="C790" s="65"/>
      <c r="D790" s="88"/>
      <c r="E790" s="62"/>
      <c r="F790" s="62"/>
      <c r="G790" s="62"/>
      <c r="H790" s="62"/>
      <c r="I790" s="62"/>
      <c r="J790" s="62"/>
      <c r="K790" s="62"/>
      <c r="L790" s="43" t="str">
        <f>IF($B790="","",MAX(0,$E790-MAX($E790-$I790,Parámetros!$B$5)))</f>
        <v/>
      </c>
      <c r="M790" s="43" t="str">
        <f>IF($B790="","",MIN($E790,Parámetros!$B$4))</f>
        <v/>
      </c>
      <c r="N790" s="43" t="str">
        <f t="shared" si="107"/>
        <v/>
      </c>
      <c r="O790" s="43" t="str">
        <f>IF($B790="","",MIN(($E790+$F790)/IF($D790="",1,$D790),Parámetros!$B$4))</f>
        <v/>
      </c>
      <c r="P790" s="43" t="str">
        <f t="shared" si="108"/>
        <v/>
      </c>
      <c r="Q790" s="43" t="str">
        <f t="shared" si="109"/>
        <v/>
      </c>
      <c r="R790" s="43" t="str">
        <f t="shared" si="102"/>
        <v/>
      </c>
      <c r="S790" s="44" t="str">
        <f>IF($B790="","",IFERROR(VLOOKUP($C790,F.931!$B:$R,9,0),8))</f>
        <v/>
      </c>
      <c r="T790" s="44" t="str">
        <f>IF($B790="","",IFERROR(VLOOKUP($C790,F.931!$B:$R,7,0),1))</f>
        <v/>
      </c>
      <c r="U790" s="44" t="str">
        <f>IF($B790="","",IFERROR(VLOOKUP($C790,F.931!$B:$AR,15,0),0))</f>
        <v/>
      </c>
      <c r="V790" s="44" t="str">
        <f>IF($B790="","",IFERROR(VLOOKUP($C790,F.931!$B:$R,3,0),1))</f>
        <v/>
      </c>
      <c r="W790" s="45" t="str">
        <f t="shared" si="103"/>
        <v/>
      </c>
      <c r="X790" s="46" t="str">
        <f>IF($B790="","",$W790*(X$2+$U790*0.015) *$O790*IF(COUNTIF(Parámetros!$J:$J, $S790)&gt;0,0,1)*IF($T790=2,0,1) +$J790*$W790)</f>
        <v/>
      </c>
      <c r="Y790" s="46" t="str">
        <f>IF($B790="","",$W790*Y$2*P790*IF(COUNTIF(Parámetros!$L:$L,$S790)&gt;0,0,1)*IF($T790=2,0,1) +$K790*$W790)</f>
        <v/>
      </c>
      <c r="Z790" s="46" t="str">
        <f>IF($B790="","",($M790*Z$2+IF($T790=2,0, $M790*Z$1+$X790/$W790*(1-$W790)))*IF(COUNTIF(Parámetros!$I:$I, $S790)&gt;0,0,1))</f>
        <v/>
      </c>
      <c r="AA790" s="46" t="str">
        <f>IF($B790="","",$R790*IF($T790=2,AA$1,AA$2) *IF(COUNTIF(Parámetros!$K:$K, $S790)&gt;0,0,1)+$Y790/$W790*(1-$W790))</f>
        <v/>
      </c>
      <c r="AB790" s="46" t="str">
        <f>IF($B790="","",$Q790*Parámetros!$B$3+Parámetros!$B$2)</f>
        <v/>
      </c>
      <c r="AC790" s="46" t="str">
        <f>IF($B790="","",Parámetros!$B$1*IF(OR($S790=27,$S790=102),0,1))</f>
        <v/>
      </c>
      <c r="AE790" s="43" t="str">
        <f>IF($B790="","",IF($C790="","No declarado",IFERROR(VLOOKUP($C790,F.931!$B:$BZ,$AE$1,0),"No declarado")))</f>
        <v/>
      </c>
      <c r="AF790" s="47" t="str">
        <f t="shared" si="104"/>
        <v/>
      </c>
      <c r="AG790" s="47" t="str">
        <f>IF($B790="","",IFERROR(O790-VLOOKUP(C790,F.931!B:BZ,SUMIFS(F.931!$1:$1,F.931!$3:$3,"Remuneración 4"),0),""))</f>
        <v/>
      </c>
      <c r="AH790" s="48" t="str">
        <f t="shared" si="105"/>
        <v/>
      </c>
      <c r="AI790" s="41" t="str">
        <f t="shared" si="106"/>
        <v/>
      </c>
    </row>
    <row r="791" spans="1:35" x14ac:dyDescent="0.2">
      <c r="A791" s="65"/>
      <c r="B791" s="64"/>
      <c r="C791" s="65"/>
      <c r="D791" s="88"/>
      <c r="E791" s="62"/>
      <c r="F791" s="62"/>
      <c r="G791" s="62"/>
      <c r="H791" s="62"/>
      <c r="I791" s="62"/>
      <c r="J791" s="62"/>
      <c r="K791" s="62"/>
      <c r="L791" s="43" t="str">
        <f>IF($B791="","",MAX(0,$E791-MAX($E791-$I791,Parámetros!$B$5)))</f>
        <v/>
      </c>
      <c r="M791" s="43" t="str">
        <f>IF($B791="","",MIN($E791,Parámetros!$B$4))</f>
        <v/>
      </c>
      <c r="N791" s="43" t="str">
        <f t="shared" si="107"/>
        <v/>
      </c>
      <c r="O791" s="43" t="str">
        <f>IF($B791="","",MIN(($E791+$F791)/IF($D791="",1,$D791),Parámetros!$B$4))</f>
        <v/>
      </c>
      <c r="P791" s="43" t="str">
        <f t="shared" si="108"/>
        <v/>
      </c>
      <c r="Q791" s="43" t="str">
        <f t="shared" si="109"/>
        <v/>
      </c>
      <c r="R791" s="43" t="str">
        <f t="shared" si="102"/>
        <v/>
      </c>
      <c r="S791" s="44" t="str">
        <f>IF($B791="","",IFERROR(VLOOKUP($C791,F.931!$B:$R,9,0),8))</f>
        <v/>
      </c>
      <c r="T791" s="44" t="str">
        <f>IF($B791="","",IFERROR(VLOOKUP($C791,F.931!$B:$R,7,0),1))</f>
        <v/>
      </c>
      <c r="U791" s="44" t="str">
        <f>IF($B791="","",IFERROR(VLOOKUP($C791,F.931!$B:$AR,15,0),0))</f>
        <v/>
      </c>
      <c r="V791" s="44" t="str">
        <f>IF($B791="","",IFERROR(VLOOKUP($C791,F.931!$B:$R,3,0),1))</f>
        <v/>
      </c>
      <c r="W791" s="45" t="str">
        <f t="shared" si="103"/>
        <v/>
      </c>
      <c r="X791" s="46" t="str">
        <f>IF($B791="","",$W791*(X$2+$U791*0.015) *$O791*IF(COUNTIF(Parámetros!$J:$J, $S791)&gt;0,0,1)*IF($T791=2,0,1) +$J791*$W791)</f>
        <v/>
      </c>
      <c r="Y791" s="46" t="str">
        <f>IF($B791="","",$W791*Y$2*P791*IF(COUNTIF(Parámetros!$L:$L,$S791)&gt;0,0,1)*IF($T791=2,0,1) +$K791*$W791)</f>
        <v/>
      </c>
      <c r="Z791" s="46" t="str">
        <f>IF($B791="","",($M791*Z$2+IF($T791=2,0, $M791*Z$1+$X791/$W791*(1-$W791)))*IF(COUNTIF(Parámetros!$I:$I, $S791)&gt;0,0,1))</f>
        <v/>
      </c>
      <c r="AA791" s="46" t="str">
        <f>IF($B791="","",$R791*IF($T791=2,AA$1,AA$2) *IF(COUNTIF(Parámetros!$K:$K, $S791)&gt;0,0,1)+$Y791/$W791*(1-$W791))</f>
        <v/>
      </c>
      <c r="AB791" s="46" t="str">
        <f>IF($B791="","",$Q791*Parámetros!$B$3+Parámetros!$B$2)</f>
        <v/>
      </c>
      <c r="AC791" s="46" t="str">
        <f>IF($B791="","",Parámetros!$B$1*IF(OR($S791=27,$S791=102),0,1))</f>
        <v/>
      </c>
      <c r="AE791" s="43" t="str">
        <f>IF($B791="","",IF($C791="","No declarado",IFERROR(VLOOKUP($C791,F.931!$B:$BZ,$AE$1,0),"No declarado")))</f>
        <v/>
      </c>
      <c r="AF791" s="47" t="str">
        <f t="shared" si="104"/>
        <v/>
      </c>
      <c r="AG791" s="47" t="str">
        <f>IF($B791="","",IFERROR(O791-VLOOKUP(C791,F.931!B:BZ,SUMIFS(F.931!$1:$1,F.931!$3:$3,"Remuneración 4"),0),""))</f>
        <v/>
      </c>
      <c r="AH791" s="48" t="str">
        <f t="shared" si="105"/>
        <v/>
      </c>
      <c r="AI791" s="41" t="str">
        <f t="shared" si="106"/>
        <v/>
      </c>
    </row>
    <row r="792" spans="1:35" x14ac:dyDescent="0.2">
      <c r="A792" s="65"/>
      <c r="B792" s="64"/>
      <c r="C792" s="65"/>
      <c r="D792" s="88"/>
      <c r="E792" s="62"/>
      <c r="F792" s="62"/>
      <c r="G792" s="62"/>
      <c r="H792" s="62"/>
      <c r="I792" s="62"/>
      <c r="J792" s="62"/>
      <c r="K792" s="62"/>
      <c r="L792" s="43" t="str">
        <f>IF($B792="","",MAX(0,$E792-MAX($E792-$I792,Parámetros!$B$5)))</f>
        <v/>
      </c>
      <c r="M792" s="43" t="str">
        <f>IF($B792="","",MIN($E792,Parámetros!$B$4))</f>
        <v/>
      </c>
      <c r="N792" s="43" t="str">
        <f t="shared" si="107"/>
        <v/>
      </c>
      <c r="O792" s="43" t="str">
        <f>IF($B792="","",MIN(($E792+$F792)/IF($D792="",1,$D792),Parámetros!$B$4))</f>
        <v/>
      </c>
      <c r="P792" s="43" t="str">
        <f t="shared" si="108"/>
        <v/>
      </c>
      <c r="Q792" s="43" t="str">
        <f t="shared" si="109"/>
        <v/>
      </c>
      <c r="R792" s="43" t="str">
        <f t="shared" si="102"/>
        <v/>
      </c>
      <c r="S792" s="44" t="str">
        <f>IF($B792="","",IFERROR(VLOOKUP($C792,F.931!$B:$R,9,0),8))</f>
        <v/>
      </c>
      <c r="T792" s="44" t="str">
        <f>IF($B792="","",IFERROR(VLOOKUP($C792,F.931!$B:$R,7,0),1))</f>
        <v/>
      </c>
      <c r="U792" s="44" t="str">
        <f>IF($B792="","",IFERROR(VLOOKUP($C792,F.931!$B:$AR,15,0),0))</f>
        <v/>
      </c>
      <c r="V792" s="44" t="str">
        <f>IF($B792="","",IFERROR(VLOOKUP($C792,F.931!$B:$R,3,0),1))</f>
        <v/>
      </c>
      <c r="W792" s="45" t="str">
        <f t="shared" si="103"/>
        <v/>
      </c>
      <c r="X792" s="46" t="str">
        <f>IF($B792="","",$W792*(X$2+$U792*0.015) *$O792*IF(COUNTIF(Parámetros!$J:$J, $S792)&gt;0,0,1)*IF($T792=2,0,1) +$J792*$W792)</f>
        <v/>
      </c>
      <c r="Y792" s="46" t="str">
        <f>IF($B792="","",$W792*Y$2*P792*IF(COUNTIF(Parámetros!$L:$L,$S792)&gt;0,0,1)*IF($T792=2,0,1) +$K792*$W792)</f>
        <v/>
      </c>
      <c r="Z792" s="46" t="str">
        <f>IF($B792="","",($M792*Z$2+IF($T792=2,0, $M792*Z$1+$X792/$W792*(1-$W792)))*IF(COUNTIF(Parámetros!$I:$I, $S792)&gt;0,0,1))</f>
        <v/>
      </c>
      <c r="AA792" s="46" t="str">
        <f>IF($B792="","",$R792*IF($T792=2,AA$1,AA$2) *IF(COUNTIF(Parámetros!$K:$K, $S792)&gt;0,0,1)+$Y792/$W792*(1-$W792))</f>
        <v/>
      </c>
      <c r="AB792" s="46" t="str">
        <f>IF($B792="","",$Q792*Parámetros!$B$3+Parámetros!$B$2)</f>
        <v/>
      </c>
      <c r="AC792" s="46" t="str">
        <f>IF($B792="","",Parámetros!$B$1*IF(OR($S792=27,$S792=102),0,1))</f>
        <v/>
      </c>
      <c r="AE792" s="43" t="str">
        <f>IF($B792="","",IF($C792="","No declarado",IFERROR(VLOOKUP($C792,F.931!$B:$BZ,$AE$1,0),"No declarado")))</f>
        <v/>
      </c>
      <c r="AF792" s="47" t="str">
        <f t="shared" si="104"/>
        <v/>
      </c>
      <c r="AG792" s="47" t="str">
        <f>IF($B792="","",IFERROR(O792-VLOOKUP(C792,F.931!B:BZ,SUMIFS(F.931!$1:$1,F.931!$3:$3,"Remuneración 4"),0),""))</f>
        <v/>
      </c>
      <c r="AH792" s="48" t="str">
        <f t="shared" si="105"/>
        <v/>
      </c>
      <c r="AI792" s="41" t="str">
        <f t="shared" si="106"/>
        <v/>
      </c>
    </row>
    <row r="793" spans="1:35" x14ac:dyDescent="0.2">
      <c r="A793" s="65"/>
      <c r="B793" s="64"/>
      <c r="C793" s="65"/>
      <c r="D793" s="88"/>
      <c r="E793" s="62"/>
      <c r="F793" s="62"/>
      <c r="G793" s="62"/>
      <c r="H793" s="62"/>
      <c r="I793" s="62"/>
      <c r="J793" s="62"/>
      <c r="K793" s="62"/>
      <c r="L793" s="43" t="str">
        <f>IF($B793="","",MAX(0,$E793-MAX($E793-$I793,Parámetros!$B$5)))</f>
        <v/>
      </c>
      <c r="M793" s="43" t="str">
        <f>IF($B793="","",MIN($E793,Parámetros!$B$4))</f>
        <v/>
      </c>
      <c r="N793" s="43" t="str">
        <f t="shared" si="107"/>
        <v/>
      </c>
      <c r="O793" s="43" t="str">
        <f>IF($B793="","",MIN(($E793+$F793)/IF($D793="",1,$D793),Parámetros!$B$4))</f>
        <v/>
      </c>
      <c r="P793" s="43" t="str">
        <f t="shared" si="108"/>
        <v/>
      </c>
      <c r="Q793" s="43" t="str">
        <f t="shared" si="109"/>
        <v/>
      </c>
      <c r="R793" s="43" t="str">
        <f t="shared" si="102"/>
        <v/>
      </c>
      <c r="S793" s="44" t="str">
        <f>IF($B793="","",IFERROR(VLOOKUP($C793,F.931!$B:$R,9,0),8))</f>
        <v/>
      </c>
      <c r="T793" s="44" t="str">
        <f>IF($B793="","",IFERROR(VLOOKUP($C793,F.931!$B:$R,7,0),1))</f>
        <v/>
      </c>
      <c r="U793" s="44" t="str">
        <f>IF($B793="","",IFERROR(VLOOKUP($C793,F.931!$B:$AR,15,0),0))</f>
        <v/>
      </c>
      <c r="V793" s="44" t="str">
        <f>IF($B793="","",IFERROR(VLOOKUP($C793,F.931!$B:$R,3,0),1))</f>
        <v/>
      </c>
      <c r="W793" s="45" t="str">
        <f t="shared" si="103"/>
        <v/>
      </c>
      <c r="X793" s="46" t="str">
        <f>IF($B793="","",$W793*(X$2+$U793*0.015) *$O793*IF(COUNTIF(Parámetros!$J:$J, $S793)&gt;0,0,1)*IF($T793=2,0,1) +$J793*$W793)</f>
        <v/>
      </c>
      <c r="Y793" s="46" t="str">
        <f>IF($B793="","",$W793*Y$2*P793*IF(COUNTIF(Parámetros!$L:$L,$S793)&gt;0,0,1)*IF($T793=2,0,1) +$K793*$W793)</f>
        <v/>
      </c>
      <c r="Z793" s="46" t="str">
        <f>IF($B793="","",($M793*Z$2+IF($T793=2,0, $M793*Z$1+$X793/$W793*(1-$W793)))*IF(COUNTIF(Parámetros!$I:$I, $S793)&gt;0,0,1))</f>
        <v/>
      </c>
      <c r="AA793" s="46" t="str">
        <f>IF($B793="","",$R793*IF($T793=2,AA$1,AA$2) *IF(COUNTIF(Parámetros!$K:$K, $S793)&gt;0,0,1)+$Y793/$W793*(1-$W793))</f>
        <v/>
      </c>
      <c r="AB793" s="46" t="str">
        <f>IF($B793="","",$Q793*Parámetros!$B$3+Parámetros!$B$2)</f>
        <v/>
      </c>
      <c r="AC793" s="46" t="str">
        <f>IF($B793="","",Parámetros!$B$1*IF(OR($S793=27,$S793=102),0,1))</f>
        <v/>
      </c>
      <c r="AE793" s="43" t="str">
        <f>IF($B793="","",IF($C793="","No declarado",IFERROR(VLOOKUP($C793,F.931!$B:$BZ,$AE$1,0),"No declarado")))</f>
        <v/>
      </c>
      <c r="AF793" s="47" t="str">
        <f t="shared" si="104"/>
        <v/>
      </c>
      <c r="AG793" s="47" t="str">
        <f>IF($B793="","",IFERROR(O793-VLOOKUP(C793,F.931!B:BZ,SUMIFS(F.931!$1:$1,F.931!$3:$3,"Remuneración 4"),0),""))</f>
        <v/>
      </c>
      <c r="AH793" s="48" t="str">
        <f t="shared" si="105"/>
        <v/>
      </c>
      <c r="AI793" s="41" t="str">
        <f t="shared" si="106"/>
        <v/>
      </c>
    </row>
    <row r="794" spans="1:35" x14ac:dyDescent="0.2">
      <c r="A794" s="65"/>
      <c r="B794" s="64"/>
      <c r="C794" s="65"/>
      <c r="D794" s="88"/>
      <c r="E794" s="62"/>
      <c r="F794" s="62"/>
      <c r="G794" s="62"/>
      <c r="H794" s="62"/>
      <c r="I794" s="62"/>
      <c r="J794" s="62"/>
      <c r="K794" s="62"/>
      <c r="L794" s="43" t="str">
        <f>IF($B794="","",MAX(0,$E794-MAX($E794-$I794,Parámetros!$B$5)))</f>
        <v/>
      </c>
      <c r="M794" s="43" t="str">
        <f>IF($B794="","",MIN($E794,Parámetros!$B$4))</f>
        <v/>
      </c>
      <c r="N794" s="43" t="str">
        <f t="shared" si="107"/>
        <v/>
      </c>
      <c r="O794" s="43" t="str">
        <f>IF($B794="","",MIN(($E794+$F794)/IF($D794="",1,$D794),Parámetros!$B$4))</f>
        <v/>
      </c>
      <c r="P794" s="43" t="str">
        <f t="shared" si="108"/>
        <v/>
      </c>
      <c r="Q794" s="43" t="str">
        <f t="shared" si="109"/>
        <v/>
      </c>
      <c r="R794" s="43" t="str">
        <f t="shared" si="102"/>
        <v/>
      </c>
      <c r="S794" s="44" t="str">
        <f>IF($B794="","",IFERROR(VLOOKUP($C794,F.931!$B:$R,9,0),8))</f>
        <v/>
      </c>
      <c r="T794" s="44" t="str">
        <f>IF($B794="","",IFERROR(VLOOKUP($C794,F.931!$B:$R,7,0),1))</f>
        <v/>
      </c>
      <c r="U794" s="44" t="str">
        <f>IF($B794="","",IFERROR(VLOOKUP($C794,F.931!$B:$AR,15,0),0))</f>
        <v/>
      </c>
      <c r="V794" s="44" t="str">
        <f>IF($B794="","",IFERROR(VLOOKUP($C794,F.931!$B:$R,3,0),1))</f>
        <v/>
      </c>
      <c r="W794" s="45" t="str">
        <f t="shared" si="103"/>
        <v/>
      </c>
      <c r="X794" s="46" t="str">
        <f>IF($B794="","",$W794*(X$2+$U794*0.015) *$O794*IF(COUNTIF(Parámetros!$J:$J, $S794)&gt;0,0,1)*IF($T794=2,0,1) +$J794*$W794)</f>
        <v/>
      </c>
      <c r="Y794" s="46" t="str">
        <f>IF($B794="","",$W794*Y$2*P794*IF(COUNTIF(Parámetros!$L:$L,$S794)&gt;0,0,1)*IF($T794=2,0,1) +$K794*$W794)</f>
        <v/>
      </c>
      <c r="Z794" s="46" t="str">
        <f>IF($B794="","",($M794*Z$2+IF($T794=2,0, $M794*Z$1+$X794/$W794*(1-$W794)))*IF(COUNTIF(Parámetros!$I:$I, $S794)&gt;0,0,1))</f>
        <v/>
      </c>
      <c r="AA794" s="46" t="str">
        <f>IF($B794="","",$R794*IF($T794=2,AA$1,AA$2) *IF(COUNTIF(Parámetros!$K:$K, $S794)&gt;0,0,1)+$Y794/$W794*(1-$W794))</f>
        <v/>
      </c>
      <c r="AB794" s="46" t="str">
        <f>IF($B794="","",$Q794*Parámetros!$B$3+Parámetros!$B$2)</f>
        <v/>
      </c>
      <c r="AC794" s="46" t="str">
        <f>IF($B794="","",Parámetros!$B$1*IF(OR($S794=27,$S794=102),0,1))</f>
        <v/>
      </c>
      <c r="AE794" s="43" t="str">
        <f>IF($B794="","",IF($C794="","No declarado",IFERROR(VLOOKUP($C794,F.931!$B:$BZ,$AE$1,0),"No declarado")))</f>
        <v/>
      </c>
      <c r="AF794" s="47" t="str">
        <f t="shared" si="104"/>
        <v/>
      </c>
      <c r="AG794" s="47" t="str">
        <f>IF($B794="","",IFERROR(O794-VLOOKUP(C794,F.931!B:BZ,SUMIFS(F.931!$1:$1,F.931!$3:$3,"Remuneración 4"),0),""))</f>
        <v/>
      </c>
      <c r="AH794" s="48" t="str">
        <f t="shared" si="105"/>
        <v/>
      </c>
      <c r="AI794" s="41" t="str">
        <f t="shared" si="106"/>
        <v/>
      </c>
    </row>
    <row r="795" spans="1:35" x14ac:dyDescent="0.2">
      <c r="A795" s="65"/>
      <c r="B795" s="64"/>
      <c r="C795" s="65"/>
      <c r="D795" s="88"/>
      <c r="E795" s="62"/>
      <c r="F795" s="62"/>
      <c r="G795" s="62"/>
      <c r="H795" s="62"/>
      <c r="I795" s="62"/>
      <c r="J795" s="62"/>
      <c r="K795" s="62"/>
      <c r="L795" s="43" t="str">
        <f>IF($B795="","",MAX(0,$E795-MAX($E795-$I795,Parámetros!$B$5)))</f>
        <v/>
      </c>
      <c r="M795" s="43" t="str">
        <f>IF($B795="","",MIN($E795,Parámetros!$B$4))</f>
        <v/>
      </c>
      <c r="N795" s="43" t="str">
        <f t="shared" si="107"/>
        <v/>
      </c>
      <c r="O795" s="43" t="str">
        <f>IF($B795="","",MIN(($E795+$F795)/IF($D795="",1,$D795),Parámetros!$B$4))</f>
        <v/>
      </c>
      <c r="P795" s="43" t="str">
        <f t="shared" si="108"/>
        <v/>
      </c>
      <c r="Q795" s="43" t="str">
        <f t="shared" si="109"/>
        <v/>
      </c>
      <c r="R795" s="43" t="str">
        <f t="shared" si="102"/>
        <v/>
      </c>
      <c r="S795" s="44" t="str">
        <f>IF($B795="","",IFERROR(VLOOKUP($C795,F.931!$B:$R,9,0),8))</f>
        <v/>
      </c>
      <c r="T795" s="44" t="str">
        <f>IF($B795="","",IFERROR(VLOOKUP($C795,F.931!$B:$R,7,0),1))</f>
        <v/>
      </c>
      <c r="U795" s="44" t="str">
        <f>IF($B795="","",IFERROR(VLOOKUP($C795,F.931!$B:$AR,15,0),0))</f>
        <v/>
      </c>
      <c r="V795" s="44" t="str">
        <f>IF($B795="","",IFERROR(VLOOKUP($C795,F.931!$B:$R,3,0),1))</f>
        <v/>
      </c>
      <c r="W795" s="45" t="str">
        <f t="shared" si="103"/>
        <v/>
      </c>
      <c r="X795" s="46" t="str">
        <f>IF($B795="","",$W795*(X$2+$U795*0.015) *$O795*IF(COUNTIF(Parámetros!$J:$J, $S795)&gt;0,0,1)*IF($T795=2,0,1) +$J795*$W795)</f>
        <v/>
      </c>
      <c r="Y795" s="46" t="str">
        <f>IF($B795="","",$W795*Y$2*P795*IF(COUNTIF(Parámetros!$L:$L,$S795)&gt;0,0,1)*IF($T795=2,0,1) +$K795*$W795)</f>
        <v/>
      </c>
      <c r="Z795" s="46" t="str">
        <f>IF($B795="","",($M795*Z$2+IF($T795=2,0, $M795*Z$1+$X795/$W795*(1-$W795)))*IF(COUNTIF(Parámetros!$I:$I, $S795)&gt;0,0,1))</f>
        <v/>
      </c>
      <c r="AA795" s="46" t="str">
        <f>IF($B795="","",$R795*IF($T795=2,AA$1,AA$2) *IF(COUNTIF(Parámetros!$K:$K, $S795)&gt;0,0,1)+$Y795/$W795*(1-$W795))</f>
        <v/>
      </c>
      <c r="AB795" s="46" t="str">
        <f>IF($B795="","",$Q795*Parámetros!$B$3+Parámetros!$B$2)</f>
        <v/>
      </c>
      <c r="AC795" s="46" t="str">
        <f>IF($B795="","",Parámetros!$B$1*IF(OR($S795=27,$S795=102),0,1))</f>
        <v/>
      </c>
      <c r="AE795" s="43" t="str">
        <f>IF($B795="","",IF($C795="","No declarado",IFERROR(VLOOKUP($C795,F.931!$B:$BZ,$AE$1,0),"No declarado")))</f>
        <v/>
      </c>
      <c r="AF795" s="47" t="str">
        <f t="shared" si="104"/>
        <v/>
      </c>
      <c r="AG795" s="47" t="str">
        <f>IF($B795="","",IFERROR(O795-VLOOKUP(C795,F.931!B:BZ,SUMIFS(F.931!$1:$1,F.931!$3:$3,"Remuneración 4"),0),""))</f>
        <v/>
      </c>
      <c r="AH795" s="48" t="str">
        <f t="shared" si="105"/>
        <v/>
      </c>
      <c r="AI795" s="41" t="str">
        <f t="shared" si="106"/>
        <v/>
      </c>
    </row>
    <row r="796" spans="1:35" x14ac:dyDescent="0.2">
      <c r="A796" s="65"/>
      <c r="B796" s="64"/>
      <c r="C796" s="65"/>
      <c r="D796" s="88"/>
      <c r="E796" s="62"/>
      <c r="F796" s="62"/>
      <c r="G796" s="62"/>
      <c r="H796" s="62"/>
      <c r="I796" s="62"/>
      <c r="J796" s="62"/>
      <c r="K796" s="62"/>
      <c r="L796" s="43" t="str">
        <f>IF($B796="","",MAX(0,$E796-MAX($E796-$I796,Parámetros!$B$5)))</f>
        <v/>
      </c>
      <c r="M796" s="43" t="str">
        <f>IF($B796="","",MIN($E796,Parámetros!$B$4))</f>
        <v/>
      </c>
      <c r="N796" s="43" t="str">
        <f t="shared" si="107"/>
        <v/>
      </c>
      <c r="O796" s="43" t="str">
        <f>IF($B796="","",MIN(($E796+$F796)/IF($D796="",1,$D796),Parámetros!$B$4))</f>
        <v/>
      </c>
      <c r="P796" s="43" t="str">
        <f t="shared" si="108"/>
        <v/>
      </c>
      <c r="Q796" s="43" t="str">
        <f t="shared" si="109"/>
        <v/>
      </c>
      <c r="R796" s="43" t="str">
        <f t="shared" si="102"/>
        <v/>
      </c>
      <c r="S796" s="44" t="str">
        <f>IF($B796="","",IFERROR(VLOOKUP($C796,F.931!$B:$R,9,0),8))</f>
        <v/>
      </c>
      <c r="T796" s="44" t="str">
        <f>IF($B796="","",IFERROR(VLOOKUP($C796,F.931!$B:$R,7,0),1))</f>
        <v/>
      </c>
      <c r="U796" s="44" t="str">
        <f>IF($B796="","",IFERROR(VLOOKUP($C796,F.931!$B:$AR,15,0),0))</f>
        <v/>
      </c>
      <c r="V796" s="44" t="str">
        <f>IF($B796="","",IFERROR(VLOOKUP($C796,F.931!$B:$R,3,0),1))</f>
        <v/>
      </c>
      <c r="W796" s="45" t="str">
        <f t="shared" si="103"/>
        <v/>
      </c>
      <c r="X796" s="46" t="str">
        <f>IF($B796="","",$W796*(X$2+$U796*0.015) *$O796*IF(COUNTIF(Parámetros!$J:$J, $S796)&gt;0,0,1)*IF($T796=2,0,1) +$J796*$W796)</f>
        <v/>
      </c>
      <c r="Y796" s="46" t="str">
        <f>IF($B796="","",$W796*Y$2*P796*IF(COUNTIF(Parámetros!$L:$L,$S796)&gt;0,0,1)*IF($T796=2,0,1) +$K796*$W796)</f>
        <v/>
      </c>
      <c r="Z796" s="46" t="str">
        <f>IF($B796="","",($M796*Z$2+IF($T796=2,0, $M796*Z$1+$X796/$W796*(1-$W796)))*IF(COUNTIF(Parámetros!$I:$I, $S796)&gt;0,0,1))</f>
        <v/>
      </c>
      <c r="AA796" s="46" t="str">
        <f>IF($B796="","",$R796*IF($T796=2,AA$1,AA$2) *IF(COUNTIF(Parámetros!$K:$K, $S796)&gt;0,0,1)+$Y796/$W796*(1-$W796))</f>
        <v/>
      </c>
      <c r="AB796" s="46" t="str">
        <f>IF($B796="","",$Q796*Parámetros!$B$3+Parámetros!$B$2)</f>
        <v/>
      </c>
      <c r="AC796" s="46" t="str">
        <f>IF($B796="","",Parámetros!$B$1*IF(OR($S796=27,$S796=102),0,1))</f>
        <v/>
      </c>
      <c r="AE796" s="43" t="str">
        <f>IF($B796="","",IF($C796="","No declarado",IFERROR(VLOOKUP($C796,F.931!$B:$BZ,$AE$1,0),"No declarado")))</f>
        <v/>
      </c>
      <c r="AF796" s="47" t="str">
        <f t="shared" si="104"/>
        <v/>
      </c>
      <c r="AG796" s="47" t="str">
        <f>IF($B796="","",IFERROR(O796-VLOOKUP(C796,F.931!B:BZ,SUMIFS(F.931!$1:$1,F.931!$3:$3,"Remuneración 4"),0),""))</f>
        <v/>
      </c>
      <c r="AH796" s="48" t="str">
        <f t="shared" si="105"/>
        <v/>
      </c>
      <c r="AI796" s="41" t="str">
        <f t="shared" si="106"/>
        <v/>
      </c>
    </row>
    <row r="797" spans="1:35" x14ac:dyDescent="0.2">
      <c r="A797" s="65"/>
      <c r="B797" s="64"/>
      <c r="C797" s="65"/>
      <c r="D797" s="88"/>
      <c r="E797" s="62"/>
      <c r="F797" s="62"/>
      <c r="G797" s="62"/>
      <c r="H797" s="62"/>
      <c r="I797" s="62"/>
      <c r="J797" s="62"/>
      <c r="K797" s="62"/>
      <c r="L797" s="43" t="str">
        <f>IF($B797="","",MAX(0,$E797-MAX($E797-$I797,Parámetros!$B$5)))</f>
        <v/>
      </c>
      <c r="M797" s="43" t="str">
        <f>IF($B797="","",MIN($E797,Parámetros!$B$4))</f>
        <v/>
      </c>
      <c r="N797" s="43" t="str">
        <f t="shared" si="107"/>
        <v/>
      </c>
      <c r="O797" s="43" t="str">
        <f>IF($B797="","",MIN(($E797+$F797)/IF($D797="",1,$D797),Parámetros!$B$4))</f>
        <v/>
      </c>
      <c r="P797" s="43" t="str">
        <f t="shared" si="108"/>
        <v/>
      </c>
      <c r="Q797" s="43" t="str">
        <f t="shared" si="109"/>
        <v/>
      </c>
      <c r="R797" s="43" t="str">
        <f t="shared" si="102"/>
        <v/>
      </c>
      <c r="S797" s="44" t="str">
        <f>IF($B797="","",IFERROR(VLOOKUP($C797,F.931!$B:$R,9,0),8))</f>
        <v/>
      </c>
      <c r="T797" s="44" t="str">
        <f>IF($B797="","",IFERROR(VLOOKUP($C797,F.931!$B:$R,7,0),1))</f>
        <v/>
      </c>
      <c r="U797" s="44" t="str">
        <f>IF($B797="","",IFERROR(VLOOKUP($C797,F.931!$B:$AR,15,0),0))</f>
        <v/>
      </c>
      <c r="V797" s="44" t="str">
        <f>IF($B797="","",IFERROR(VLOOKUP($C797,F.931!$B:$R,3,0),1))</f>
        <v/>
      </c>
      <c r="W797" s="45" t="str">
        <f t="shared" si="103"/>
        <v/>
      </c>
      <c r="X797" s="46" t="str">
        <f>IF($B797="","",$W797*(X$2+$U797*0.015) *$O797*IF(COUNTIF(Parámetros!$J:$J, $S797)&gt;0,0,1)*IF($T797=2,0,1) +$J797*$W797)</f>
        <v/>
      </c>
      <c r="Y797" s="46" t="str">
        <f>IF($B797="","",$W797*Y$2*P797*IF(COUNTIF(Parámetros!$L:$L,$S797)&gt;0,0,1)*IF($T797=2,0,1) +$K797*$W797)</f>
        <v/>
      </c>
      <c r="Z797" s="46" t="str">
        <f>IF($B797="","",($M797*Z$2+IF($T797=2,0, $M797*Z$1+$X797/$W797*(1-$W797)))*IF(COUNTIF(Parámetros!$I:$I, $S797)&gt;0,0,1))</f>
        <v/>
      </c>
      <c r="AA797" s="46" t="str">
        <f>IF($B797="","",$R797*IF($T797=2,AA$1,AA$2) *IF(COUNTIF(Parámetros!$K:$K, $S797)&gt;0,0,1)+$Y797/$W797*(1-$W797))</f>
        <v/>
      </c>
      <c r="AB797" s="46" t="str">
        <f>IF($B797="","",$Q797*Parámetros!$B$3+Parámetros!$B$2)</f>
        <v/>
      </c>
      <c r="AC797" s="46" t="str">
        <f>IF($B797="","",Parámetros!$B$1*IF(OR($S797=27,$S797=102),0,1))</f>
        <v/>
      </c>
      <c r="AE797" s="43" t="str">
        <f>IF($B797="","",IF($C797="","No declarado",IFERROR(VLOOKUP($C797,F.931!$B:$BZ,$AE$1,0),"No declarado")))</f>
        <v/>
      </c>
      <c r="AF797" s="47" t="str">
        <f t="shared" si="104"/>
        <v/>
      </c>
      <c r="AG797" s="47" t="str">
        <f>IF($B797="","",IFERROR(O797-VLOOKUP(C797,F.931!B:BZ,SUMIFS(F.931!$1:$1,F.931!$3:$3,"Remuneración 4"),0),""))</f>
        <v/>
      </c>
      <c r="AH797" s="48" t="str">
        <f t="shared" si="105"/>
        <v/>
      </c>
      <c r="AI797" s="41" t="str">
        <f t="shared" si="106"/>
        <v/>
      </c>
    </row>
    <row r="798" spans="1:35" x14ac:dyDescent="0.2">
      <c r="A798" s="65"/>
      <c r="B798" s="64"/>
      <c r="C798" s="65"/>
      <c r="D798" s="88"/>
      <c r="E798" s="62"/>
      <c r="F798" s="62"/>
      <c r="G798" s="62"/>
      <c r="H798" s="62"/>
      <c r="I798" s="62"/>
      <c r="J798" s="62"/>
      <c r="K798" s="62"/>
      <c r="L798" s="43" t="str">
        <f>IF($B798="","",MAX(0,$E798-MAX($E798-$I798,Parámetros!$B$5)))</f>
        <v/>
      </c>
      <c r="M798" s="43" t="str">
        <f>IF($B798="","",MIN($E798,Parámetros!$B$4))</f>
        <v/>
      </c>
      <c r="N798" s="43" t="str">
        <f t="shared" si="107"/>
        <v/>
      </c>
      <c r="O798" s="43" t="str">
        <f>IF($B798="","",MIN(($E798+$F798)/IF($D798="",1,$D798),Parámetros!$B$4))</f>
        <v/>
      </c>
      <c r="P798" s="43" t="str">
        <f t="shared" si="108"/>
        <v/>
      </c>
      <c r="Q798" s="43" t="str">
        <f t="shared" si="109"/>
        <v/>
      </c>
      <c r="R798" s="43" t="str">
        <f t="shared" si="102"/>
        <v/>
      </c>
      <c r="S798" s="44" t="str">
        <f>IF($B798="","",IFERROR(VLOOKUP($C798,F.931!$B:$R,9,0),8))</f>
        <v/>
      </c>
      <c r="T798" s="44" t="str">
        <f>IF($B798="","",IFERROR(VLOOKUP($C798,F.931!$B:$R,7,0),1))</f>
        <v/>
      </c>
      <c r="U798" s="44" t="str">
        <f>IF($B798="","",IFERROR(VLOOKUP($C798,F.931!$B:$AR,15,0),0))</f>
        <v/>
      </c>
      <c r="V798" s="44" t="str">
        <f>IF($B798="","",IFERROR(VLOOKUP($C798,F.931!$B:$R,3,0),1))</f>
        <v/>
      </c>
      <c r="W798" s="45" t="str">
        <f t="shared" si="103"/>
        <v/>
      </c>
      <c r="X798" s="46" t="str">
        <f>IF($B798="","",$W798*(X$2+$U798*0.015) *$O798*IF(COUNTIF(Parámetros!$J:$J, $S798)&gt;0,0,1)*IF($T798=2,0,1) +$J798*$W798)</f>
        <v/>
      </c>
      <c r="Y798" s="46" t="str">
        <f>IF($B798="","",$W798*Y$2*P798*IF(COUNTIF(Parámetros!$L:$L,$S798)&gt;0,0,1)*IF($T798=2,0,1) +$K798*$W798)</f>
        <v/>
      </c>
      <c r="Z798" s="46" t="str">
        <f>IF($B798="","",($M798*Z$2+IF($T798=2,0, $M798*Z$1+$X798/$W798*(1-$W798)))*IF(COUNTIF(Parámetros!$I:$I, $S798)&gt;0,0,1))</f>
        <v/>
      </c>
      <c r="AA798" s="46" t="str">
        <f>IF($B798="","",$R798*IF($T798=2,AA$1,AA$2) *IF(COUNTIF(Parámetros!$K:$K, $S798)&gt;0,0,1)+$Y798/$W798*(1-$W798))</f>
        <v/>
      </c>
      <c r="AB798" s="46" t="str">
        <f>IF($B798="","",$Q798*Parámetros!$B$3+Parámetros!$B$2)</f>
        <v/>
      </c>
      <c r="AC798" s="46" t="str">
        <f>IF($B798="","",Parámetros!$B$1*IF(OR($S798=27,$S798=102),0,1))</f>
        <v/>
      </c>
      <c r="AE798" s="43" t="str">
        <f>IF($B798="","",IF($C798="","No declarado",IFERROR(VLOOKUP($C798,F.931!$B:$BZ,$AE$1,0),"No declarado")))</f>
        <v/>
      </c>
      <c r="AF798" s="47" t="str">
        <f t="shared" si="104"/>
        <v/>
      </c>
      <c r="AG798" s="47" t="str">
        <f>IF($B798="","",IFERROR(O798-VLOOKUP(C798,F.931!B:BZ,SUMIFS(F.931!$1:$1,F.931!$3:$3,"Remuneración 4"),0),""))</f>
        <v/>
      </c>
      <c r="AH798" s="48" t="str">
        <f t="shared" si="105"/>
        <v/>
      </c>
      <c r="AI798" s="41" t="str">
        <f t="shared" si="106"/>
        <v/>
      </c>
    </row>
    <row r="799" spans="1:35" x14ac:dyDescent="0.2">
      <c r="A799" s="65"/>
      <c r="B799" s="64"/>
      <c r="C799" s="65"/>
      <c r="D799" s="88"/>
      <c r="E799" s="62"/>
      <c r="F799" s="62"/>
      <c r="G799" s="62"/>
      <c r="H799" s="62"/>
      <c r="I799" s="62"/>
      <c r="J799" s="62"/>
      <c r="K799" s="62"/>
      <c r="L799" s="43" t="str">
        <f>IF($B799="","",MAX(0,$E799-MAX($E799-$I799,Parámetros!$B$5)))</f>
        <v/>
      </c>
      <c r="M799" s="43" t="str">
        <f>IF($B799="","",MIN($E799,Parámetros!$B$4))</f>
        <v/>
      </c>
      <c r="N799" s="43" t="str">
        <f t="shared" si="107"/>
        <v/>
      </c>
      <c r="O799" s="43" t="str">
        <f>IF($B799="","",MIN(($E799+$F799)/IF($D799="",1,$D799),Parámetros!$B$4))</f>
        <v/>
      </c>
      <c r="P799" s="43" t="str">
        <f t="shared" si="108"/>
        <v/>
      </c>
      <c r="Q799" s="43" t="str">
        <f t="shared" si="109"/>
        <v/>
      </c>
      <c r="R799" s="43" t="str">
        <f t="shared" si="102"/>
        <v/>
      </c>
      <c r="S799" s="44" t="str">
        <f>IF($B799="","",IFERROR(VLOOKUP($C799,F.931!$B:$R,9,0),8))</f>
        <v/>
      </c>
      <c r="T799" s="44" t="str">
        <f>IF($B799="","",IFERROR(VLOOKUP($C799,F.931!$B:$R,7,0),1))</f>
        <v/>
      </c>
      <c r="U799" s="44" t="str">
        <f>IF($B799="","",IFERROR(VLOOKUP($C799,F.931!$B:$AR,15,0),0))</f>
        <v/>
      </c>
      <c r="V799" s="44" t="str">
        <f>IF($B799="","",IFERROR(VLOOKUP($C799,F.931!$B:$R,3,0),1))</f>
        <v/>
      </c>
      <c r="W799" s="45" t="str">
        <f t="shared" si="103"/>
        <v/>
      </c>
      <c r="X799" s="46" t="str">
        <f>IF($B799="","",$W799*(X$2+$U799*0.015) *$O799*IF(COUNTIF(Parámetros!$J:$J, $S799)&gt;0,0,1)*IF($T799=2,0,1) +$J799*$W799)</f>
        <v/>
      </c>
      <c r="Y799" s="46" t="str">
        <f>IF($B799="","",$W799*Y$2*P799*IF(COUNTIF(Parámetros!$L:$L,$S799)&gt;0,0,1)*IF($T799=2,0,1) +$K799*$W799)</f>
        <v/>
      </c>
      <c r="Z799" s="46" t="str">
        <f>IF($B799="","",($M799*Z$2+IF($T799=2,0, $M799*Z$1+$X799/$W799*(1-$W799)))*IF(COUNTIF(Parámetros!$I:$I, $S799)&gt;0,0,1))</f>
        <v/>
      </c>
      <c r="AA799" s="46" t="str">
        <f>IF($B799="","",$R799*IF($T799=2,AA$1,AA$2) *IF(COUNTIF(Parámetros!$K:$K, $S799)&gt;0,0,1)+$Y799/$W799*(1-$W799))</f>
        <v/>
      </c>
      <c r="AB799" s="46" t="str">
        <f>IF($B799="","",$Q799*Parámetros!$B$3+Parámetros!$B$2)</f>
        <v/>
      </c>
      <c r="AC799" s="46" t="str">
        <f>IF($B799="","",Parámetros!$B$1*IF(OR($S799=27,$S799=102),0,1))</f>
        <v/>
      </c>
      <c r="AE799" s="43" t="str">
        <f>IF($B799="","",IF($C799="","No declarado",IFERROR(VLOOKUP($C799,F.931!$B:$BZ,$AE$1,0),"No declarado")))</f>
        <v/>
      </c>
      <c r="AF799" s="47" t="str">
        <f t="shared" si="104"/>
        <v/>
      </c>
      <c r="AG799" s="47" t="str">
        <f>IF($B799="","",IFERROR(O799-VLOOKUP(C799,F.931!B:BZ,SUMIFS(F.931!$1:$1,F.931!$3:$3,"Remuneración 4"),0),""))</f>
        <v/>
      </c>
      <c r="AH799" s="48" t="str">
        <f t="shared" si="105"/>
        <v/>
      </c>
      <c r="AI799" s="41" t="str">
        <f t="shared" si="106"/>
        <v/>
      </c>
    </row>
    <row r="800" spans="1:35" x14ac:dyDescent="0.2">
      <c r="A800" s="65"/>
      <c r="B800" s="64"/>
      <c r="C800" s="65"/>
      <c r="D800" s="88"/>
      <c r="E800" s="62"/>
      <c r="F800" s="62"/>
      <c r="G800" s="62"/>
      <c r="H800" s="62"/>
      <c r="I800" s="62"/>
      <c r="J800" s="62"/>
      <c r="K800" s="62"/>
      <c r="L800" s="43" t="str">
        <f>IF($B800="","",MAX(0,$E800-MAX($E800-$I800,Parámetros!$B$5)))</f>
        <v/>
      </c>
      <c r="M800" s="43" t="str">
        <f>IF($B800="","",MIN($E800,Parámetros!$B$4))</f>
        <v/>
      </c>
      <c r="N800" s="43" t="str">
        <f t="shared" si="107"/>
        <v/>
      </c>
      <c r="O800" s="43" t="str">
        <f>IF($B800="","",MIN(($E800+$F800)/IF($D800="",1,$D800),Parámetros!$B$4))</f>
        <v/>
      </c>
      <c r="P800" s="43" t="str">
        <f t="shared" si="108"/>
        <v/>
      </c>
      <c r="Q800" s="43" t="str">
        <f t="shared" si="109"/>
        <v/>
      </c>
      <c r="R800" s="43" t="str">
        <f t="shared" si="102"/>
        <v/>
      </c>
      <c r="S800" s="44" t="str">
        <f>IF($B800="","",IFERROR(VLOOKUP($C800,F.931!$B:$R,9,0),8))</f>
        <v/>
      </c>
      <c r="T800" s="44" t="str">
        <f>IF($B800="","",IFERROR(VLOOKUP($C800,F.931!$B:$R,7,0),1))</f>
        <v/>
      </c>
      <c r="U800" s="44" t="str">
        <f>IF($B800="","",IFERROR(VLOOKUP($C800,F.931!$B:$AR,15,0),0))</f>
        <v/>
      </c>
      <c r="V800" s="44" t="str">
        <f>IF($B800="","",IFERROR(VLOOKUP($C800,F.931!$B:$R,3,0),1))</f>
        <v/>
      </c>
      <c r="W800" s="45" t="str">
        <f t="shared" si="103"/>
        <v/>
      </c>
      <c r="X800" s="46" t="str">
        <f>IF($B800="","",$W800*(X$2+$U800*0.015) *$O800*IF(COUNTIF(Parámetros!$J:$J, $S800)&gt;0,0,1)*IF($T800=2,0,1) +$J800*$W800)</f>
        <v/>
      </c>
      <c r="Y800" s="46" t="str">
        <f>IF($B800="","",$W800*Y$2*P800*IF(COUNTIF(Parámetros!$L:$L,$S800)&gt;0,0,1)*IF($T800=2,0,1) +$K800*$W800)</f>
        <v/>
      </c>
      <c r="Z800" s="46" t="str">
        <f>IF($B800="","",($M800*Z$2+IF($T800=2,0, $M800*Z$1+$X800/$W800*(1-$W800)))*IF(COUNTIF(Parámetros!$I:$I, $S800)&gt;0,0,1))</f>
        <v/>
      </c>
      <c r="AA800" s="46" t="str">
        <f>IF($B800="","",$R800*IF($T800=2,AA$1,AA$2) *IF(COUNTIF(Parámetros!$K:$K, $S800)&gt;0,0,1)+$Y800/$W800*(1-$W800))</f>
        <v/>
      </c>
      <c r="AB800" s="46" t="str">
        <f>IF($B800="","",$Q800*Parámetros!$B$3+Parámetros!$B$2)</f>
        <v/>
      </c>
      <c r="AC800" s="46" t="str">
        <f>IF($B800="","",Parámetros!$B$1*IF(OR($S800=27,$S800=102),0,1))</f>
        <v/>
      </c>
      <c r="AE800" s="43" t="str">
        <f>IF($B800="","",IF($C800="","No declarado",IFERROR(VLOOKUP($C800,F.931!$B:$BZ,$AE$1,0),"No declarado")))</f>
        <v/>
      </c>
      <c r="AF800" s="47" t="str">
        <f t="shared" si="104"/>
        <v/>
      </c>
      <c r="AG800" s="47" t="str">
        <f>IF($B800="","",IFERROR(O800-VLOOKUP(C800,F.931!B:BZ,SUMIFS(F.931!$1:$1,F.931!$3:$3,"Remuneración 4"),0),""))</f>
        <v/>
      </c>
      <c r="AH800" s="48" t="str">
        <f t="shared" si="105"/>
        <v/>
      </c>
      <c r="AI800" s="41" t="str">
        <f t="shared" si="106"/>
        <v/>
      </c>
    </row>
    <row r="801" spans="1:35" x14ac:dyDescent="0.2">
      <c r="A801" s="65"/>
      <c r="B801" s="64"/>
      <c r="C801" s="65"/>
      <c r="D801" s="88"/>
      <c r="E801" s="62"/>
      <c r="F801" s="62"/>
      <c r="G801" s="62"/>
      <c r="H801" s="62"/>
      <c r="I801" s="62"/>
      <c r="J801" s="62"/>
      <c r="K801" s="62"/>
      <c r="L801" s="43" t="str">
        <f>IF($B801="","",MAX(0,$E801-MAX($E801-$I801,Parámetros!$B$5)))</f>
        <v/>
      </c>
      <c r="M801" s="43" t="str">
        <f>IF($B801="","",MIN($E801,Parámetros!$B$4))</f>
        <v/>
      </c>
      <c r="N801" s="43" t="str">
        <f t="shared" si="107"/>
        <v/>
      </c>
      <c r="O801" s="43" t="str">
        <f>IF($B801="","",MIN(($E801+$F801)/IF($D801="",1,$D801),Parámetros!$B$4))</f>
        <v/>
      </c>
      <c r="P801" s="43" t="str">
        <f t="shared" si="108"/>
        <v/>
      </c>
      <c r="Q801" s="43" t="str">
        <f t="shared" si="109"/>
        <v/>
      </c>
      <c r="R801" s="43" t="str">
        <f t="shared" si="102"/>
        <v/>
      </c>
      <c r="S801" s="44" t="str">
        <f>IF($B801="","",IFERROR(VLOOKUP($C801,F.931!$B:$R,9,0),8))</f>
        <v/>
      </c>
      <c r="T801" s="44" t="str">
        <f>IF($B801="","",IFERROR(VLOOKUP($C801,F.931!$B:$R,7,0),1))</f>
        <v/>
      </c>
      <c r="U801" s="44" t="str">
        <f>IF($B801="","",IFERROR(VLOOKUP($C801,F.931!$B:$AR,15,0),0))</f>
        <v/>
      </c>
      <c r="V801" s="44" t="str">
        <f>IF($B801="","",IFERROR(VLOOKUP($C801,F.931!$B:$R,3,0),1))</f>
        <v/>
      </c>
      <c r="W801" s="45" t="str">
        <f t="shared" si="103"/>
        <v/>
      </c>
      <c r="X801" s="46" t="str">
        <f>IF($B801="","",$W801*(X$2+$U801*0.015) *$O801*IF(COUNTIF(Parámetros!$J:$J, $S801)&gt;0,0,1)*IF($T801=2,0,1) +$J801*$W801)</f>
        <v/>
      </c>
      <c r="Y801" s="46" t="str">
        <f>IF($B801="","",$W801*Y$2*P801*IF(COUNTIF(Parámetros!$L:$L,$S801)&gt;0,0,1)*IF($T801=2,0,1) +$K801*$W801)</f>
        <v/>
      </c>
      <c r="Z801" s="46" t="str">
        <f>IF($B801="","",($M801*Z$2+IF($T801=2,0, $M801*Z$1+$X801/$W801*(1-$W801)))*IF(COUNTIF(Parámetros!$I:$I, $S801)&gt;0,0,1))</f>
        <v/>
      </c>
      <c r="AA801" s="46" t="str">
        <f>IF($B801="","",$R801*IF($T801=2,AA$1,AA$2) *IF(COUNTIF(Parámetros!$K:$K, $S801)&gt;0,0,1)+$Y801/$W801*(1-$W801))</f>
        <v/>
      </c>
      <c r="AB801" s="46" t="str">
        <f>IF($B801="","",$Q801*Parámetros!$B$3+Parámetros!$B$2)</f>
        <v/>
      </c>
      <c r="AC801" s="46" t="str">
        <f>IF($B801="","",Parámetros!$B$1*IF(OR($S801=27,$S801=102),0,1))</f>
        <v/>
      </c>
      <c r="AE801" s="43" t="str">
        <f>IF($B801="","",IF($C801="","No declarado",IFERROR(VLOOKUP($C801,F.931!$B:$BZ,$AE$1,0),"No declarado")))</f>
        <v/>
      </c>
      <c r="AF801" s="47" t="str">
        <f t="shared" si="104"/>
        <v/>
      </c>
      <c r="AG801" s="47" t="str">
        <f>IF($B801="","",IFERROR(O801-VLOOKUP(C801,F.931!B:BZ,SUMIFS(F.931!$1:$1,F.931!$3:$3,"Remuneración 4"),0),""))</f>
        <v/>
      </c>
      <c r="AH801" s="48" t="str">
        <f t="shared" si="105"/>
        <v/>
      </c>
      <c r="AI801" s="41" t="str">
        <f t="shared" si="106"/>
        <v/>
      </c>
    </row>
    <row r="802" spans="1:35" x14ac:dyDescent="0.2">
      <c r="A802" s="65"/>
      <c r="B802" s="64"/>
      <c r="C802" s="65"/>
      <c r="D802" s="88"/>
      <c r="E802" s="62"/>
      <c r="F802" s="62"/>
      <c r="G802" s="62"/>
      <c r="H802" s="62"/>
      <c r="I802" s="62"/>
      <c r="J802" s="62"/>
      <c r="K802" s="62"/>
      <c r="L802" s="43" t="str">
        <f>IF($B802="","",MAX(0,$E802-MAX($E802-$I802,Parámetros!$B$5)))</f>
        <v/>
      </c>
      <c r="M802" s="43" t="str">
        <f>IF($B802="","",MIN($E802,Parámetros!$B$4))</f>
        <v/>
      </c>
      <c r="N802" s="43" t="str">
        <f t="shared" si="107"/>
        <v/>
      </c>
      <c r="O802" s="43" t="str">
        <f>IF($B802="","",MIN(($E802+$F802)/IF($D802="",1,$D802),Parámetros!$B$4))</f>
        <v/>
      </c>
      <c r="P802" s="43" t="str">
        <f t="shared" si="108"/>
        <v/>
      </c>
      <c r="Q802" s="43" t="str">
        <f t="shared" si="109"/>
        <v/>
      </c>
      <c r="R802" s="43" t="str">
        <f t="shared" si="102"/>
        <v/>
      </c>
      <c r="S802" s="44" t="str">
        <f>IF($B802="","",IFERROR(VLOOKUP($C802,F.931!$B:$R,9,0),8))</f>
        <v/>
      </c>
      <c r="T802" s="44" t="str">
        <f>IF($B802="","",IFERROR(VLOOKUP($C802,F.931!$B:$R,7,0),1))</f>
        <v/>
      </c>
      <c r="U802" s="44" t="str">
        <f>IF($B802="","",IFERROR(VLOOKUP($C802,F.931!$B:$AR,15,0),0))</f>
        <v/>
      </c>
      <c r="V802" s="44" t="str">
        <f>IF($B802="","",IFERROR(VLOOKUP($C802,F.931!$B:$R,3,0),1))</f>
        <v/>
      </c>
      <c r="W802" s="45" t="str">
        <f t="shared" si="103"/>
        <v/>
      </c>
      <c r="X802" s="46" t="str">
        <f>IF($B802="","",$W802*(X$2+$U802*0.015) *$O802*IF(COUNTIF(Parámetros!$J:$J, $S802)&gt;0,0,1)*IF($T802=2,0,1) +$J802*$W802)</f>
        <v/>
      </c>
      <c r="Y802" s="46" t="str">
        <f>IF($B802="","",$W802*Y$2*P802*IF(COUNTIF(Parámetros!$L:$L,$S802)&gt;0,0,1)*IF($T802=2,0,1) +$K802*$W802)</f>
        <v/>
      </c>
      <c r="Z802" s="46" t="str">
        <f>IF($B802="","",($M802*Z$2+IF($T802=2,0, $M802*Z$1+$X802/$W802*(1-$W802)))*IF(COUNTIF(Parámetros!$I:$I, $S802)&gt;0,0,1))</f>
        <v/>
      </c>
      <c r="AA802" s="46" t="str">
        <f>IF($B802="","",$R802*IF($T802=2,AA$1,AA$2) *IF(COUNTIF(Parámetros!$K:$K, $S802)&gt;0,0,1)+$Y802/$W802*(1-$W802))</f>
        <v/>
      </c>
      <c r="AB802" s="46" t="str">
        <f>IF($B802="","",$Q802*Parámetros!$B$3+Parámetros!$B$2)</f>
        <v/>
      </c>
      <c r="AC802" s="46" t="str">
        <f>IF($B802="","",Parámetros!$B$1*IF(OR($S802=27,$S802=102),0,1))</f>
        <v/>
      </c>
      <c r="AE802" s="43" t="str">
        <f>IF($B802="","",IF($C802="","No declarado",IFERROR(VLOOKUP($C802,F.931!$B:$BZ,$AE$1,0),"No declarado")))</f>
        <v/>
      </c>
      <c r="AF802" s="47" t="str">
        <f t="shared" si="104"/>
        <v/>
      </c>
      <c r="AG802" s="47" t="str">
        <f>IF($B802="","",IFERROR(O802-VLOOKUP(C802,F.931!B:BZ,SUMIFS(F.931!$1:$1,F.931!$3:$3,"Remuneración 4"),0),""))</f>
        <v/>
      </c>
      <c r="AH802" s="48" t="str">
        <f t="shared" si="105"/>
        <v/>
      </c>
      <c r="AI802" s="41" t="str">
        <f t="shared" si="106"/>
        <v/>
      </c>
    </row>
    <row r="803" spans="1:35" x14ac:dyDescent="0.2">
      <c r="A803" s="65"/>
      <c r="B803" s="64"/>
      <c r="C803" s="65"/>
      <c r="D803" s="88"/>
      <c r="E803" s="62"/>
      <c r="F803" s="62"/>
      <c r="G803" s="62"/>
      <c r="H803" s="62"/>
      <c r="I803" s="62"/>
      <c r="J803" s="62"/>
      <c r="K803" s="62"/>
      <c r="L803" s="43" t="str">
        <f>IF($B803="","",MAX(0,$E803-MAX($E803-$I803,Parámetros!$B$5)))</f>
        <v/>
      </c>
      <c r="M803" s="43" t="str">
        <f>IF($B803="","",MIN($E803,Parámetros!$B$4))</f>
        <v/>
      </c>
      <c r="N803" s="43" t="str">
        <f t="shared" si="107"/>
        <v/>
      </c>
      <c r="O803" s="43" t="str">
        <f>IF($B803="","",MIN(($E803+$F803)/IF($D803="",1,$D803),Parámetros!$B$4))</f>
        <v/>
      </c>
      <c r="P803" s="43" t="str">
        <f t="shared" si="108"/>
        <v/>
      </c>
      <c r="Q803" s="43" t="str">
        <f t="shared" si="109"/>
        <v/>
      </c>
      <c r="R803" s="43" t="str">
        <f t="shared" si="102"/>
        <v/>
      </c>
      <c r="S803" s="44" t="str">
        <f>IF($B803="","",IFERROR(VLOOKUP($C803,F.931!$B:$R,9,0),8))</f>
        <v/>
      </c>
      <c r="T803" s="44" t="str">
        <f>IF($B803="","",IFERROR(VLOOKUP($C803,F.931!$B:$R,7,0),1))</f>
        <v/>
      </c>
      <c r="U803" s="44" t="str">
        <f>IF($B803="","",IFERROR(VLOOKUP($C803,F.931!$B:$AR,15,0),0))</f>
        <v/>
      </c>
      <c r="V803" s="44" t="str">
        <f>IF($B803="","",IFERROR(VLOOKUP($C803,F.931!$B:$R,3,0),1))</f>
        <v/>
      </c>
      <c r="W803" s="45" t="str">
        <f t="shared" si="103"/>
        <v/>
      </c>
      <c r="X803" s="46" t="str">
        <f>IF($B803="","",$W803*(X$2+$U803*0.015) *$O803*IF(COUNTIF(Parámetros!$J:$J, $S803)&gt;0,0,1)*IF($T803=2,0,1) +$J803*$W803)</f>
        <v/>
      </c>
      <c r="Y803" s="46" t="str">
        <f>IF($B803="","",$W803*Y$2*P803*IF(COUNTIF(Parámetros!$L:$L,$S803)&gt;0,0,1)*IF($T803=2,0,1) +$K803*$W803)</f>
        <v/>
      </c>
      <c r="Z803" s="46" t="str">
        <f>IF($B803="","",($M803*Z$2+IF($T803=2,0, $M803*Z$1+$X803/$W803*(1-$W803)))*IF(COUNTIF(Parámetros!$I:$I, $S803)&gt;0,0,1))</f>
        <v/>
      </c>
      <c r="AA803" s="46" t="str">
        <f>IF($B803="","",$R803*IF($T803=2,AA$1,AA$2) *IF(COUNTIF(Parámetros!$K:$K, $S803)&gt;0,0,1)+$Y803/$W803*(1-$W803))</f>
        <v/>
      </c>
      <c r="AB803" s="46" t="str">
        <f>IF($B803="","",$Q803*Parámetros!$B$3+Parámetros!$B$2)</f>
        <v/>
      </c>
      <c r="AC803" s="46" t="str">
        <f>IF($B803="","",Parámetros!$B$1*IF(OR($S803=27,$S803=102),0,1))</f>
        <v/>
      </c>
      <c r="AE803" s="43" t="str">
        <f>IF($B803="","",IF($C803="","No declarado",IFERROR(VLOOKUP($C803,F.931!$B:$BZ,$AE$1,0),"No declarado")))</f>
        <v/>
      </c>
      <c r="AF803" s="47" t="str">
        <f t="shared" si="104"/>
        <v/>
      </c>
      <c r="AG803" s="47" t="str">
        <f>IF($B803="","",IFERROR(O803-VLOOKUP(C803,F.931!B:BZ,SUMIFS(F.931!$1:$1,F.931!$3:$3,"Remuneración 4"),0),""))</f>
        <v/>
      </c>
      <c r="AH803" s="48" t="str">
        <f t="shared" si="105"/>
        <v/>
      </c>
      <c r="AI803" s="41" t="str">
        <f t="shared" si="106"/>
        <v/>
      </c>
    </row>
    <row r="804" spans="1:35" x14ac:dyDescent="0.2">
      <c r="A804" s="65"/>
      <c r="B804" s="64"/>
      <c r="C804" s="65"/>
      <c r="D804" s="88"/>
      <c r="E804" s="62"/>
      <c r="F804" s="62"/>
      <c r="G804" s="62"/>
      <c r="H804" s="62"/>
      <c r="I804" s="62"/>
      <c r="J804" s="62"/>
      <c r="K804" s="62"/>
      <c r="L804" s="43" t="str">
        <f>IF($B804="","",MAX(0,$E804-MAX($E804-$I804,Parámetros!$B$5)))</f>
        <v/>
      </c>
      <c r="M804" s="43" t="str">
        <f>IF($B804="","",MIN($E804,Parámetros!$B$4))</f>
        <v/>
      </c>
      <c r="N804" s="43" t="str">
        <f t="shared" si="107"/>
        <v/>
      </c>
      <c r="O804" s="43" t="str">
        <f>IF($B804="","",MIN(($E804+$F804)/IF($D804="",1,$D804),Parámetros!$B$4))</f>
        <v/>
      </c>
      <c r="P804" s="43" t="str">
        <f t="shared" si="108"/>
        <v/>
      </c>
      <c r="Q804" s="43" t="str">
        <f t="shared" si="109"/>
        <v/>
      </c>
      <c r="R804" s="43" t="str">
        <f t="shared" si="102"/>
        <v/>
      </c>
      <c r="S804" s="44" t="str">
        <f>IF($B804="","",IFERROR(VLOOKUP($C804,F.931!$B:$R,9,0),8))</f>
        <v/>
      </c>
      <c r="T804" s="44" t="str">
        <f>IF($B804="","",IFERROR(VLOOKUP($C804,F.931!$B:$R,7,0),1))</f>
        <v/>
      </c>
      <c r="U804" s="44" t="str">
        <f>IF($B804="","",IFERROR(VLOOKUP($C804,F.931!$B:$AR,15,0),0))</f>
        <v/>
      </c>
      <c r="V804" s="44" t="str">
        <f>IF($B804="","",IFERROR(VLOOKUP($C804,F.931!$B:$R,3,0),1))</f>
        <v/>
      </c>
      <c r="W804" s="45" t="str">
        <f t="shared" si="103"/>
        <v/>
      </c>
      <c r="X804" s="46" t="str">
        <f>IF($B804="","",$W804*(X$2+$U804*0.015) *$O804*IF(COUNTIF(Parámetros!$J:$J, $S804)&gt;0,0,1)*IF($T804=2,0,1) +$J804*$W804)</f>
        <v/>
      </c>
      <c r="Y804" s="46" t="str">
        <f>IF($B804="","",$W804*Y$2*P804*IF(COUNTIF(Parámetros!$L:$L,$S804)&gt;0,0,1)*IF($T804=2,0,1) +$K804*$W804)</f>
        <v/>
      </c>
      <c r="Z804" s="46" t="str">
        <f>IF($B804="","",($M804*Z$2+IF($T804=2,0, $M804*Z$1+$X804/$W804*(1-$W804)))*IF(COUNTIF(Parámetros!$I:$I, $S804)&gt;0,0,1))</f>
        <v/>
      </c>
      <c r="AA804" s="46" t="str">
        <f>IF($B804="","",$R804*IF($T804=2,AA$1,AA$2) *IF(COUNTIF(Parámetros!$K:$K, $S804)&gt;0,0,1)+$Y804/$W804*(1-$W804))</f>
        <v/>
      </c>
      <c r="AB804" s="46" t="str">
        <f>IF($B804="","",$Q804*Parámetros!$B$3+Parámetros!$B$2)</f>
        <v/>
      </c>
      <c r="AC804" s="46" t="str">
        <f>IF($B804="","",Parámetros!$B$1*IF(OR($S804=27,$S804=102),0,1))</f>
        <v/>
      </c>
      <c r="AE804" s="43" t="str">
        <f>IF($B804="","",IF($C804="","No declarado",IFERROR(VLOOKUP($C804,F.931!$B:$BZ,$AE$1,0),"No declarado")))</f>
        <v/>
      </c>
      <c r="AF804" s="47" t="str">
        <f t="shared" si="104"/>
        <v/>
      </c>
      <c r="AG804" s="47" t="str">
        <f>IF($B804="","",IFERROR(O804-VLOOKUP(C804,F.931!B:BZ,SUMIFS(F.931!$1:$1,F.931!$3:$3,"Remuneración 4"),0),""))</f>
        <v/>
      </c>
      <c r="AH804" s="48" t="str">
        <f t="shared" si="105"/>
        <v/>
      </c>
      <c r="AI804" s="41" t="str">
        <f t="shared" si="106"/>
        <v/>
      </c>
    </row>
    <row r="805" spans="1:35" x14ac:dyDescent="0.2">
      <c r="A805" s="65"/>
      <c r="B805" s="64"/>
      <c r="C805" s="65"/>
      <c r="D805" s="88"/>
      <c r="E805" s="62"/>
      <c r="F805" s="62"/>
      <c r="G805" s="62"/>
      <c r="H805" s="62"/>
      <c r="I805" s="62"/>
      <c r="J805" s="62"/>
      <c r="K805" s="62"/>
      <c r="L805" s="43" t="str">
        <f>IF($B805="","",MAX(0,$E805-MAX($E805-$I805,Parámetros!$B$5)))</f>
        <v/>
      </c>
      <c r="M805" s="43" t="str">
        <f>IF($B805="","",MIN($E805,Parámetros!$B$4))</f>
        <v/>
      </c>
      <c r="N805" s="43" t="str">
        <f t="shared" si="107"/>
        <v/>
      </c>
      <c r="O805" s="43" t="str">
        <f>IF($B805="","",MIN(($E805+$F805)/IF($D805="",1,$D805),Parámetros!$B$4))</f>
        <v/>
      </c>
      <c r="P805" s="43" t="str">
        <f t="shared" si="108"/>
        <v/>
      </c>
      <c r="Q805" s="43" t="str">
        <f t="shared" si="109"/>
        <v/>
      </c>
      <c r="R805" s="43" t="str">
        <f t="shared" ref="R805:R868" si="110">IF($B805="","",$N805-$L805)</f>
        <v/>
      </c>
      <c r="S805" s="44" t="str">
        <f>IF($B805="","",IFERROR(VLOOKUP($C805,F.931!$B:$R,9,0),8))</f>
        <v/>
      </c>
      <c r="T805" s="44" t="str">
        <f>IF($B805="","",IFERROR(VLOOKUP($C805,F.931!$B:$R,7,0),1))</f>
        <v/>
      </c>
      <c r="U805" s="44" t="str">
        <f>IF($B805="","",IFERROR(VLOOKUP($C805,F.931!$B:$AR,15,0),0))</f>
        <v/>
      </c>
      <c r="V805" s="44" t="str">
        <f>IF($B805="","",IFERROR(VLOOKUP($C805,F.931!$B:$R,3,0),1))</f>
        <v/>
      </c>
      <c r="W805" s="45" t="str">
        <f t="shared" si="103"/>
        <v/>
      </c>
      <c r="X805" s="46" t="str">
        <f>IF($B805="","",$W805*(X$2+$U805*0.015) *$O805*IF(COUNTIF(Parámetros!$J:$J, $S805)&gt;0,0,1)*IF($T805=2,0,1) +$J805*$W805)</f>
        <v/>
      </c>
      <c r="Y805" s="46" t="str">
        <f>IF($B805="","",$W805*Y$2*P805*IF(COUNTIF(Parámetros!$L:$L,$S805)&gt;0,0,1)*IF($T805=2,0,1) +$K805*$W805)</f>
        <v/>
      </c>
      <c r="Z805" s="46" t="str">
        <f>IF($B805="","",($M805*Z$2+IF($T805=2,0, $M805*Z$1+$X805/$W805*(1-$W805)))*IF(COUNTIF(Parámetros!$I:$I, $S805)&gt;0,0,1))</f>
        <v/>
      </c>
      <c r="AA805" s="46" t="str">
        <f>IF($B805="","",$R805*IF($T805=2,AA$1,AA$2) *IF(COUNTIF(Parámetros!$K:$K, $S805)&gt;0,0,1)+$Y805/$W805*(1-$W805))</f>
        <v/>
      </c>
      <c r="AB805" s="46" t="str">
        <f>IF($B805="","",$Q805*Parámetros!$B$3+Parámetros!$B$2)</f>
        <v/>
      </c>
      <c r="AC805" s="46" t="str">
        <f>IF($B805="","",Parámetros!$B$1*IF(OR($S805=27,$S805=102),0,1))</f>
        <v/>
      </c>
      <c r="AE805" s="43" t="str">
        <f>IF($B805="","",IF($C805="","No declarado",IFERROR(VLOOKUP($C805,F.931!$B:$BZ,$AE$1,0),"No declarado")))</f>
        <v/>
      </c>
      <c r="AF805" s="47" t="str">
        <f t="shared" si="104"/>
        <v/>
      </c>
      <c r="AG805" s="47" t="str">
        <f>IF($B805="","",IFERROR(O805-VLOOKUP(C805,F.931!B:BZ,SUMIFS(F.931!$1:$1,F.931!$3:$3,"Remuneración 4"),0),""))</f>
        <v/>
      </c>
      <c r="AH805" s="48" t="str">
        <f t="shared" si="105"/>
        <v/>
      </c>
      <c r="AI805" s="41" t="str">
        <f t="shared" si="106"/>
        <v/>
      </c>
    </row>
    <row r="806" spans="1:35" x14ac:dyDescent="0.2">
      <c r="A806" s="65"/>
      <c r="B806" s="64"/>
      <c r="C806" s="65"/>
      <c r="D806" s="88"/>
      <c r="E806" s="62"/>
      <c r="F806" s="62"/>
      <c r="G806" s="62"/>
      <c r="H806" s="62"/>
      <c r="I806" s="62"/>
      <c r="J806" s="62"/>
      <c r="K806" s="62"/>
      <c r="L806" s="43" t="str">
        <f>IF($B806="","",MAX(0,$E806-MAX($E806-$I806,Parámetros!$B$5)))</f>
        <v/>
      </c>
      <c r="M806" s="43" t="str">
        <f>IF($B806="","",MIN($E806,Parámetros!$B$4))</f>
        <v/>
      </c>
      <c r="N806" s="43" t="str">
        <f t="shared" si="107"/>
        <v/>
      </c>
      <c r="O806" s="43" t="str">
        <f>IF($B806="","",MIN(($E806+$F806)/IF($D806="",1,$D806),Parámetros!$B$4))</f>
        <v/>
      </c>
      <c r="P806" s="43" t="str">
        <f t="shared" si="108"/>
        <v/>
      </c>
      <c r="Q806" s="43" t="str">
        <f t="shared" si="109"/>
        <v/>
      </c>
      <c r="R806" s="43" t="str">
        <f t="shared" si="110"/>
        <v/>
      </c>
      <c r="S806" s="44" t="str">
        <f>IF($B806="","",IFERROR(VLOOKUP($C806,F.931!$B:$R,9,0),8))</f>
        <v/>
      </c>
      <c r="T806" s="44" t="str">
        <f>IF($B806="","",IFERROR(VLOOKUP($C806,F.931!$B:$R,7,0),1))</f>
        <v/>
      </c>
      <c r="U806" s="44" t="str">
        <f>IF($B806="","",IFERROR(VLOOKUP($C806,F.931!$B:$AR,15,0),0))</f>
        <v/>
      </c>
      <c r="V806" s="44" t="str">
        <f>IF($B806="","",IFERROR(VLOOKUP($C806,F.931!$B:$R,3,0),1))</f>
        <v/>
      </c>
      <c r="W806" s="45" t="str">
        <f t="shared" si="103"/>
        <v/>
      </c>
      <c r="X806" s="46" t="str">
        <f>IF($B806="","",$W806*(X$2+$U806*0.015) *$O806*IF(COUNTIF(Parámetros!$J:$J, $S806)&gt;0,0,1)*IF($T806=2,0,1) +$J806*$W806)</f>
        <v/>
      </c>
      <c r="Y806" s="46" t="str">
        <f>IF($B806="","",$W806*Y$2*P806*IF(COUNTIF(Parámetros!$L:$L,$S806)&gt;0,0,1)*IF($T806=2,0,1) +$K806*$W806)</f>
        <v/>
      </c>
      <c r="Z806" s="46" t="str">
        <f>IF($B806="","",($M806*Z$2+IF($T806=2,0, $M806*Z$1+$X806/$W806*(1-$W806)))*IF(COUNTIF(Parámetros!$I:$I, $S806)&gt;0,0,1))</f>
        <v/>
      </c>
      <c r="AA806" s="46" t="str">
        <f>IF($B806="","",$R806*IF($T806=2,AA$1,AA$2) *IF(COUNTIF(Parámetros!$K:$K, $S806)&gt;0,0,1)+$Y806/$W806*(1-$W806))</f>
        <v/>
      </c>
      <c r="AB806" s="46" t="str">
        <f>IF($B806="","",$Q806*Parámetros!$B$3+Parámetros!$B$2)</f>
        <v/>
      </c>
      <c r="AC806" s="46" t="str">
        <f>IF($B806="","",Parámetros!$B$1*IF(OR($S806=27,$S806=102),0,1))</f>
        <v/>
      </c>
      <c r="AE806" s="43" t="str">
        <f>IF($B806="","",IF($C806="","No declarado",IFERROR(VLOOKUP($C806,F.931!$B:$BZ,$AE$1,0),"No declarado")))</f>
        <v/>
      </c>
      <c r="AF806" s="47" t="str">
        <f t="shared" si="104"/>
        <v/>
      </c>
      <c r="AG806" s="47" t="str">
        <f>IF($B806="","",IFERROR(O806-VLOOKUP(C806,F.931!B:BZ,SUMIFS(F.931!$1:$1,F.931!$3:$3,"Remuneración 4"),0),""))</f>
        <v/>
      </c>
      <c r="AH806" s="48" t="str">
        <f t="shared" si="105"/>
        <v/>
      </c>
      <c r="AI806" s="41" t="str">
        <f t="shared" si="106"/>
        <v/>
      </c>
    </row>
    <row r="807" spans="1:35" x14ac:dyDescent="0.2">
      <c r="A807" s="65"/>
      <c r="B807" s="64"/>
      <c r="C807" s="65"/>
      <c r="D807" s="88"/>
      <c r="E807" s="62"/>
      <c r="F807" s="62"/>
      <c r="G807" s="62"/>
      <c r="H807" s="62"/>
      <c r="I807" s="62"/>
      <c r="J807" s="62"/>
      <c r="K807" s="62"/>
      <c r="L807" s="43" t="str">
        <f>IF($B807="","",MAX(0,$E807-MAX($E807-$I807,Parámetros!$B$5)))</f>
        <v/>
      </c>
      <c r="M807" s="43" t="str">
        <f>IF($B807="","",MIN($E807,Parámetros!$B$4))</f>
        <v/>
      </c>
      <c r="N807" s="43" t="str">
        <f t="shared" si="107"/>
        <v/>
      </c>
      <c r="O807" s="43" t="str">
        <f>IF($B807="","",MIN(($E807+$F807)/IF($D807="",1,$D807),Parámetros!$B$4))</f>
        <v/>
      </c>
      <c r="P807" s="43" t="str">
        <f t="shared" si="108"/>
        <v/>
      </c>
      <c r="Q807" s="43" t="str">
        <f t="shared" si="109"/>
        <v/>
      </c>
      <c r="R807" s="43" t="str">
        <f t="shared" si="110"/>
        <v/>
      </c>
      <c r="S807" s="44" t="str">
        <f>IF($B807="","",IFERROR(VLOOKUP($C807,F.931!$B:$R,9,0),8))</f>
        <v/>
      </c>
      <c r="T807" s="44" t="str">
        <f>IF($B807="","",IFERROR(VLOOKUP($C807,F.931!$B:$R,7,0),1))</f>
        <v/>
      </c>
      <c r="U807" s="44" t="str">
        <f>IF($B807="","",IFERROR(VLOOKUP($C807,F.931!$B:$AR,15,0),0))</f>
        <v/>
      </c>
      <c r="V807" s="44" t="str">
        <f>IF($B807="","",IFERROR(VLOOKUP($C807,F.931!$B:$R,3,0),1))</f>
        <v/>
      </c>
      <c r="W807" s="45" t="str">
        <f t="shared" si="103"/>
        <v/>
      </c>
      <c r="X807" s="46" t="str">
        <f>IF($B807="","",$W807*(X$2+$U807*0.015) *$O807*IF(COUNTIF(Parámetros!$J:$J, $S807)&gt;0,0,1)*IF($T807=2,0,1) +$J807*$W807)</f>
        <v/>
      </c>
      <c r="Y807" s="46" t="str">
        <f>IF($B807="","",$W807*Y$2*P807*IF(COUNTIF(Parámetros!$L:$L,$S807)&gt;0,0,1)*IF($T807=2,0,1) +$K807*$W807)</f>
        <v/>
      </c>
      <c r="Z807" s="46" t="str">
        <f>IF($B807="","",($M807*Z$2+IF($T807=2,0, $M807*Z$1+$X807/$W807*(1-$W807)))*IF(COUNTIF(Parámetros!$I:$I, $S807)&gt;0,0,1))</f>
        <v/>
      </c>
      <c r="AA807" s="46" t="str">
        <f>IF($B807="","",$R807*IF($T807=2,AA$1,AA$2) *IF(COUNTIF(Parámetros!$K:$K, $S807)&gt;0,0,1)+$Y807/$W807*(1-$W807))</f>
        <v/>
      </c>
      <c r="AB807" s="46" t="str">
        <f>IF($B807="","",$Q807*Parámetros!$B$3+Parámetros!$B$2)</f>
        <v/>
      </c>
      <c r="AC807" s="46" t="str">
        <f>IF($B807="","",Parámetros!$B$1*IF(OR($S807=27,$S807=102),0,1))</f>
        <v/>
      </c>
      <c r="AE807" s="43" t="str">
        <f>IF($B807="","",IF($C807="","No declarado",IFERROR(VLOOKUP($C807,F.931!$B:$BZ,$AE$1,0),"No declarado")))</f>
        <v/>
      </c>
      <c r="AF807" s="47" t="str">
        <f t="shared" si="104"/>
        <v/>
      </c>
      <c r="AG807" s="47" t="str">
        <f>IF($B807="","",IFERROR(O807-VLOOKUP(C807,F.931!B:BZ,SUMIFS(F.931!$1:$1,F.931!$3:$3,"Remuneración 4"),0),""))</f>
        <v/>
      </c>
      <c r="AH807" s="48" t="str">
        <f t="shared" si="105"/>
        <v/>
      </c>
      <c r="AI807" s="41" t="str">
        <f t="shared" si="106"/>
        <v/>
      </c>
    </row>
    <row r="808" spans="1:35" x14ac:dyDescent="0.2">
      <c r="A808" s="65"/>
      <c r="B808" s="64"/>
      <c r="C808" s="65"/>
      <c r="D808" s="88"/>
      <c r="E808" s="62"/>
      <c r="F808" s="62"/>
      <c r="G808" s="62"/>
      <c r="H808" s="62"/>
      <c r="I808" s="62"/>
      <c r="J808" s="62"/>
      <c r="K808" s="62"/>
      <c r="L808" s="43" t="str">
        <f>IF($B808="","",MAX(0,$E808-MAX($E808-$I808,Parámetros!$B$5)))</f>
        <v/>
      </c>
      <c r="M808" s="43" t="str">
        <f>IF($B808="","",MIN($E808,Parámetros!$B$4))</f>
        <v/>
      </c>
      <c r="N808" s="43" t="str">
        <f t="shared" si="107"/>
        <v/>
      </c>
      <c r="O808" s="43" t="str">
        <f>IF($B808="","",MIN(($E808+$F808)/IF($D808="",1,$D808),Parámetros!$B$4))</f>
        <v/>
      </c>
      <c r="P808" s="43" t="str">
        <f t="shared" si="108"/>
        <v/>
      </c>
      <c r="Q808" s="43" t="str">
        <f t="shared" si="109"/>
        <v/>
      </c>
      <c r="R808" s="43" t="str">
        <f t="shared" si="110"/>
        <v/>
      </c>
      <c r="S808" s="44" t="str">
        <f>IF($B808="","",IFERROR(VLOOKUP($C808,F.931!$B:$R,9,0),8))</f>
        <v/>
      </c>
      <c r="T808" s="44" t="str">
        <f>IF($B808="","",IFERROR(VLOOKUP($C808,F.931!$B:$R,7,0),1))</f>
        <v/>
      </c>
      <c r="U808" s="44" t="str">
        <f>IF($B808="","",IFERROR(VLOOKUP($C808,F.931!$B:$AR,15,0),0))</f>
        <v/>
      </c>
      <c r="V808" s="44" t="str">
        <f>IF($B808="","",IFERROR(VLOOKUP($C808,F.931!$B:$R,3,0),1))</f>
        <v/>
      </c>
      <c r="W808" s="45" t="str">
        <f t="shared" si="103"/>
        <v/>
      </c>
      <c r="X808" s="46" t="str">
        <f>IF($B808="","",$W808*(X$2+$U808*0.015) *$O808*IF(COUNTIF(Parámetros!$J:$J, $S808)&gt;0,0,1)*IF($T808=2,0,1) +$J808*$W808)</f>
        <v/>
      </c>
      <c r="Y808" s="46" t="str">
        <f>IF($B808="","",$W808*Y$2*P808*IF(COUNTIF(Parámetros!$L:$L,$S808)&gt;0,0,1)*IF($T808=2,0,1) +$K808*$W808)</f>
        <v/>
      </c>
      <c r="Z808" s="46" t="str">
        <f>IF($B808="","",($M808*Z$2+IF($T808=2,0, $M808*Z$1+$X808/$W808*(1-$W808)))*IF(COUNTIF(Parámetros!$I:$I, $S808)&gt;0,0,1))</f>
        <v/>
      </c>
      <c r="AA808" s="46" t="str">
        <f>IF($B808="","",$R808*IF($T808=2,AA$1,AA$2) *IF(COUNTIF(Parámetros!$K:$K, $S808)&gt;0,0,1)+$Y808/$W808*(1-$W808))</f>
        <v/>
      </c>
      <c r="AB808" s="46" t="str">
        <f>IF($B808="","",$Q808*Parámetros!$B$3+Parámetros!$B$2)</f>
        <v/>
      </c>
      <c r="AC808" s="46" t="str">
        <f>IF($B808="","",Parámetros!$B$1*IF(OR($S808=27,$S808=102),0,1))</f>
        <v/>
      </c>
      <c r="AE808" s="43" t="str">
        <f>IF($B808="","",IF($C808="","No declarado",IFERROR(VLOOKUP($C808,F.931!$B:$BZ,$AE$1,0),"No declarado")))</f>
        <v/>
      </c>
      <c r="AF808" s="47" t="str">
        <f t="shared" si="104"/>
        <v/>
      </c>
      <c r="AG808" s="47" t="str">
        <f>IF($B808="","",IFERROR(O808-VLOOKUP(C808,F.931!B:BZ,SUMIFS(F.931!$1:$1,F.931!$3:$3,"Remuneración 4"),0),""))</f>
        <v/>
      </c>
      <c r="AH808" s="48" t="str">
        <f t="shared" si="105"/>
        <v/>
      </c>
      <c r="AI808" s="41" t="str">
        <f t="shared" si="106"/>
        <v/>
      </c>
    </row>
    <row r="809" spans="1:35" x14ac:dyDescent="0.2">
      <c r="A809" s="65"/>
      <c r="B809" s="64"/>
      <c r="C809" s="65"/>
      <c r="D809" s="88"/>
      <c r="E809" s="62"/>
      <c r="F809" s="62"/>
      <c r="G809" s="62"/>
      <c r="H809" s="62"/>
      <c r="I809" s="62"/>
      <c r="J809" s="62"/>
      <c r="K809" s="62"/>
      <c r="L809" s="43" t="str">
        <f>IF($B809="","",MAX(0,$E809-MAX($E809-$I809,Parámetros!$B$5)))</f>
        <v/>
      </c>
      <c r="M809" s="43" t="str">
        <f>IF($B809="","",MIN($E809,Parámetros!$B$4))</f>
        <v/>
      </c>
      <c r="N809" s="43" t="str">
        <f t="shared" si="107"/>
        <v/>
      </c>
      <c r="O809" s="43" t="str">
        <f>IF($B809="","",MIN(($E809+$F809)/IF($D809="",1,$D809),Parámetros!$B$4))</f>
        <v/>
      </c>
      <c r="P809" s="43" t="str">
        <f t="shared" si="108"/>
        <v/>
      </c>
      <c r="Q809" s="43" t="str">
        <f t="shared" si="109"/>
        <v/>
      </c>
      <c r="R809" s="43" t="str">
        <f t="shared" si="110"/>
        <v/>
      </c>
      <c r="S809" s="44" t="str">
        <f>IF($B809="","",IFERROR(VLOOKUP($C809,F.931!$B:$R,9,0),8))</f>
        <v/>
      </c>
      <c r="T809" s="44" t="str">
        <f>IF($B809="","",IFERROR(VLOOKUP($C809,F.931!$B:$R,7,0),1))</f>
        <v/>
      </c>
      <c r="U809" s="44" t="str">
        <f>IF($B809="","",IFERROR(VLOOKUP($C809,F.931!$B:$AR,15,0),0))</f>
        <v/>
      </c>
      <c r="V809" s="44" t="str">
        <f>IF($B809="","",IFERROR(VLOOKUP($C809,F.931!$B:$R,3,0),1))</f>
        <v/>
      </c>
      <c r="W809" s="45" t="str">
        <f t="shared" si="103"/>
        <v/>
      </c>
      <c r="X809" s="46" t="str">
        <f>IF($B809="","",$W809*(X$2+$U809*0.015) *$O809*IF(COUNTIF(Parámetros!$J:$J, $S809)&gt;0,0,1)*IF($T809=2,0,1) +$J809*$W809)</f>
        <v/>
      </c>
      <c r="Y809" s="46" t="str">
        <f>IF($B809="","",$W809*Y$2*P809*IF(COUNTIF(Parámetros!$L:$L,$S809)&gt;0,0,1)*IF($T809=2,0,1) +$K809*$W809)</f>
        <v/>
      </c>
      <c r="Z809" s="46" t="str">
        <f>IF($B809="","",($M809*Z$2+IF($T809=2,0, $M809*Z$1+$X809/$W809*(1-$W809)))*IF(COUNTIF(Parámetros!$I:$I, $S809)&gt;0,0,1))</f>
        <v/>
      </c>
      <c r="AA809" s="46" t="str">
        <f>IF($B809="","",$R809*IF($T809=2,AA$1,AA$2) *IF(COUNTIF(Parámetros!$K:$K, $S809)&gt;0,0,1)+$Y809/$W809*(1-$W809))</f>
        <v/>
      </c>
      <c r="AB809" s="46" t="str">
        <f>IF($B809="","",$Q809*Parámetros!$B$3+Parámetros!$B$2)</f>
        <v/>
      </c>
      <c r="AC809" s="46" t="str">
        <f>IF($B809="","",Parámetros!$B$1*IF(OR($S809=27,$S809=102),0,1))</f>
        <v/>
      </c>
      <c r="AE809" s="43" t="str">
        <f>IF($B809="","",IF($C809="","No declarado",IFERROR(VLOOKUP($C809,F.931!$B:$BZ,$AE$1,0),"No declarado")))</f>
        <v/>
      </c>
      <c r="AF809" s="47" t="str">
        <f t="shared" si="104"/>
        <v/>
      </c>
      <c r="AG809" s="47" t="str">
        <f>IF($B809="","",IFERROR(O809-VLOOKUP(C809,F.931!B:BZ,SUMIFS(F.931!$1:$1,F.931!$3:$3,"Remuneración 4"),0),""))</f>
        <v/>
      </c>
      <c r="AH809" s="48" t="str">
        <f t="shared" si="105"/>
        <v/>
      </c>
      <c r="AI809" s="41" t="str">
        <f t="shared" si="106"/>
        <v/>
      </c>
    </row>
    <row r="810" spans="1:35" x14ac:dyDescent="0.2">
      <c r="A810" s="65"/>
      <c r="B810" s="64"/>
      <c r="C810" s="65"/>
      <c r="D810" s="88"/>
      <c r="E810" s="62"/>
      <c r="F810" s="62"/>
      <c r="G810" s="62"/>
      <c r="H810" s="62"/>
      <c r="I810" s="62"/>
      <c r="J810" s="62"/>
      <c r="K810" s="62"/>
      <c r="L810" s="43" t="str">
        <f>IF($B810="","",MAX(0,$E810-MAX($E810-$I810,Parámetros!$B$5)))</f>
        <v/>
      </c>
      <c r="M810" s="43" t="str">
        <f>IF($B810="","",MIN($E810,Parámetros!$B$4))</f>
        <v/>
      </c>
      <c r="N810" s="43" t="str">
        <f t="shared" si="107"/>
        <v/>
      </c>
      <c r="O810" s="43" t="str">
        <f>IF($B810="","",MIN(($E810+$F810)/IF($D810="",1,$D810),Parámetros!$B$4))</f>
        <v/>
      </c>
      <c r="P810" s="43" t="str">
        <f t="shared" si="108"/>
        <v/>
      </c>
      <c r="Q810" s="43" t="str">
        <f t="shared" si="109"/>
        <v/>
      </c>
      <c r="R810" s="43" t="str">
        <f t="shared" si="110"/>
        <v/>
      </c>
      <c r="S810" s="44" t="str">
        <f>IF($B810="","",IFERROR(VLOOKUP($C810,F.931!$B:$R,9,0),8))</f>
        <v/>
      </c>
      <c r="T810" s="44" t="str">
        <f>IF($B810="","",IFERROR(VLOOKUP($C810,F.931!$B:$R,7,0),1))</f>
        <v/>
      </c>
      <c r="U810" s="44" t="str">
        <f>IF($B810="","",IFERROR(VLOOKUP($C810,F.931!$B:$AR,15,0),0))</f>
        <v/>
      </c>
      <c r="V810" s="44" t="str">
        <f>IF($B810="","",IFERROR(VLOOKUP($C810,F.931!$B:$R,3,0),1))</f>
        <v/>
      </c>
      <c r="W810" s="45" t="str">
        <f t="shared" si="103"/>
        <v/>
      </c>
      <c r="X810" s="46" t="str">
        <f>IF($B810="","",$W810*(X$2+$U810*0.015) *$O810*IF(COUNTIF(Parámetros!$J:$J, $S810)&gt;0,0,1)*IF($T810=2,0,1) +$J810*$W810)</f>
        <v/>
      </c>
      <c r="Y810" s="46" t="str">
        <f>IF($B810="","",$W810*Y$2*P810*IF(COUNTIF(Parámetros!$L:$L,$S810)&gt;0,0,1)*IF($T810=2,0,1) +$K810*$W810)</f>
        <v/>
      </c>
      <c r="Z810" s="46" t="str">
        <f>IF($B810="","",($M810*Z$2+IF($T810=2,0, $M810*Z$1+$X810/$W810*(1-$W810)))*IF(COUNTIF(Parámetros!$I:$I, $S810)&gt;0,0,1))</f>
        <v/>
      </c>
      <c r="AA810" s="46" t="str">
        <f>IF($B810="","",$R810*IF($T810=2,AA$1,AA$2) *IF(COUNTIF(Parámetros!$K:$K, $S810)&gt;0,0,1)+$Y810/$W810*(1-$W810))</f>
        <v/>
      </c>
      <c r="AB810" s="46" t="str">
        <f>IF($B810="","",$Q810*Parámetros!$B$3+Parámetros!$B$2)</f>
        <v/>
      </c>
      <c r="AC810" s="46" t="str">
        <f>IF($B810="","",Parámetros!$B$1*IF(OR($S810=27,$S810=102),0,1))</f>
        <v/>
      </c>
      <c r="AE810" s="43" t="str">
        <f>IF($B810="","",IF($C810="","No declarado",IFERROR(VLOOKUP($C810,F.931!$B:$BZ,$AE$1,0),"No declarado")))</f>
        <v/>
      </c>
      <c r="AF810" s="47" t="str">
        <f t="shared" si="104"/>
        <v/>
      </c>
      <c r="AG810" s="47" t="str">
        <f>IF($B810="","",IFERROR(O810-VLOOKUP(C810,F.931!B:BZ,SUMIFS(F.931!$1:$1,F.931!$3:$3,"Remuneración 4"),0),""))</f>
        <v/>
      </c>
      <c r="AH810" s="48" t="str">
        <f t="shared" si="105"/>
        <v/>
      </c>
      <c r="AI810" s="41" t="str">
        <f t="shared" si="106"/>
        <v/>
      </c>
    </row>
    <row r="811" spans="1:35" x14ac:dyDescent="0.2">
      <c r="A811" s="65"/>
      <c r="B811" s="64"/>
      <c r="C811" s="65"/>
      <c r="D811" s="88"/>
      <c r="E811" s="62"/>
      <c r="F811" s="62"/>
      <c r="G811" s="62"/>
      <c r="H811" s="62"/>
      <c r="I811" s="62"/>
      <c r="J811" s="62"/>
      <c r="K811" s="62"/>
      <c r="L811" s="43" t="str">
        <f>IF($B811="","",MAX(0,$E811-MAX($E811-$I811,Parámetros!$B$5)))</f>
        <v/>
      </c>
      <c r="M811" s="43" t="str">
        <f>IF($B811="","",MIN($E811,Parámetros!$B$4))</f>
        <v/>
      </c>
      <c r="N811" s="43" t="str">
        <f t="shared" si="107"/>
        <v/>
      </c>
      <c r="O811" s="43" t="str">
        <f>IF($B811="","",MIN(($E811+$F811)/IF($D811="",1,$D811),Parámetros!$B$4))</f>
        <v/>
      </c>
      <c r="P811" s="43" t="str">
        <f t="shared" si="108"/>
        <v/>
      </c>
      <c r="Q811" s="43" t="str">
        <f t="shared" si="109"/>
        <v/>
      </c>
      <c r="R811" s="43" t="str">
        <f t="shared" si="110"/>
        <v/>
      </c>
      <c r="S811" s="44" t="str">
        <f>IF($B811="","",IFERROR(VLOOKUP($C811,F.931!$B:$R,9,0),8))</f>
        <v/>
      </c>
      <c r="T811" s="44" t="str">
        <f>IF($B811="","",IFERROR(VLOOKUP($C811,F.931!$B:$R,7,0),1))</f>
        <v/>
      </c>
      <c r="U811" s="44" t="str">
        <f>IF($B811="","",IFERROR(VLOOKUP($C811,F.931!$B:$AR,15,0),0))</f>
        <v/>
      </c>
      <c r="V811" s="44" t="str">
        <f>IF($B811="","",IFERROR(VLOOKUP($C811,F.931!$B:$R,3,0),1))</f>
        <v/>
      </c>
      <c r="W811" s="45" t="str">
        <f t="shared" si="103"/>
        <v/>
      </c>
      <c r="X811" s="46" t="str">
        <f>IF($B811="","",$W811*(X$2+$U811*0.015) *$O811*IF(COUNTIF(Parámetros!$J:$J, $S811)&gt;0,0,1)*IF($T811=2,0,1) +$J811*$W811)</f>
        <v/>
      </c>
      <c r="Y811" s="46" t="str">
        <f>IF($B811="","",$W811*Y$2*P811*IF(COUNTIF(Parámetros!$L:$L,$S811)&gt;0,0,1)*IF($T811=2,0,1) +$K811*$W811)</f>
        <v/>
      </c>
      <c r="Z811" s="46" t="str">
        <f>IF($B811="","",($M811*Z$2+IF($T811=2,0, $M811*Z$1+$X811/$W811*(1-$W811)))*IF(COUNTIF(Parámetros!$I:$I, $S811)&gt;0,0,1))</f>
        <v/>
      </c>
      <c r="AA811" s="46" t="str">
        <f>IF($B811="","",$R811*IF($T811=2,AA$1,AA$2) *IF(COUNTIF(Parámetros!$K:$K, $S811)&gt;0,0,1)+$Y811/$W811*(1-$W811))</f>
        <v/>
      </c>
      <c r="AB811" s="46" t="str">
        <f>IF($B811="","",$Q811*Parámetros!$B$3+Parámetros!$B$2)</f>
        <v/>
      </c>
      <c r="AC811" s="46" t="str">
        <f>IF($B811="","",Parámetros!$B$1*IF(OR($S811=27,$S811=102),0,1))</f>
        <v/>
      </c>
      <c r="AE811" s="43" t="str">
        <f>IF($B811="","",IF($C811="","No declarado",IFERROR(VLOOKUP($C811,F.931!$B:$BZ,$AE$1,0),"No declarado")))</f>
        <v/>
      </c>
      <c r="AF811" s="47" t="str">
        <f t="shared" si="104"/>
        <v/>
      </c>
      <c r="AG811" s="47" t="str">
        <f>IF($B811="","",IFERROR(O811-VLOOKUP(C811,F.931!B:BZ,SUMIFS(F.931!$1:$1,F.931!$3:$3,"Remuneración 4"),0),""))</f>
        <v/>
      </c>
      <c r="AH811" s="48" t="str">
        <f t="shared" si="105"/>
        <v/>
      </c>
      <c r="AI811" s="41" t="str">
        <f t="shared" si="106"/>
        <v/>
      </c>
    </row>
    <row r="812" spans="1:35" x14ac:dyDescent="0.2">
      <c r="A812" s="65"/>
      <c r="B812" s="64"/>
      <c r="C812" s="65"/>
      <c r="D812" s="88"/>
      <c r="E812" s="62"/>
      <c r="F812" s="62"/>
      <c r="G812" s="62"/>
      <c r="H812" s="62"/>
      <c r="I812" s="62"/>
      <c r="J812" s="62"/>
      <c r="K812" s="62"/>
      <c r="L812" s="43" t="str">
        <f>IF($B812="","",MAX(0,$E812-MAX($E812-$I812,Parámetros!$B$5)))</f>
        <v/>
      </c>
      <c r="M812" s="43" t="str">
        <f>IF($B812="","",MIN($E812,Parámetros!$B$4))</f>
        <v/>
      </c>
      <c r="N812" s="43" t="str">
        <f t="shared" si="107"/>
        <v/>
      </c>
      <c r="O812" s="43" t="str">
        <f>IF($B812="","",MIN(($E812+$F812)/IF($D812="",1,$D812),Parámetros!$B$4))</f>
        <v/>
      </c>
      <c r="P812" s="43" t="str">
        <f t="shared" si="108"/>
        <v/>
      </c>
      <c r="Q812" s="43" t="str">
        <f t="shared" si="109"/>
        <v/>
      </c>
      <c r="R812" s="43" t="str">
        <f t="shared" si="110"/>
        <v/>
      </c>
      <c r="S812" s="44" t="str">
        <f>IF($B812="","",IFERROR(VLOOKUP($C812,F.931!$B:$R,9,0),8))</f>
        <v/>
      </c>
      <c r="T812" s="44" t="str">
        <f>IF($B812="","",IFERROR(VLOOKUP($C812,F.931!$B:$R,7,0),1))</f>
        <v/>
      </c>
      <c r="U812" s="44" t="str">
        <f>IF($B812="","",IFERROR(VLOOKUP($C812,F.931!$B:$AR,15,0),0))</f>
        <v/>
      </c>
      <c r="V812" s="44" t="str">
        <f>IF($B812="","",IFERROR(VLOOKUP($C812,F.931!$B:$R,3,0),1))</f>
        <v/>
      </c>
      <c r="W812" s="45" t="str">
        <f t="shared" si="103"/>
        <v/>
      </c>
      <c r="X812" s="46" t="str">
        <f>IF($B812="","",$W812*(X$2+$U812*0.015) *$O812*IF(COUNTIF(Parámetros!$J:$J, $S812)&gt;0,0,1)*IF($T812=2,0,1) +$J812*$W812)</f>
        <v/>
      </c>
      <c r="Y812" s="46" t="str">
        <f>IF($B812="","",$W812*Y$2*P812*IF(COUNTIF(Parámetros!$L:$L,$S812)&gt;0,0,1)*IF($T812=2,0,1) +$K812*$W812)</f>
        <v/>
      </c>
      <c r="Z812" s="46" t="str">
        <f>IF($B812="","",($M812*Z$2+IF($T812=2,0, $M812*Z$1+$X812/$W812*(1-$W812)))*IF(COUNTIF(Parámetros!$I:$I, $S812)&gt;0,0,1))</f>
        <v/>
      </c>
      <c r="AA812" s="46" t="str">
        <f>IF($B812="","",$R812*IF($T812=2,AA$1,AA$2) *IF(COUNTIF(Parámetros!$K:$K, $S812)&gt;0,0,1)+$Y812/$W812*(1-$W812))</f>
        <v/>
      </c>
      <c r="AB812" s="46" t="str">
        <f>IF($B812="","",$Q812*Parámetros!$B$3+Parámetros!$B$2)</f>
        <v/>
      </c>
      <c r="AC812" s="46" t="str">
        <f>IF($B812="","",Parámetros!$B$1*IF(OR($S812=27,$S812=102),0,1))</f>
        <v/>
      </c>
      <c r="AE812" s="43" t="str">
        <f>IF($B812="","",IF($C812="","No declarado",IFERROR(VLOOKUP($C812,F.931!$B:$BZ,$AE$1,0),"No declarado")))</f>
        <v/>
      </c>
      <c r="AF812" s="47" t="str">
        <f t="shared" si="104"/>
        <v/>
      </c>
      <c r="AG812" s="47" t="str">
        <f>IF($B812="","",IFERROR(O812-VLOOKUP(C812,F.931!B:BZ,SUMIFS(F.931!$1:$1,F.931!$3:$3,"Remuneración 4"),0),""))</f>
        <v/>
      </c>
      <c r="AH812" s="48" t="str">
        <f t="shared" si="105"/>
        <v/>
      </c>
      <c r="AI812" s="41" t="str">
        <f t="shared" si="106"/>
        <v/>
      </c>
    </row>
    <row r="813" spans="1:35" x14ac:dyDescent="0.2">
      <c r="A813" s="65"/>
      <c r="B813" s="64"/>
      <c r="C813" s="65"/>
      <c r="D813" s="88"/>
      <c r="E813" s="62"/>
      <c r="F813" s="62"/>
      <c r="G813" s="62"/>
      <c r="H813" s="62"/>
      <c r="I813" s="62"/>
      <c r="J813" s="62"/>
      <c r="K813" s="62"/>
      <c r="L813" s="43" t="str">
        <f>IF($B813="","",MAX(0,$E813-MAX($E813-$I813,Parámetros!$B$5)))</f>
        <v/>
      </c>
      <c r="M813" s="43" t="str">
        <f>IF($B813="","",MIN($E813,Parámetros!$B$4))</f>
        <v/>
      </c>
      <c r="N813" s="43" t="str">
        <f t="shared" si="107"/>
        <v/>
      </c>
      <c r="O813" s="43" t="str">
        <f>IF($B813="","",MIN(($E813+$F813)/IF($D813="",1,$D813),Parámetros!$B$4))</f>
        <v/>
      </c>
      <c r="P813" s="43" t="str">
        <f t="shared" si="108"/>
        <v/>
      </c>
      <c r="Q813" s="43" t="str">
        <f t="shared" si="109"/>
        <v/>
      </c>
      <c r="R813" s="43" t="str">
        <f t="shared" si="110"/>
        <v/>
      </c>
      <c r="S813" s="44" t="str">
        <f>IF($B813="","",IFERROR(VLOOKUP($C813,F.931!$B:$R,9,0),8))</f>
        <v/>
      </c>
      <c r="T813" s="44" t="str">
        <f>IF($B813="","",IFERROR(VLOOKUP($C813,F.931!$B:$R,7,0),1))</f>
        <v/>
      </c>
      <c r="U813" s="44" t="str">
        <f>IF($B813="","",IFERROR(VLOOKUP($C813,F.931!$B:$AR,15,0),0))</f>
        <v/>
      </c>
      <c r="V813" s="44" t="str">
        <f>IF($B813="","",IFERROR(VLOOKUP($C813,F.931!$B:$R,3,0),1))</f>
        <v/>
      </c>
      <c r="W813" s="45" t="str">
        <f t="shared" si="103"/>
        <v/>
      </c>
      <c r="X813" s="46" t="str">
        <f>IF($B813="","",$W813*(X$2+$U813*0.015) *$O813*IF(COUNTIF(Parámetros!$J:$J, $S813)&gt;0,0,1)*IF($T813=2,0,1) +$J813*$W813)</f>
        <v/>
      </c>
      <c r="Y813" s="46" t="str">
        <f>IF($B813="","",$W813*Y$2*P813*IF(COUNTIF(Parámetros!$L:$L,$S813)&gt;0,0,1)*IF($T813=2,0,1) +$K813*$W813)</f>
        <v/>
      </c>
      <c r="Z813" s="46" t="str">
        <f>IF($B813="","",($M813*Z$2+IF($T813=2,0, $M813*Z$1+$X813/$W813*(1-$W813)))*IF(COUNTIF(Parámetros!$I:$I, $S813)&gt;0,0,1))</f>
        <v/>
      </c>
      <c r="AA813" s="46" t="str">
        <f>IF($B813="","",$R813*IF($T813=2,AA$1,AA$2) *IF(COUNTIF(Parámetros!$K:$K, $S813)&gt;0,0,1)+$Y813/$W813*(1-$W813))</f>
        <v/>
      </c>
      <c r="AB813" s="46" t="str">
        <f>IF($B813="","",$Q813*Parámetros!$B$3+Parámetros!$B$2)</f>
        <v/>
      </c>
      <c r="AC813" s="46" t="str">
        <f>IF($B813="","",Parámetros!$B$1*IF(OR($S813=27,$S813=102),0,1))</f>
        <v/>
      </c>
      <c r="AE813" s="43" t="str">
        <f>IF($B813="","",IF($C813="","No declarado",IFERROR(VLOOKUP($C813,F.931!$B:$BZ,$AE$1,0),"No declarado")))</f>
        <v/>
      </c>
      <c r="AF813" s="47" t="str">
        <f t="shared" si="104"/>
        <v/>
      </c>
      <c r="AG813" s="47" t="str">
        <f>IF($B813="","",IFERROR(O813-VLOOKUP(C813,F.931!B:BZ,SUMIFS(F.931!$1:$1,F.931!$3:$3,"Remuneración 4"),0),""))</f>
        <v/>
      </c>
      <c r="AH813" s="48" t="str">
        <f t="shared" si="105"/>
        <v/>
      </c>
      <c r="AI813" s="41" t="str">
        <f t="shared" si="106"/>
        <v/>
      </c>
    </row>
    <row r="814" spans="1:35" x14ac:dyDescent="0.2">
      <c r="A814" s="65"/>
      <c r="B814" s="64"/>
      <c r="C814" s="65"/>
      <c r="D814" s="88"/>
      <c r="E814" s="62"/>
      <c r="F814" s="62"/>
      <c r="G814" s="62"/>
      <c r="H814" s="62"/>
      <c r="I814" s="62"/>
      <c r="J814" s="62"/>
      <c r="K814" s="62"/>
      <c r="L814" s="43" t="str">
        <f>IF($B814="","",MAX(0,$E814-MAX($E814-$I814,Parámetros!$B$5)))</f>
        <v/>
      </c>
      <c r="M814" s="43" t="str">
        <f>IF($B814="","",MIN($E814,Parámetros!$B$4))</f>
        <v/>
      </c>
      <c r="N814" s="43" t="str">
        <f t="shared" si="107"/>
        <v/>
      </c>
      <c r="O814" s="43" t="str">
        <f>IF($B814="","",MIN(($E814+$F814)/IF($D814="",1,$D814),Parámetros!$B$4))</f>
        <v/>
      </c>
      <c r="P814" s="43" t="str">
        <f t="shared" si="108"/>
        <v/>
      </c>
      <c r="Q814" s="43" t="str">
        <f t="shared" si="109"/>
        <v/>
      </c>
      <c r="R814" s="43" t="str">
        <f t="shared" si="110"/>
        <v/>
      </c>
      <c r="S814" s="44" t="str">
        <f>IF($B814="","",IFERROR(VLOOKUP($C814,F.931!$B:$R,9,0),8))</f>
        <v/>
      </c>
      <c r="T814" s="44" t="str">
        <f>IF($B814="","",IFERROR(VLOOKUP($C814,F.931!$B:$R,7,0),1))</f>
        <v/>
      </c>
      <c r="U814" s="44" t="str">
        <f>IF($B814="","",IFERROR(VLOOKUP($C814,F.931!$B:$AR,15,0),0))</f>
        <v/>
      </c>
      <c r="V814" s="44" t="str">
        <f>IF($B814="","",IFERROR(VLOOKUP($C814,F.931!$B:$R,3,0),1))</f>
        <v/>
      </c>
      <c r="W814" s="45" t="str">
        <f t="shared" ref="W814:W877" si="111">IF($B814="","",1-(IF($O814&gt;$X$1,0.15,0.1)+IF(LEFT(TEXT(V814,"000000"),1)="4",0.05,0)))</f>
        <v/>
      </c>
      <c r="X814" s="46" t="str">
        <f>IF($B814="","",$W814*(X$2+$U814*0.015) *$O814*IF(COUNTIF(Parámetros!$J:$J, $S814)&gt;0,0,1)*IF($T814=2,0,1) +$J814*$W814)</f>
        <v/>
      </c>
      <c r="Y814" s="46" t="str">
        <f>IF($B814="","",$W814*Y$2*P814*IF(COUNTIF(Parámetros!$L:$L,$S814)&gt;0,0,1)*IF($T814=2,0,1) +$K814*$W814)</f>
        <v/>
      </c>
      <c r="Z814" s="46" t="str">
        <f>IF($B814="","",($M814*Z$2+IF($T814=2,0, $M814*Z$1+$X814/$W814*(1-$W814)))*IF(COUNTIF(Parámetros!$I:$I, $S814)&gt;0,0,1))</f>
        <v/>
      </c>
      <c r="AA814" s="46" t="str">
        <f>IF($B814="","",$R814*IF($T814=2,AA$1,AA$2) *IF(COUNTIF(Parámetros!$K:$K, $S814)&gt;0,0,1)+$Y814/$W814*(1-$W814))</f>
        <v/>
      </c>
      <c r="AB814" s="46" t="str">
        <f>IF($B814="","",$Q814*Parámetros!$B$3+Parámetros!$B$2)</f>
        <v/>
      </c>
      <c r="AC814" s="46" t="str">
        <f>IF($B814="","",Parámetros!$B$1*IF(OR($S814=27,$S814=102),0,1))</f>
        <v/>
      </c>
      <c r="AE814" s="43" t="str">
        <f>IF($B814="","",IF($C814="","No declarado",IFERROR(VLOOKUP($C814,F.931!$B:$BZ,$AE$1,0),"No declarado")))</f>
        <v/>
      </c>
      <c r="AF814" s="47" t="str">
        <f t="shared" ref="AF814:AF877" si="112">IF($B814="","",IFERROR(AE814-SUM(E814:H814),""))</f>
        <v/>
      </c>
      <c r="AG814" s="47" t="str">
        <f>IF($B814="","",IFERROR(O814-VLOOKUP(C814,F.931!B:BZ,SUMIFS(F.931!$1:$1,F.931!$3:$3,"Remuneración 4"),0),""))</f>
        <v/>
      </c>
      <c r="AH814" s="48" t="str">
        <f t="shared" ref="AH814:AH877" si="113">IF($B814="","",SUM(Y814:Y814,AA814:AC814))</f>
        <v/>
      </c>
      <c r="AI814" s="41" t="str">
        <f t="shared" ref="AI814:AI877" si="114">IF($B814="","",SUM(E814:H814)+AH814)</f>
        <v/>
      </c>
    </row>
    <row r="815" spans="1:35" x14ac:dyDescent="0.2">
      <c r="A815" s="65"/>
      <c r="B815" s="64"/>
      <c r="C815" s="65"/>
      <c r="D815" s="88"/>
      <c r="E815" s="62"/>
      <c r="F815" s="62"/>
      <c r="G815" s="62"/>
      <c r="H815" s="62"/>
      <c r="I815" s="62"/>
      <c r="J815" s="62"/>
      <c r="K815" s="62"/>
      <c r="L815" s="43" t="str">
        <f>IF($B815="","",MAX(0,$E815-MAX($E815-$I815,Parámetros!$B$5)))</f>
        <v/>
      </c>
      <c r="M815" s="43" t="str">
        <f>IF($B815="","",MIN($E815,Parámetros!$B$4))</f>
        <v/>
      </c>
      <c r="N815" s="43" t="str">
        <f t="shared" si="107"/>
        <v/>
      </c>
      <c r="O815" s="43" t="str">
        <f>IF($B815="","",MIN(($E815+$F815)/IF($D815="",1,$D815),Parámetros!$B$4))</f>
        <v/>
      </c>
      <c r="P815" s="43" t="str">
        <f t="shared" si="108"/>
        <v/>
      </c>
      <c r="Q815" s="43" t="str">
        <f t="shared" si="109"/>
        <v/>
      </c>
      <c r="R815" s="43" t="str">
        <f t="shared" si="110"/>
        <v/>
      </c>
      <c r="S815" s="44" t="str">
        <f>IF($B815="","",IFERROR(VLOOKUP($C815,F.931!$B:$R,9,0),8))</f>
        <v/>
      </c>
      <c r="T815" s="44" t="str">
        <f>IF($B815="","",IFERROR(VLOOKUP($C815,F.931!$B:$R,7,0),1))</f>
        <v/>
      </c>
      <c r="U815" s="44" t="str">
        <f>IF($B815="","",IFERROR(VLOOKUP($C815,F.931!$B:$AR,15,0),0))</f>
        <v/>
      </c>
      <c r="V815" s="44" t="str">
        <f>IF($B815="","",IFERROR(VLOOKUP($C815,F.931!$B:$R,3,0),1))</f>
        <v/>
      </c>
      <c r="W815" s="45" t="str">
        <f t="shared" si="111"/>
        <v/>
      </c>
      <c r="X815" s="46" t="str">
        <f>IF($B815="","",$W815*(X$2+$U815*0.015) *$O815*IF(COUNTIF(Parámetros!$J:$J, $S815)&gt;0,0,1)*IF($T815=2,0,1) +$J815*$W815)</f>
        <v/>
      </c>
      <c r="Y815" s="46" t="str">
        <f>IF($B815="","",$W815*Y$2*P815*IF(COUNTIF(Parámetros!$L:$L,$S815)&gt;0,0,1)*IF($T815=2,0,1) +$K815*$W815)</f>
        <v/>
      </c>
      <c r="Z815" s="46" t="str">
        <f>IF($B815="","",($M815*Z$2+IF($T815=2,0, $M815*Z$1+$X815/$W815*(1-$W815)))*IF(COUNTIF(Parámetros!$I:$I, $S815)&gt;0,0,1))</f>
        <v/>
      </c>
      <c r="AA815" s="46" t="str">
        <f>IF($B815="","",$R815*IF($T815=2,AA$1,AA$2) *IF(COUNTIF(Parámetros!$K:$K, $S815)&gt;0,0,1)+$Y815/$W815*(1-$W815))</f>
        <v/>
      </c>
      <c r="AB815" s="46" t="str">
        <f>IF($B815="","",$Q815*Parámetros!$B$3+Parámetros!$B$2)</f>
        <v/>
      </c>
      <c r="AC815" s="46" t="str">
        <f>IF($B815="","",Parámetros!$B$1*IF(OR($S815=27,$S815=102),0,1))</f>
        <v/>
      </c>
      <c r="AE815" s="43" t="str">
        <f>IF($B815="","",IF($C815="","No declarado",IFERROR(VLOOKUP($C815,F.931!$B:$BZ,$AE$1,0),"No declarado")))</f>
        <v/>
      </c>
      <c r="AF815" s="47" t="str">
        <f t="shared" si="112"/>
        <v/>
      </c>
      <c r="AG815" s="47" t="str">
        <f>IF($B815="","",IFERROR(O815-VLOOKUP(C815,F.931!B:BZ,SUMIFS(F.931!$1:$1,F.931!$3:$3,"Remuneración 4"),0),""))</f>
        <v/>
      </c>
      <c r="AH815" s="48" t="str">
        <f t="shared" si="113"/>
        <v/>
      </c>
      <c r="AI815" s="41" t="str">
        <f t="shared" si="114"/>
        <v/>
      </c>
    </row>
    <row r="816" spans="1:35" x14ac:dyDescent="0.2">
      <c r="A816" s="65"/>
      <c r="B816" s="64"/>
      <c r="C816" s="65"/>
      <c r="D816" s="88"/>
      <c r="E816" s="62"/>
      <c r="F816" s="62"/>
      <c r="G816" s="62"/>
      <c r="H816" s="62"/>
      <c r="I816" s="62"/>
      <c r="J816" s="62"/>
      <c r="K816" s="62"/>
      <c r="L816" s="43" t="str">
        <f>IF($B816="","",MAX(0,$E816-MAX($E816-$I816,Parámetros!$B$5)))</f>
        <v/>
      </c>
      <c r="M816" s="43" t="str">
        <f>IF($B816="","",MIN($E816,Parámetros!$B$4))</f>
        <v/>
      </c>
      <c r="N816" s="43" t="str">
        <f t="shared" si="107"/>
        <v/>
      </c>
      <c r="O816" s="43" t="str">
        <f>IF($B816="","",MIN(($E816+$F816)/IF($D816="",1,$D816),Parámetros!$B$4))</f>
        <v/>
      </c>
      <c r="P816" s="43" t="str">
        <f t="shared" si="108"/>
        <v/>
      </c>
      <c r="Q816" s="43" t="str">
        <f t="shared" si="109"/>
        <v/>
      </c>
      <c r="R816" s="43" t="str">
        <f t="shared" si="110"/>
        <v/>
      </c>
      <c r="S816" s="44" t="str">
        <f>IF($B816="","",IFERROR(VLOOKUP($C816,F.931!$B:$R,9,0),8))</f>
        <v/>
      </c>
      <c r="T816" s="44" t="str">
        <f>IF($B816="","",IFERROR(VLOOKUP($C816,F.931!$B:$R,7,0),1))</f>
        <v/>
      </c>
      <c r="U816" s="44" t="str">
        <f>IF($B816="","",IFERROR(VLOOKUP($C816,F.931!$B:$AR,15,0),0))</f>
        <v/>
      </c>
      <c r="V816" s="44" t="str">
        <f>IF($B816="","",IFERROR(VLOOKUP($C816,F.931!$B:$R,3,0),1))</f>
        <v/>
      </c>
      <c r="W816" s="45" t="str">
        <f t="shared" si="111"/>
        <v/>
      </c>
      <c r="X816" s="46" t="str">
        <f>IF($B816="","",$W816*(X$2+$U816*0.015) *$O816*IF(COUNTIF(Parámetros!$J:$J, $S816)&gt;0,0,1)*IF($T816=2,0,1) +$J816*$W816)</f>
        <v/>
      </c>
      <c r="Y816" s="46" t="str">
        <f>IF($B816="","",$W816*Y$2*P816*IF(COUNTIF(Parámetros!$L:$L,$S816)&gt;0,0,1)*IF($T816=2,0,1) +$K816*$W816)</f>
        <v/>
      </c>
      <c r="Z816" s="46" t="str">
        <f>IF($B816="","",($M816*Z$2+IF($T816=2,0, $M816*Z$1+$X816/$W816*(1-$W816)))*IF(COUNTIF(Parámetros!$I:$I, $S816)&gt;0,0,1))</f>
        <v/>
      </c>
      <c r="AA816" s="46" t="str">
        <f>IF($B816="","",$R816*IF($T816=2,AA$1,AA$2) *IF(COUNTIF(Parámetros!$K:$K, $S816)&gt;0,0,1)+$Y816/$W816*(1-$W816))</f>
        <v/>
      </c>
      <c r="AB816" s="46" t="str">
        <f>IF($B816="","",$Q816*Parámetros!$B$3+Parámetros!$B$2)</f>
        <v/>
      </c>
      <c r="AC816" s="46" t="str">
        <f>IF($B816="","",Parámetros!$B$1*IF(OR($S816=27,$S816=102),0,1))</f>
        <v/>
      </c>
      <c r="AE816" s="43" t="str">
        <f>IF($B816="","",IF($C816="","No declarado",IFERROR(VLOOKUP($C816,F.931!$B:$BZ,$AE$1,0),"No declarado")))</f>
        <v/>
      </c>
      <c r="AF816" s="47" t="str">
        <f t="shared" si="112"/>
        <v/>
      </c>
      <c r="AG816" s="47" t="str">
        <f>IF($B816="","",IFERROR(O816-VLOOKUP(C816,F.931!B:BZ,SUMIFS(F.931!$1:$1,F.931!$3:$3,"Remuneración 4"),0),""))</f>
        <v/>
      </c>
      <c r="AH816" s="48" t="str">
        <f t="shared" si="113"/>
        <v/>
      </c>
      <c r="AI816" s="41" t="str">
        <f t="shared" si="114"/>
        <v/>
      </c>
    </row>
    <row r="817" spans="1:35" x14ac:dyDescent="0.2">
      <c r="A817" s="65"/>
      <c r="B817" s="64"/>
      <c r="C817" s="65"/>
      <c r="D817" s="88"/>
      <c r="E817" s="62"/>
      <c r="F817" s="62"/>
      <c r="G817" s="62"/>
      <c r="H817" s="62"/>
      <c r="I817" s="62"/>
      <c r="J817" s="62"/>
      <c r="K817" s="62"/>
      <c r="L817" s="43" t="str">
        <f>IF($B817="","",MAX(0,$E817-MAX($E817-$I817,Parámetros!$B$5)))</f>
        <v/>
      </c>
      <c r="M817" s="43" t="str">
        <f>IF($B817="","",MIN($E817,Parámetros!$B$4))</f>
        <v/>
      </c>
      <c r="N817" s="43" t="str">
        <f t="shared" si="107"/>
        <v/>
      </c>
      <c r="O817" s="43" t="str">
        <f>IF($B817="","",MIN(($E817+$F817)/IF($D817="",1,$D817),Parámetros!$B$4))</f>
        <v/>
      </c>
      <c r="P817" s="43" t="str">
        <f t="shared" si="108"/>
        <v/>
      </c>
      <c r="Q817" s="43" t="str">
        <f t="shared" si="109"/>
        <v/>
      </c>
      <c r="R817" s="43" t="str">
        <f t="shared" si="110"/>
        <v/>
      </c>
      <c r="S817" s="44" t="str">
        <f>IF($B817="","",IFERROR(VLOOKUP($C817,F.931!$B:$R,9,0),8))</f>
        <v/>
      </c>
      <c r="T817" s="44" t="str">
        <f>IF($B817="","",IFERROR(VLOOKUP($C817,F.931!$B:$R,7,0),1))</f>
        <v/>
      </c>
      <c r="U817" s="44" t="str">
        <f>IF($B817="","",IFERROR(VLOOKUP($C817,F.931!$B:$AR,15,0),0))</f>
        <v/>
      </c>
      <c r="V817" s="44" t="str">
        <f>IF($B817="","",IFERROR(VLOOKUP($C817,F.931!$B:$R,3,0),1))</f>
        <v/>
      </c>
      <c r="W817" s="45" t="str">
        <f t="shared" si="111"/>
        <v/>
      </c>
      <c r="X817" s="46" t="str">
        <f>IF($B817="","",$W817*(X$2+$U817*0.015) *$O817*IF(COUNTIF(Parámetros!$J:$J, $S817)&gt;0,0,1)*IF($T817=2,0,1) +$J817*$W817)</f>
        <v/>
      </c>
      <c r="Y817" s="46" t="str">
        <f>IF($B817="","",$W817*Y$2*P817*IF(COUNTIF(Parámetros!$L:$L,$S817)&gt;0,0,1)*IF($T817=2,0,1) +$K817*$W817)</f>
        <v/>
      </c>
      <c r="Z817" s="46" t="str">
        <f>IF($B817="","",($M817*Z$2+IF($T817=2,0, $M817*Z$1+$X817/$W817*(1-$W817)))*IF(COUNTIF(Parámetros!$I:$I, $S817)&gt;0,0,1))</f>
        <v/>
      </c>
      <c r="AA817" s="46" t="str">
        <f>IF($B817="","",$R817*IF($T817=2,AA$1,AA$2) *IF(COUNTIF(Parámetros!$K:$K, $S817)&gt;0,0,1)+$Y817/$W817*(1-$W817))</f>
        <v/>
      </c>
      <c r="AB817" s="46" t="str">
        <f>IF($B817="","",$Q817*Parámetros!$B$3+Parámetros!$B$2)</f>
        <v/>
      </c>
      <c r="AC817" s="46" t="str">
        <f>IF($B817="","",Parámetros!$B$1*IF(OR($S817=27,$S817=102),0,1))</f>
        <v/>
      </c>
      <c r="AE817" s="43" t="str">
        <f>IF($B817="","",IF($C817="","No declarado",IFERROR(VLOOKUP($C817,F.931!$B:$BZ,$AE$1,0),"No declarado")))</f>
        <v/>
      </c>
      <c r="AF817" s="47" t="str">
        <f t="shared" si="112"/>
        <v/>
      </c>
      <c r="AG817" s="47" t="str">
        <f>IF($B817="","",IFERROR(O817-VLOOKUP(C817,F.931!B:BZ,SUMIFS(F.931!$1:$1,F.931!$3:$3,"Remuneración 4"),0),""))</f>
        <v/>
      </c>
      <c r="AH817" s="48" t="str">
        <f t="shared" si="113"/>
        <v/>
      </c>
      <c r="AI817" s="41" t="str">
        <f t="shared" si="114"/>
        <v/>
      </c>
    </row>
    <row r="818" spans="1:35" x14ac:dyDescent="0.2">
      <c r="A818" s="65"/>
      <c r="B818" s="64"/>
      <c r="C818" s="65"/>
      <c r="D818" s="88"/>
      <c r="E818" s="62"/>
      <c r="F818" s="62"/>
      <c r="G818" s="62"/>
      <c r="H818" s="62"/>
      <c r="I818" s="62"/>
      <c r="J818" s="62"/>
      <c r="K818" s="62"/>
      <c r="L818" s="43" t="str">
        <f>IF($B818="","",MAX(0,$E818-MAX($E818-$I818,Parámetros!$B$5)))</f>
        <v/>
      </c>
      <c r="M818" s="43" t="str">
        <f>IF($B818="","",MIN($E818,Parámetros!$B$4))</f>
        <v/>
      </c>
      <c r="N818" s="43" t="str">
        <f t="shared" si="107"/>
        <v/>
      </c>
      <c r="O818" s="43" t="str">
        <f>IF($B818="","",MIN(($E818+$F818)/IF($D818="",1,$D818),Parámetros!$B$4))</f>
        <v/>
      </c>
      <c r="P818" s="43" t="str">
        <f t="shared" si="108"/>
        <v/>
      </c>
      <c r="Q818" s="43" t="str">
        <f t="shared" si="109"/>
        <v/>
      </c>
      <c r="R818" s="43" t="str">
        <f t="shared" si="110"/>
        <v/>
      </c>
      <c r="S818" s="44" t="str">
        <f>IF($B818="","",IFERROR(VLOOKUP($C818,F.931!$B:$R,9,0),8))</f>
        <v/>
      </c>
      <c r="T818" s="44" t="str">
        <f>IF($B818="","",IFERROR(VLOOKUP($C818,F.931!$B:$R,7,0),1))</f>
        <v/>
      </c>
      <c r="U818" s="44" t="str">
        <f>IF($B818="","",IFERROR(VLOOKUP($C818,F.931!$B:$AR,15,0),0))</f>
        <v/>
      </c>
      <c r="V818" s="44" t="str">
        <f>IF($B818="","",IFERROR(VLOOKUP($C818,F.931!$B:$R,3,0),1))</f>
        <v/>
      </c>
      <c r="W818" s="45" t="str">
        <f t="shared" si="111"/>
        <v/>
      </c>
      <c r="X818" s="46" t="str">
        <f>IF($B818="","",$W818*(X$2+$U818*0.015) *$O818*IF(COUNTIF(Parámetros!$J:$J, $S818)&gt;0,0,1)*IF($T818=2,0,1) +$J818*$W818)</f>
        <v/>
      </c>
      <c r="Y818" s="46" t="str">
        <f>IF($B818="","",$W818*Y$2*P818*IF(COUNTIF(Parámetros!$L:$L,$S818)&gt;0,0,1)*IF($T818=2,0,1) +$K818*$W818)</f>
        <v/>
      </c>
      <c r="Z818" s="46" t="str">
        <f>IF($B818="","",($M818*Z$2+IF($T818=2,0, $M818*Z$1+$X818/$W818*(1-$W818)))*IF(COUNTIF(Parámetros!$I:$I, $S818)&gt;0,0,1))</f>
        <v/>
      </c>
      <c r="AA818" s="46" t="str">
        <f>IF($B818="","",$R818*IF($T818=2,AA$1,AA$2) *IF(COUNTIF(Parámetros!$K:$K, $S818)&gt;0,0,1)+$Y818/$W818*(1-$W818))</f>
        <v/>
      </c>
      <c r="AB818" s="46" t="str">
        <f>IF($B818="","",$Q818*Parámetros!$B$3+Parámetros!$B$2)</f>
        <v/>
      </c>
      <c r="AC818" s="46" t="str">
        <f>IF($B818="","",Parámetros!$B$1*IF(OR($S818=27,$S818=102),0,1))</f>
        <v/>
      </c>
      <c r="AE818" s="43" t="str">
        <f>IF($B818="","",IF($C818="","No declarado",IFERROR(VLOOKUP($C818,F.931!$B:$BZ,$AE$1,0),"No declarado")))</f>
        <v/>
      </c>
      <c r="AF818" s="47" t="str">
        <f t="shared" si="112"/>
        <v/>
      </c>
      <c r="AG818" s="47" t="str">
        <f>IF($B818="","",IFERROR(O818-VLOOKUP(C818,F.931!B:BZ,SUMIFS(F.931!$1:$1,F.931!$3:$3,"Remuneración 4"),0),""))</f>
        <v/>
      </c>
      <c r="AH818" s="48" t="str">
        <f t="shared" si="113"/>
        <v/>
      </c>
      <c r="AI818" s="41" t="str">
        <f t="shared" si="114"/>
        <v/>
      </c>
    </row>
    <row r="819" spans="1:35" x14ac:dyDescent="0.2">
      <c r="A819" s="65"/>
      <c r="B819" s="64"/>
      <c r="C819" s="65"/>
      <c r="D819" s="88"/>
      <c r="E819" s="62"/>
      <c r="F819" s="62"/>
      <c r="G819" s="62"/>
      <c r="H819" s="62"/>
      <c r="I819" s="62"/>
      <c r="J819" s="62"/>
      <c r="K819" s="62"/>
      <c r="L819" s="43" t="str">
        <f>IF($B819="","",MAX(0,$E819-MAX($E819-$I819,Parámetros!$B$5)))</f>
        <v/>
      </c>
      <c r="M819" s="43" t="str">
        <f>IF($B819="","",MIN($E819,Parámetros!$B$4))</f>
        <v/>
      </c>
      <c r="N819" s="43" t="str">
        <f t="shared" si="107"/>
        <v/>
      </c>
      <c r="O819" s="43" t="str">
        <f>IF($B819="","",MIN(($E819+$F819)/IF($D819="",1,$D819),Parámetros!$B$4))</f>
        <v/>
      </c>
      <c r="P819" s="43" t="str">
        <f t="shared" si="108"/>
        <v/>
      </c>
      <c r="Q819" s="43" t="str">
        <f t="shared" si="109"/>
        <v/>
      </c>
      <c r="R819" s="43" t="str">
        <f t="shared" si="110"/>
        <v/>
      </c>
      <c r="S819" s="44" t="str">
        <f>IF($B819="","",IFERROR(VLOOKUP($C819,F.931!$B:$R,9,0),8))</f>
        <v/>
      </c>
      <c r="T819" s="44" t="str">
        <f>IF($B819="","",IFERROR(VLOOKUP($C819,F.931!$B:$R,7,0),1))</f>
        <v/>
      </c>
      <c r="U819" s="44" t="str">
        <f>IF($B819="","",IFERROR(VLOOKUP($C819,F.931!$B:$AR,15,0),0))</f>
        <v/>
      </c>
      <c r="V819" s="44" t="str">
        <f>IF($B819="","",IFERROR(VLOOKUP($C819,F.931!$B:$R,3,0),1))</f>
        <v/>
      </c>
      <c r="W819" s="45" t="str">
        <f t="shared" si="111"/>
        <v/>
      </c>
      <c r="X819" s="46" t="str">
        <f>IF($B819="","",$W819*(X$2+$U819*0.015) *$O819*IF(COUNTIF(Parámetros!$J:$J, $S819)&gt;0,0,1)*IF($T819=2,0,1) +$J819*$W819)</f>
        <v/>
      </c>
      <c r="Y819" s="46" t="str">
        <f>IF($B819="","",$W819*Y$2*P819*IF(COUNTIF(Parámetros!$L:$L,$S819)&gt;0,0,1)*IF($T819=2,0,1) +$K819*$W819)</f>
        <v/>
      </c>
      <c r="Z819" s="46" t="str">
        <f>IF($B819="","",($M819*Z$2+IF($T819=2,0, $M819*Z$1+$X819/$W819*(1-$W819)))*IF(COUNTIF(Parámetros!$I:$I, $S819)&gt;0,0,1))</f>
        <v/>
      </c>
      <c r="AA819" s="46" t="str">
        <f>IF($B819="","",$R819*IF($T819=2,AA$1,AA$2) *IF(COUNTIF(Parámetros!$K:$K, $S819)&gt;0,0,1)+$Y819/$W819*(1-$W819))</f>
        <v/>
      </c>
      <c r="AB819" s="46" t="str">
        <f>IF($B819="","",$Q819*Parámetros!$B$3+Parámetros!$B$2)</f>
        <v/>
      </c>
      <c r="AC819" s="46" t="str">
        <f>IF($B819="","",Parámetros!$B$1*IF(OR($S819=27,$S819=102),0,1))</f>
        <v/>
      </c>
      <c r="AE819" s="43" t="str">
        <f>IF($B819="","",IF($C819="","No declarado",IFERROR(VLOOKUP($C819,F.931!$B:$BZ,$AE$1,0),"No declarado")))</f>
        <v/>
      </c>
      <c r="AF819" s="47" t="str">
        <f t="shared" si="112"/>
        <v/>
      </c>
      <c r="AG819" s="47" t="str">
        <f>IF($B819="","",IFERROR(O819-VLOOKUP(C819,F.931!B:BZ,SUMIFS(F.931!$1:$1,F.931!$3:$3,"Remuneración 4"),0),""))</f>
        <v/>
      </c>
      <c r="AH819" s="48" t="str">
        <f t="shared" si="113"/>
        <v/>
      </c>
      <c r="AI819" s="41" t="str">
        <f t="shared" si="114"/>
        <v/>
      </c>
    </row>
    <row r="820" spans="1:35" x14ac:dyDescent="0.2">
      <c r="A820" s="65"/>
      <c r="B820" s="64"/>
      <c r="C820" s="65"/>
      <c r="D820" s="88"/>
      <c r="E820" s="62"/>
      <c r="F820" s="62"/>
      <c r="G820" s="62"/>
      <c r="H820" s="62"/>
      <c r="I820" s="62"/>
      <c r="J820" s="62"/>
      <c r="K820" s="62"/>
      <c r="L820" s="43" t="str">
        <f>IF($B820="","",MAX(0,$E820-MAX($E820-$I820,Parámetros!$B$5)))</f>
        <v/>
      </c>
      <c r="M820" s="43" t="str">
        <f>IF($B820="","",MIN($E820,Parámetros!$B$4))</f>
        <v/>
      </c>
      <c r="N820" s="43" t="str">
        <f t="shared" si="107"/>
        <v/>
      </c>
      <c r="O820" s="43" t="str">
        <f>IF($B820="","",MIN(($E820+$F820)/IF($D820="",1,$D820),Parámetros!$B$4))</f>
        <v/>
      </c>
      <c r="P820" s="43" t="str">
        <f t="shared" si="108"/>
        <v/>
      </c>
      <c r="Q820" s="43" t="str">
        <f t="shared" si="109"/>
        <v/>
      </c>
      <c r="R820" s="43" t="str">
        <f t="shared" si="110"/>
        <v/>
      </c>
      <c r="S820" s="44" t="str">
        <f>IF($B820="","",IFERROR(VLOOKUP($C820,F.931!$B:$R,9,0),8))</f>
        <v/>
      </c>
      <c r="T820" s="44" t="str">
        <f>IF($B820="","",IFERROR(VLOOKUP($C820,F.931!$B:$R,7,0),1))</f>
        <v/>
      </c>
      <c r="U820" s="44" t="str">
        <f>IF($B820="","",IFERROR(VLOOKUP($C820,F.931!$B:$AR,15,0),0))</f>
        <v/>
      </c>
      <c r="V820" s="44" t="str">
        <f>IF($B820="","",IFERROR(VLOOKUP($C820,F.931!$B:$R,3,0),1))</f>
        <v/>
      </c>
      <c r="W820" s="45" t="str">
        <f t="shared" si="111"/>
        <v/>
      </c>
      <c r="X820" s="46" t="str">
        <f>IF($B820="","",$W820*(X$2+$U820*0.015) *$O820*IF(COUNTIF(Parámetros!$J:$J, $S820)&gt;0,0,1)*IF($T820=2,0,1) +$J820*$W820)</f>
        <v/>
      </c>
      <c r="Y820" s="46" t="str">
        <f>IF($B820="","",$W820*Y$2*P820*IF(COUNTIF(Parámetros!$L:$L,$S820)&gt;0,0,1)*IF($T820=2,0,1) +$K820*$W820)</f>
        <v/>
      </c>
      <c r="Z820" s="46" t="str">
        <f>IF($B820="","",($M820*Z$2+IF($T820=2,0, $M820*Z$1+$X820/$W820*(1-$W820)))*IF(COUNTIF(Parámetros!$I:$I, $S820)&gt;0,0,1))</f>
        <v/>
      </c>
      <c r="AA820" s="46" t="str">
        <f>IF($B820="","",$R820*IF($T820=2,AA$1,AA$2) *IF(COUNTIF(Parámetros!$K:$K, $S820)&gt;0,0,1)+$Y820/$W820*(1-$W820))</f>
        <v/>
      </c>
      <c r="AB820" s="46" t="str">
        <f>IF($B820="","",$Q820*Parámetros!$B$3+Parámetros!$B$2)</f>
        <v/>
      </c>
      <c r="AC820" s="46" t="str">
        <f>IF($B820="","",Parámetros!$B$1*IF(OR($S820=27,$S820=102),0,1))</f>
        <v/>
      </c>
      <c r="AE820" s="43" t="str">
        <f>IF($B820="","",IF($C820="","No declarado",IFERROR(VLOOKUP($C820,F.931!$B:$BZ,$AE$1,0),"No declarado")))</f>
        <v/>
      </c>
      <c r="AF820" s="47" t="str">
        <f t="shared" si="112"/>
        <v/>
      </c>
      <c r="AG820" s="47" t="str">
        <f>IF($B820="","",IFERROR(O820-VLOOKUP(C820,F.931!B:BZ,SUMIFS(F.931!$1:$1,F.931!$3:$3,"Remuneración 4"),0),""))</f>
        <v/>
      </c>
      <c r="AH820" s="48" t="str">
        <f t="shared" si="113"/>
        <v/>
      </c>
      <c r="AI820" s="41" t="str">
        <f t="shared" si="114"/>
        <v/>
      </c>
    </row>
    <row r="821" spans="1:35" x14ac:dyDescent="0.2">
      <c r="A821" s="65"/>
      <c r="B821" s="64"/>
      <c r="C821" s="65"/>
      <c r="D821" s="88"/>
      <c r="E821" s="62"/>
      <c r="F821" s="62"/>
      <c r="G821" s="62"/>
      <c r="H821" s="62"/>
      <c r="I821" s="62"/>
      <c r="J821" s="62"/>
      <c r="K821" s="62"/>
      <c r="L821" s="43" t="str">
        <f>IF($B821="","",MAX(0,$E821-MAX($E821-$I821,Parámetros!$B$5)))</f>
        <v/>
      </c>
      <c r="M821" s="43" t="str">
        <f>IF($B821="","",MIN($E821,Parámetros!$B$4))</f>
        <v/>
      </c>
      <c r="N821" s="43" t="str">
        <f t="shared" si="107"/>
        <v/>
      </c>
      <c r="O821" s="43" t="str">
        <f>IF($B821="","",MIN(($E821+$F821)/IF($D821="",1,$D821),Parámetros!$B$4))</f>
        <v/>
      </c>
      <c r="P821" s="43" t="str">
        <f t="shared" si="108"/>
        <v/>
      </c>
      <c r="Q821" s="43" t="str">
        <f t="shared" si="109"/>
        <v/>
      </c>
      <c r="R821" s="43" t="str">
        <f t="shared" si="110"/>
        <v/>
      </c>
      <c r="S821" s="44" t="str">
        <f>IF($B821="","",IFERROR(VLOOKUP($C821,F.931!$B:$R,9,0),8))</f>
        <v/>
      </c>
      <c r="T821" s="44" t="str">
        <f>IF($B821="","",IFERROR(VLOOKUP($C821,F.931!$B:$R,7,0),1))</f>
        <v/>
      </c>
      <c r="U821" s="44" t="str">
        <f>IF($B821="","",IFERROR(VLOOKUP($C821,F.931!$B:$AR,15,0),0))</f>
        <v/>
      </c>
      <c r="V821" s="44" t="str">
        <f>IF($B821="","",IFERROR(VLOOKUP($C821,F.931!$B:$R,3,0),1))</f>
        <v/>
      </c>
      <c r="W821" s="45" t="str">
        <f t="shared" si="111"/>
        <v/>
      </c>
      <c r="X821" s="46" t="str">
        <f>IF($B821="","",$W821*(X$2+$U821*0.015) *$O821*IF(COUNTIF(Parámetros!$J:$J, $S821)&gt;0,0,1)*IF($T821=2,0,1) +$J821*$W821)</f>
        <v/>
      </c>
      <c r="Y821" s="46" t="str">
        <f>IF($B821="","",$W821*Y$2*P821*IF(COUNTIF(Parámetros!$L:$L,$S821)&gt;0,0,1)*IF($T821=2,0,1) +$K821*$W821)</f>
        <v/>
      </c>
      <c r="Z821" s="46" t="str">
        <f>IF($B821="","",($M821*Z$2+IF($T821=2,0, $M821*Z$1+$X821/$W821*(1-$W821)))*IF(COUNTIF(Parámetros!$I:$I, $S821)&gt;0,0,1))</f>
        <v/>
      </c>
      <c r="AA821" s="46" t="str">
        <f>IF($B821="","",$R821*IF($T821=2,AA$1,AA$2) *IF(COUNTIF(Parámetros!$K:$K, $S821)&gt;0,0,1)+$Y821/$W821*(1-$W821))</f>
        <v/>
      </c>
      <c r="AB821" s="46" t="str">
        <f>IF($B821="","",$Q821*Parámetros!$B$3+Parámetros!$B$2)</f>
        <v/>
      </c>
      <c r="AC821" s="46" t="str">
        <f>IF($B821="","",Parámetros!$B$1*IF(OR($S821=27,$S821=102),0,1))</f>
        <v/>
      </c>
      <c r="AE821" s="43" t="str">
        <f>IF($B821="","",IF($C821="","No declarado",IFERROR(VLOOKUP($C821,F.931!$B:$BZ,$AE$1,0),"No declarado")))</f>
        <v/>
      </c>
      <c r="AF821" s="47" t="str">
        <f t="shared" si="112"/>
        <v/>
      </c>
      <c r="AG821" s="47" t="str">
        <f>IF($B821="","",IFERROR(O821-VLOOKUP(C821,F.931!B:BZ,SUMIFS(F.931!$1:$1,F.931!$3:$3,"Remuneración 4"),0),""))</f>
        <v/>
      </c>
      <c r="AH821" s="48" t="str">
        <f t="shared" si="113"/>
        <v/>
      </c>
      <c r="AI821" s="41" t="str">
        <f t="shared" si="114"/>
        <v/>
      </c>
    </row>
    <row r="822" spans="1:35" x14ac:dyDescent="0.2">
      <c r="A822" s="65"/>
      <c r="B822" s="64"/>
      <c r="C822" s="65"/>
      <c r="D822" s="88"/>
      <c r="E822" s="62"/>
      <c r="F822" s="62"/>
      <c r="G822" s="62"/>
      <c r="H822" s="62"/>
      <c r="I822" s="62"/>
      <c r="J822" s="62"/>
      <c r="K822" s="62"/>
      <c r="L822" s="43" t="str">
        <f>IF($B822="","",MAX(0,$E822-MAX($E822-$I822,Parámetros!$B$5)))</f>
        <v/>
      </c>
      <c r="M822" s="43" t="str">
        <f>IF($B822="","",MIN($E822,Parámetros!$B$4))</f>
        <v/>
      </c>
      <c r="N822" s="43" t="str">
        <f t="shared" si="107"/>
        <v/>
      </c>
      <c r="O822" s="43" t="str">
        <f>IF($B822="","",MIN(($E822+$F822)/IF($D822="",1,$D822),Parámetros!$B$4))</f>
        <v/>
      </c>
      <c r="P822" s="43" t="str">
        <f t="shared" si="108"/>
        <v/>
      </c>
      <c r="Q822" s="43" t="str">
        <f t="shared" si="109"/>
        <v/>
      </c>
      <c r="R822" s="43" t="str">
        <f t="shared" si="110"/>
        <v/>
      </c>
      <c r="S822" s="44" t="str">
        <f>IF($B822="","",IFERROR(VLOOKUP($C822,F.931!$B:$R,9,0),8))</f>
        <v/>
      </c>
      <c r="T822" s="44" t="str">
        <f>IF($B822="","",IFERROR(VLOOKUP($C822,F.931!$B:$R,7,0),1))</f>
        <v/>
      </c>
      <c r="U822" s="44" t="str">
        <f>IF($B822="","",IFERROR(VLOOKUP($C822,F.931!$B:$AR,15,0),0))</f>
        <v/>
      </c>
      <c r="V822" s="44" t="str">
        <f>IF($B822="","",IFERROR(VLOOKUP($C822,F.931!$B:$R,3,0),1))</f>
        <v/>
      </c>
      <c r="W822" s="45" t="str">
        <f t="shared" si="111"/>
        <v/>
      </c>
      <c r="X822" s="46" t="str">
        <f>IF($B822="","",$W822*(X$2+$U822*0.015) *$O822*IF(COUNTIF(Parámetros!$J:$J, $S822)&gt;0,0,1)*IF($T822=2,0,1) +$J822*$W822)</f>
        <v/>
      </c>
      <c r="Y822" s="46" t="str">
        <f>IF($B822="","",$W822*Y$2*P822*IF(COUNTIF(Parámetros!$L:$L,$S822)&gt;0,0,1)*IF($T822=2,0,1) +$K822*$W822)</f>
        <v/>
      </c>
      <c r="Z822" s="46" t="str">
        <f>IF($B822="","",($M822*Z$2+IF($T822=2,0, $M822*Z$1+$X822/$W822*(1-$W822)))*IF(COUNTIF(Parámetros!$I:$I, $S822)&gt;0,0,1))</f>
        <v/>
      </c>
      <c r="AA822" s="46" t="str">
        <f>IF($B822="","",$R822*IF($T822=2,AA$1,AA$2) *IF(COUNTIF(Parámetros!$K:$K, $S822)&gt;0,0,1)+$Y822/$W822*(1-$W822))</f>
        <v/>
      </c>
      <c r="AB822" s="46" t="str">
        <f>IF($B822="","",$Q822*Parámetros!$B$3+Parámetros!$B$2)</f>
        <v/>
      </c>
      <c r="AC822" s="46" t="str">
        <f>IF($B822="","",Parámetros!$B$1*IF(OR($S822=27,$S822=102),0,1))</f>
        <v/>
      </c>
      <c r="AE822" s="43" t="str">
        <f>IF($B822="","",IF($C822="","No declarado",IFERROR(VLOOKUP($C822,F.931!$B:$BZ,$AE$1,0),"No declarado")))</f>
        <v/>
      </c>
      <c r="AF822" s="47" t="str">
        <f t="shared" si="112"/>
        <v/>
      </c>
      <c r="AG822" s="47" t="str">
        <f>IF($B822="","",IFERROR(O822-VLOOKUP(C822,F.931!B:BZ,SUMIFS(F.931!$1:$1,F.931!$3:$3,"Remuneración 4"),0),""))</f>
        <v/>
      </c>
      <c r="AH822" s="48" t="str">
        <f t="shared" si="113"/>
        <v/>
      </c>
      <c r="AI822" s="41" t="str">
        <f t="shared" si="114"/>
        <v/>
      </c>
    </row>
    <row r="823" spans="1:35" x14ac:dyDescent="0.2">
      <c r="A823" s="65"/>
      <c r="B823" s="64"/>
      <c r="C823" s="65"/>
      <c r="D823" s="88"/>
      <c r="E823" s="62"/>
      <c r="F823" s="62"/>
      <c r="G823" s="62"/>
      <c r="H823" s="62"/>
      <c r="I823" s="62"/>
      <c r="J823" s="62"/>
      <c r="K823" s="62"/>
      <c r="L823" s="43" t="str">
        <f>IF($B823="","",MAX(0,$E823-MAX($E823-$I823,Parámetros!$B$5)))</f>
        <v/>
      </c>
      <c r="M823" s="43" t="str">
        <f>IF($B823="","",MIN($E823,Parámetros!$B$4))</f>
        <v/>
      </c>
      <c r="N823" s="43" t="str">
        <f t="shared" si="107"/>
        <v/>
      </c>
      <c r="O823" s="43" t="str">
        <f>IF($B823="","",MIN(($E823+$F823)/IF($D823="",1,$D823),Parámetros!$B$4))</f>
        <v/>
      </c>
      <c r="P823" s="43" t="str">
        <f t="shared" si="108"/>
        <v/>
      </c>
      <c r="Q823" s="43" t="str">
        <f t="shared" si="109"/>
        <v/>
      </c>
      <c r="R823" s="43" t="str">
        <f t="shared" si="110"/>
        <v/>
      </c>
      <c r="S823" s="44" t="str">
        <f>IF($B823="","",IFERROR(VLOOKUP($C823,F.931!$B:$R,9,0),8))</f>
        <v/>
      </c>
      <c r="T823" s="44" t="str">
        <f>IF($B823="","",IFERROR(VLOOKUP($C823,F.931!$B:$R,7,0),1))</f>
        <v/>
      </c>
      <c r="U823" s="44" t="str">
        <f>IF($B823="","",IFERROR(VLOOKUP($C823,F.931!$B:$AR,15,0),0))</f>
        <v/>
      </c>
      <c r="V823" s="44" t="str">
        <f>IF($B823="","",IFERROR(VLOOKUP($C823,F.931!$B:$R,3,0),1))</f>
        <v/>
      </c>
      <c r="W823" s="45" t="str">
        <f t="shared" si="111"/>
        <v/>
      </c>
      <c r="X823" s="46" t="str">
        <f>IF($B823="","",$W823*(X$2+$U823*0.015) *$O823*IF(COUNTIF(Parámetros!$J:$J, $S823)&gt;0,0,1)*IF($T823=2,0,1) +$J823*$W823)</f>
        <v/>
      </c>
      <c r="Y823" s="46" t="str">
        <f>IF($B823="","",$W823*Y$2*P823*IF(COUNTIF(Parámetros!$L:$L,$S823)&gt;0,0,1)*IF($T823=2,0,1) +$K823*$W823)</f>
        <v/>
      </c>
      <c r="Z823" s="46" t="str">
        <f>IF($B823="","",($M823*Z$2+IF($T823=2,0, $M823*Z$1+$X823/$W823*(1-$W823)))*IF(COUNTIF(Parámetros!$I:$I, $S823)&gt;0,0,1))</f>
        <v/>
      </c>
      <c r="AA823" s="46" t="str">
        <f>IF($B823="","",$R823*IF($T823=2,AA$1,AA$2) *IF(COUNTIF(Parámetros!$K:$K, $S823)&gt;0,0,1)+$Y823/$W823*(1-$W823))</f>
        <v/>
      </c>
      <c r="AB823" s="46" t="str">
        <f>IF($B823="","",$Q823*Parámetros!$B$3+Parámetros!$B$2)</f>
        <v/>
      </c>
      <c r="AC823" s="46" t="str">
        <f>IF($B823="","",Parámetros!$B$1*IF(OR($S823=27,$S823=102),0,1))</f>
        <v/>
      </c>
      <c r="AE823" s="43" t="str">
        <f>IF($B823="","",IF($C823="","No declarado",IFERROR(VLOOKUP($C823,F.931!$B:$BZ,$AE$1,0),"No declarado")))</f>
        <v/>
      </c>
      <c r="AF823" s="47" t="str">
        <f t="shared" si="112"/>
        <v/>
      </c>
      <c r="AG823" s="47" t="str">
        <f>IF($B823="","",IFERROR(O823-VLOOKUP(C823,F.931!B:BZ,SUMIFS(F.931!$1:$1,F.931!$3:$3,"Remuneración 4"),0),""))</f>
        <v/>
      </c>
      <c r="AH823" s="48" t="str">
        <f t="shared" si="113"/>
        <v/>
      </c>
      <c r="AI823" s="41" t="str">
        <f t="shared" si="114"/>
        <v/>
      </c>
    </row>
    <row r="824" spans="1:35" x14ac:dyDescent="0.2">
      <c r="A824" s="65"/>
      <c r="B824" s="64"/>
      <c r="C824" s="65"/>
      <c r="D824" s="88"/>
      <c r="E824" s="62"/>
      <c r="F824" s="62"/>
      <c r="G824" s="62"/>
      <c r="H824" s="62"/>
      <c r="I824" s="62"/>
      <c r="J824" s="62"/>
      <c r="K824" s="62"/>
      <c r="L824" s="43" t="str">
        <f>IF($B824="","",MAX(0,$E824-MAX($E824-$I824,Parámetros!$B$5)))</f>
        <v/>
      </c>
      <c r="M824" s="43" t="str">
        <f>IF($B824="","",MIN($E824,Parámetros!$B$4))</f>
        <v/>
      </c>
      <c r="N824" s="43" t="str">
        <f t="shared" si="107"/>
        <v/>
      </c>
      <c r="O824" s="43" t="str">
        <f>IF($B824="","",MIN(($E824+$F824)/IF($D824="",1,$D824),Parámetros!$B$4))</f>
        <v/>
      </c>
      <c r="P824" s="43" t="str">
        <f t="shared" si="108"/>
        <v/>
      </c>
      <c r="Q824" s="43" t="str">
        <f t="shared" si="109"/>
        <v/>
      </c>
      <c r="R824" s="43" t="str">
        <f t="shared" si="110"/>
        <v/>
      </c>
      <c r="S824" s="44" t="str">
        <f>IF($B824="","",IFERROR(VLOOKUP($C824,F.931!$B:$R,9,0),8))</f>
        <v/>
      </c>
      <c r="T824" s="44" t="str">
        <f>IF($B824="","",IFERROR(VLOOKUP($C824,F.931!$B:$R,7,0),1))</f>
        <v/>
      </c>
      <c r="U824" s="44" t="str">
        <f>IF($B824="","",IFERROR(VLOOKUP($C824,F.931!$B:$AR,15,0),0))</f>
        <v/>
      </c>
      <c r="V824" s="44" t="str">
        <f>IF($B824="","",IFERROR(VLOOKUP($C824,F.931!$B:$R,3,0),1))</f>
        <v/>
      </c>
      <c r="W824" s="45" t="str">
        <f t="shared" si="111"/>
        <v/>
      </c>
      <c r="X824" s="46" t="str">
        <f>IF($B824="","",$W824*(X$2+$U824*0.015) *$O824*IF(COUNTIF(Parámetros!$J:$J, $S824)&gt;0,0,1)*IF($T824=2,0,1) +$J824*$W824)</f>
        <v/>
      </c>
      <c r="Y824" s="46" t="str">
        <f>IF($B824="","",$W824*Y$2*P824*IF(COUNTIF(Parámetros!$L:$L,$S824)&gt;0,0,1)*IF($T824=2,0,1) +$K824*$W824)</f>
        <v/>
      </c>
      <c r="Z824" s="46" t="str">
        <f>IF($B824="","",($M824*Z$2+IF($T824=2,0, $M824*Z$1+$X824/$W824*(1-$W824)))*IF(COUNTIF(Parámetros!$I:$I, $S824)&gt;0,0,1))</f>
        <v/>
      </c>
      <c r="AA824" s="46" t="str">
        <f>IF($B824="","",$R824*IF($T824=2,AA$1,AA$2) *IF(COUNTIF(Parámetros!$K:$K, $S824)&gt;0,0,1)+$Y824/$W824*(1-$W824))</f>
        <v/>
      </c>
      <c r="AB824" s="46" t="str">
        <f>IF($B824="","",$Q824*Parámetros!$B$3+Parámetros!$B$2)</f>
        <v/>
      </c>
      <c r="AC824" s="46" t="str">
        <f>IF($B824="","",Parámetros!$B$1*IF(OR($S824=27,$S824=102),0,1))</f>
        <v/>
      </c>
      <c r="AE824" s="43" t="str">
        <f>IF($B824="","",IF($C824="","No declarado",IFERROR(VLOOKUP($C824,F.931!$B:$BZ,$AE$1,0),"No declarado")))</f>
        <v/>
      </c>
      <c r="AF824" s="47" t="str">
        <f t="shared" si="112"/>
        <v/>
      </c>
      <c r="AG824" s="47" t="str">
        <f>IF($B824="","",IFERROR(O824-VLOOKUP(C824,F.931!B:BZ,SUMIFS(F.931!$1:$1,F.931!$3:$3,"Remuneración 4"),0),""))</f>
        <v/>
      </c>
      <c r="AH824" s="48" t="str">
        <f t="shared" si="113"/>
        <v/>
      </c>
      <c r="AI824" s="41" t="str">
        <f t="shared" si="114"/>
        <v/>
      </c>
    </row>
    <row r="825" spans="1:35" x14ac:dyDescent="0.2">
      <c r="A825" s="65"/>
      <c r="B825" s="64"/>
      <c r="C825" s="65"/>
      <c r="D825" s="88"/>
      <c r="E825" s="62"/>
      <c r="F825" s="62"/>
      <c r="G825" s="62"/>
      <c r="H825" s="62"/>
      <c r="I825" s="62"/>
      <c r="J825" s="62"/>
      <c r="K825" s="62"/>
      <c r="L825" s="43" t="str">
        <f>IF($B825="","",MAX(0,$E825-MAX($E825-$I825,Parámetros!$B$5)))</f>
        <v/>
      </c>
      <c r="M825" s="43" t="str">
        <f>IF($B825="","",MIN($E825,Parámetros!$B$4))</f>
        <v/>
      </c>
      <c r="N825" s="43" t="str">
        <f t="shared" si="107"/>
        <v/>
      </c>
      <c r="O825" s="43" t="str">
        <f>IF($B825="","",MIN(($E825+$F825)/IF($D825="",1,$D825),Parámetros!$B$4))</f>
        <v/>
      </c>
      <c r="P825" s="43" t="str">
        <f t="shared" si="108"/>
        <v/>
      </c>
      <c r="Q825" s="43" t="str">
        <f t="shared" si="109"/>
        <v/>
      </c>
      <c r="R825" s="43" t="str">
        <f t="shared" si="110"/>
        <v/>
      </c>
      <c r="S825" s="44" t="str">
        <f>IF($B825="","",IFERROR(VLOOKUP($C825,F.931!$B:$R,9,0),8))</f>
        <v/>
      </c>
      <c r="T825" s="44" t="str">
        <f>IF($B825="","",IFERROR(VLOOKUP($C825,F.931!$B:$R,7,0),1))</f>
        <v/>
      </c>
      <c r="U825" s="44" t="str">
        <f>IF($B825="","",IFERROR(VLOOKUP($C825,F.931!$B:$AR,15,0),0))</f>
        <v/>
      </c>
      <c r="V825" s="44" t="str">
        <f>IF($B825="","",IFERROR(VLOOKUP($C825,F.931!$B:$R,3,0),1))</f>
        <v/>
      </c>
      <c r="W825" s="45" t="str">
        <f t="shared" si="111"/>
        <v/>
      </c>
      <c r="X825" s="46" t="str">
        <f>IF($B825="","",$W825*(X$2+$U825*0.015) *$O825*IF(COUNTIF(Parámetros!$J:$J, $S825)&gt;0,0,1)*IF($T825=2,0,1) +$J825*$W825)</f>
        <v/>
      </c>
      <c r="Y825" s="46" t="str">
        <f>IF($B825="","",$W825*Y$2*P825*IF(COUNTIF(Parámetros!$L:$L,$S825)&gt;0,0,1)*IF($T825=2,0,1) +$K825*$W825)</f>
        <v/>
      </c>
      <c r="Z825" s="46" t="str">
        <f>IF($B825="","",($M825*Z$2+IF($T825=2,0, $M825*Z$1+$X825/$W825*(1-$W825)))*IF(COUNTIF(Parámetros!$I:$I, $S825)&gt;0,0,1))</f>
        <v/>
      </c>
      <c r="AA825" s="46" t="str">
        <f>IF($B825="","",$R825*IF($T825=2,AA$1,AA$2) *IF(COUNTIF(Parámetros!$K:$K, $S825)&gt;0,0,1)+$Y825/$W825*(1-$W825))</f>
        <v/>
      </c>
      <c r="AB825" s="46" t="str">
        <f>IF($B825="","",$Q825*Parámetros!$B$3+Parámetros!$B$2)</f>
        <v/>
      </c>
      <c r="AC825" s="46" t="str">
        <f>IF($B825="","",Parámetros!$B$1*IF(OR($S825=27,$S825=102),0,1))</f>
        <v/>
      </c>
      <c r="AE825" s="43" t="str">
        <f>IF($B825="","",IF($C825="","No declarado",IFERROR(VLOOKUP($C825,F.931!$B:$BZ,$AE$1,0),"No declarado")))</f>
        <v/>
      </c>
      <c r="AF825" s="47" t="str">
        <f t="shared" si="112"/>
        <v/>
      </c>
      <c r="AG825" s="47" t="str">
        <f>IF($B825="","",IFERROR(O825-VLOOKUP(C825,F.931!B:BZ,SUMIFS(F.931!$1:$1,F.931!$3:$3,"Remuneración 4"),0),""))</f>
        <v/>
      </c>
      <c r="AH825" s="48" t="str">
        <f t="shared" si="113"/>
        <v/>
      </c>
      <c r="AI825" s="41" t="str">
        <f t="shared" si="114"/>
        <v/>
      </c>
    </row>
    <row r="826" spans="1:35" x14ac:dyDescent="0.2">
      <c r="A826" s="65"/>
      <c r="B826" s="64"/>
      <c r="C826" s="65"/>
      <c r="D826" s="88"/>
      <c r="E826" s="62"/>
      <c r="F826" s="62"/>
      <c r="G826" s="62"/>
      <c r="H826" s="62"/>
      <c r="I826" s="62"/>
      <c r="J826" s="62"/>
      <c r="K826" s="62"/>
      <c r="L826" s="43" t="str">
        <f>IF($B826="","",MAX(0,$E826-MAX($E826-$I826,Parámetros!$B$5)))</f>
        <v/>
      </c>
      <c r="M826" s="43" t="str">
        <f>IF($B826="","",MIN($E826,Parámetros!$B$4))</f>
        <v/>
      </c>
      <c r="N826" s="43" t="str">
        <f t="shared" si="107"/>
        <v/>
      </c>
      <c r="O826" s="43" t="str">
        <f>IF($B826="","",MIN(($E826+$F826)/IF($D826="",1,$D826),Parámetros!$B$4))</f>
        <v/>
      </c>
      <c r="P826" s="43" t="str">
        <f t="shared" si="108"/>
        <v/>
      </c>
      <c r="Q826" s="43" t="str">
        <f t="shared" si="109"/>
        <v/>
      </c>
      <c r="R826" s="43" t="str">
        <f t="shared" si="110"/>
        <v/>
      </c>
      <c r="S826" s="44" t="str">
        <f>IF($B826="","",IFERROR(VLOOKUP($C826,F.931!$B:$R,9,0),8))</f>
        <v/>
      </c>
      <c r="T826" s="44" t="str">
        <f>IF($B826="","",IFERROR(VLOOKUP($C826,F.931!$B:$R,7,0),1))</f>
        <v/>
      </c>
      <c r="U826" s="44" t="str">
        <f>IF($B826="","",IFERROR(VLOOKUP($C826,F.931!$B:$AR,15,0),0))</f>
        <v/>
      </c>
      <c r="V826" s="44" t="str">
        <f>IF($B826="","",IFERROR(VLOOKUP($C826,F.931!$B:$R,3,0),1))</f>
        <v/>
      </c>
      <c r="W826" s="45" t="str">
        <f t="shared" si="111"/>
        <v/>
      </c>
      <c r="X826" s="46" t="str">
        <f>IF($B826="","",$W826*(X$2+$U826*0.015) *$O826*IF(COUNTIF(Parámetros!$J:$J, $S826)&gt;0,0,1)*IF($T826=2,0,1) +$J826*$W826)</f>
        <v/>
      </c>
      <c r="Y826" s="46" t="str">
        <f>IF($B826="","",$W826*Y$2*P826*IF(COUNTIF(Parámetros!$L:$L,$S826)&gt;0,0,1)*IF($T826=2,0,1) +$K826*$W826)</f>
        <v/>
      </c>
      <c r="Z826" s="46" t="str">
        <f>IF($B826="","",($M826*Z$2+IF($T826=2,0, $M826*Z$1+$X826/$W826*(1-$W826)))*IF(COUNTIF(Parámetros!$I:$I, $S826)&gt;0,0,1))</f>
        <v/>
      </c>
      <c r="AA826" s="46" t="str">
        <f>IF($B826="","",$R826*IF($T826=2,AA$1,AA$2) *IF(COUNTIF(Parámetros!$K:$K, $S826)&gt;0,0,1)+$Y826/$W826*(1-$W826))</f>
        <v/>
      </c>
      <c r="AB826" s="46" t="str">
        <f>IF($B826="","",$Q826*Parámetros!$B$3+Parámetros!$B$2)</f>
        <v/>
      </c>
      <c r="AC826" s="46" t="str">
        <f>IF($B826="","",Parámetros!$B$1*IF(OR($S826=27,$S826=102),0,1))</f>
        <v/>
      </c>
      <c r="AE826" s="43" t="str">
        <f>IF($B826="","",IF($C826="","No declarado",IFERROR(VLOOKUP($C826,F.931!$B:$BZ,$AE$1,0),"No declarado")))</f>
        <v/>
      </c>
      <c r="AF826" s="47" t="str">
        <f t="shared" si="112"/>
        <v/>
      </c>
      <c r="AG826" s="47" t="str">
        <f>IF($B826="","",IFERROR(O826-VLOOKUP(C826,F.931!B:BZ,SUMIFS(F.931!$1:$1,F.931!$3:$3,"Remuneración 4"),0),""))</f>
        <v/>
      </c>
      <c r="AH826" s="48" t="str">
        <f t="shared" si="113"/>
        <v/>
      </c>
      <c r="AI826" s="41" t="str">
        <f t="shared" si="114"/>
        <v/>
      </c>
    </row>
    <row r="827" spans="1:35" x14ac:dyDescent="0.2">
      <c r="A827" s="65"/>
      <c r="B827" s="64"/>
      <c r="C827" s="65"/>
      <c r="D827" s="88"/>
      <c r="E827" s="62"/>
      <c r="F827" s="62"/>
      <c r="G827" s="62"/>
      <c r="H827" s="62"/>
      <c r="I827" s="62"/>
      <c r="J827" s="62"/>
      <c r="K827" s="62"/>
      <c r="L827" s="43" t="str">
        <f>IF($B827="","",MAX(0,$E827-MAX($E827-$I827,Parámetros!$B$5)))</f>
        <v/>
      </c>
      <c r="M827" s="43" t="str">
        <f>IF($B827="","",MIN($E827,Parámetros!$B$4))</f>
        <v/>
      </c>
      <c r="N827" s="43" t="str">
        <f t="shared" si="107"/>
        <v/>
      </c>
      <c r="O827" s="43" t="str">
        <f>IF($B827="","",MIN(($E827+$F827)/IF($D827="",1,$D827),Parámetros!$B$4))</f>
        <v/>
      </c>
      <c r="P827" s="43" t="str">
        <f t="shared" si="108"/>
        <v/>
      </c>
      <c r="Q827" s="43" t="str">
        <f t="shared" si="109"/>
        <v/>
      </c>
      <c r="R827" s="43" t="str">
        <f t="shared" si="110"/>
        <v/>
      </c>
      <c r="S827" s="44" t="str">
        <f>IF($B827="","",IFERROR(VLOOKUP($C827,F.931!$B:$R,9,0),8))</f>
        <v/>
      </c>
      <c r="T827" s="44" t="str">
        <f>IF($B827="","",IFERROR(VLOOKUP($C827,F.931!$B:$R,7,0),1))</f>
        <v/>
      </c>
      <c r="U827" s="44" t="str">
        <f>IF($B827="","",IFERROR(VLOOKUP($C827,F.931!$B:$AR,15,0),0))</f>
        <v/>
      </c>
      <c r="V827" s="44" t="str">
        <f>IF($B827="","",IFERROR(VLOOKUP($C827,F.931!$B:$R,3,0),1))</f>
        <v/>
      </c>
      <c r="W827" s="45" t="str">
        <f t="shared" si="111"/>
        <v/>
      </c>
      <c r="X827" s="46" t="str">
        <f>IF($B827="","",$W827*(X$2+$U827*0.015) *$O827*IF(COUNTIF(Parámetros!$J:$J, $S827)&gt;0,0,1)*IF($T827=2,0,1) +$J827*$W827)</f>
        <v/>
      </c>
      <c r="Y827" s="46" t="str">
        <f>IF($B827="","",$W827*Y$2*P827*IF(COUNTIF(Parámetros!$L:$L,$S827)&gt;0,0,1)*IF($T827=2,0,1) +$K827*$W827)</f>
        <v/>
      </c>
      <c r="Z827" s="46" t="str">
        <f>IF($B827="","",($M827*Z$2+IF($T827=2,0, $M827*Z$1+$X827/$W827*(1-$W827)))*IF(COUNTIF(Parámetros!$I:$I, $S827)&gt;0,0,1))</f>
        <v/>
      </c>
      <c r="AA827" s="46" t="str">
        <f>IF($B827="","",$R827*IF($T827=2,AA$1,AA$2) *IF(COUNTIF(Parámetros!$K:$K, $S827)&gt;0,0,1)+$Y827/$W827*(1-$W827))</f>
        <v/>
      </c>
      <c r="AB827" s="46" t="str">
        <f>IF($B827="","",$Q827*Parámetros!$B$3+Parámetros!$B$2)</f>
        <v/>
      </c>
      <c r="AC827" s="46" t="str">
        <f>IF($B827="","",Parámetros!$B$1*IF(OR($S827=27,$S827=102),0,1))</f>
        <v/>
      </c>
      <c r="AE827" s="43" t="str">
        <f>IF($B827="","",IF($C827="","No declarado",IFERROR(VLOOKUP($C827,F.931!$B:$BZ,$AE$1,0),"No declarado")))</f>
        <v/>
      </c>
      <c r="AF827" s="47" t="str">
        <f t="shared" si="112"/>
        <v/>
      </c>
      <c r="AG827" s="47" t="str">
        <f>IF($B827="","",IFERROR(O827-VLOOKUP(C827,F.931!B:BZ,SUMIFS(F.931!$1:$1,F.931!$3:$3,"Remuneración 4"),0),""))</f>
        <v/>
      </c>
      <c r="AH827" s="48" t="str">
        <f t="shared" si="113"/>
        <v/>
      </c>
      <c r="AI827" s="41" t="str">
        <f t="shared" si="114"/>
        <v/>
      </c>
    </row>
    <row r="828" spans="1:35" x14ac:dyDescent="0.2">
      <c r="A828" s="65"/>
      <c r="B828" s="64"/>
      <c r="C828" s="65"/>
      <c r="D828" s="88"/>
      <c r="E828" s="62"/>
      <c r="F828" s="62"/>
      <c r="G828" s="62"/>
      <c r="H828" s="62"/>
      <c r="I828" s="62"/>
      <c r="J828" s="62"/>
      <c r="K828" s="62"/>
      <c r="L828" s="43" t="str">
        <f>IF($B828="","",MAX(0,$E828-MAX($E828-$I828,Parámetros!$B$5)))</f>
        <v/>
      </c>
      <c r="M828" s="43" t="str">
        <f>IF($B828="","",MIN($E828,Parámetros!$B$4))</f>
        <v/>
      </c>
      <c r="N828" s="43" t="str">
        <f t="shared" si="107"/>
        <v/>
      </c>
      <c r="O828" s="43" t="str">
        <f>IF($B828="","",MIN(($E828+$F828)/IF($D828="",1,$D828),Parámetros!$B$4))</f>
        <v/>
      </c>
      <c r="P828" s="43" t="str">
        <f t="shared" si="108"/>
        <v/>
      </c>
      <c r="Q828" s="43" t="str">
        <f t="shared" si="109"/>
        <v/>
      </c>
      <c r="R828" s="43" t="str">
        <f t="shared" si="110"/>
        <v/>
      </c>
      <c r="S828" s="44" t="str">
        <f>IF($B828="","",IFERROR(VLOOKUP($C828,F.931!$B:$R,9,0),8))</f>
        <v/>
      </c>
      <c r="T828" s="44" t="str">
        <f>IF($B828="","",IFERROR(VLOOKUP($C828,F.931!$B:$R,7,0),1))</f>
        <v/>
      </c>
      <c r="U828" s="44" t="str">
        <f>IF($B828="","",IFERROR(VLOOKUP($C828,F.931!$B:$AR,15,0),0))</f>
        <v/>
      </c>
      <c r="V828" s="44" t="str">
        <f>IF($B828="","",IFERROR(VLOOKUP($C828,F.931!$B:$R,3,0),1))</f>
        <v/>
      </c>
      <c r="W828" s="45" t="str">
        <f t="shared" si="111"/>
        <v/>
      </c>
      <c r="X828" s="46" t="str">
        <f>IF($B828="","",$W828*(X$2+$U828*0.015) *$O828*IF(COUNTIF(Parámetros!$J:$J, $S828)&gt;0,0,1)*IF($T828=2,0,1) +$J828*$W828)</f>
        <v/>
      </c>
      <c r="Y828" s="46" t="str">
        <f>IF($B828="","",$W828*Y$2*P828*IF(COUNTIF(Parámetros!$L:$L,$S828)&gt;0,0,1)*IF($T828=2,0,1) +$K828*$W828)</f>
        <v/>
      </c>
      <c r="Z828" s="46" t="str">
        <f>IF($B828="","",($M828*Z$2+IF($T828=2,0, $M828*Z$1+$X828/$W828*(1-$W828)))*IF(COUNTIF(Parámetros!$I:$I, $S828)&gt;0,0,1))</f>
        <v/>
      </c>
      <c r="AA828" s="46" t="str">
        <f>IF($B828="","",$R828*IF($T828=2,AA$1,AA$2) *IF(COUNTIF(Parámetros!$K:$K, $S828)&gt;0,0,1)+$Y828/$W828*(1-$W828))</f>
        <v/>
      </c>
      <c r="AB828" s="46" t="str">
        <f>IF($B828="","",$Q828*Parámetros!$B$3+Parámetros!$B$2)</f>
        <v/>
      </c>
      <c r="AC828" s="46" t="str">
        <f>IF($B828="","",Parámetros!$B$1*IF(OR($S828=27,$S828=102),0,1))</f>
        <v/>
      </c>
      <c r="AE828" s="43" t="str">
        <f>IF($B828="","",IF($C828="","No declarado",IFERROR(VLOOKUP($C828,F.931!$B:$BZ,$AE$1,0),"No declarado")))</f>
        <v/>
      </c>
      <c r="AF828" s="47" t="str">
        <f t="shared" si="112"/>
        <v/>
      </c>
      <c r="AG828" s="47" t="str">
        <f>IF($B828="","",IFERROR(O828-VLOOKUP(C828,F.931!B:BZ,SUMIFS(F.931!$1:$1,F.931!$3:$3,"Remuneración 4"),0),""))</f>
        <v/>
      </c>
      <c r="AH828" s="48" t="str">
        <f t="shared" si="113"/>
        <v/>
      </c>
      <c r="AI828" s="41" t="str">
        <f t="shared" si="114"/>
        <v/>
      </c>
    </row>
    <row r="829" spans="1:35" x14ac:dyDescent="0.2">
      <c r="A829" s="65"/>
      <c r="B829" s="64"/>
      <c r="C829" s="65"/>
      <c r="D829" s="88"/>
      <c r="E829" s="62"/>
      <c r="F829" s="62"/>
      <c r="G829" s="62"/>
      <c r="H829" s="62"/>
      <c r="I829" s="62"/>
      <c r="J829" s="62"/>
      <c r="K829" s="62"/>
      <c r="L829" s="43" t="str">
        <f>IF($B829="","",MAX(0,$E829-MAX($E829-$I829,Parámetros!$B$5)))</f>
        <v/>
      </c>
      <c r="M829" s="43" t="str">
        <f>IF($B829="","",MIN($E829,Parámetros!$B$4))</f>
        <v/>
      </c>
      <c r="N829" s="43" t="str">
        <f t="shared" si="107"/>
        <v/>
      </c>
      <c r="O829" s="43" t="str">
        <f>IF($B829="","",MIN(($E829+$F829)/IF($D829="",1,$D829),Parámetros!$B$4))</f>
        <v/>
      </c>
      <c r="P829" s="43" t="str">
        <f t="shared" si="108"/>
        <v/>
      </c>
      <c r="Q829" s="43" t="str">
        <f t="shared" si="109"/>
        <v/>
      </c>
      <c r="R829" s="43" t="str">
        <f t="shared" si="110"/>
        <v/>
      </c>
      <c r="S829" s="44" t="str">
        <f>IF($B829="","",IFERROR(VLOOKUP($C829,F.931!$B:$R,9,0),8))</f>
        <v/>
      </c>
      <c r="T829" s="44" t="str">
        <f>IF($B829="","",IFERROR(VLOOKUP($C829,F.931!$B:$R,7,0),1))</f>
        <v/>
      </c>
      <c r="U829" s="44" t="str">
        <f>IF($B829="","",IFERROR(VLOOKUP($C829,F.931!$B:$AR,15,0),0))</f>
        <v/>
      </c>
      <c r="V829" s="44" t="str">
        <f>IF($B829="","",IFERROR(VLOOKUP($C829,F.931!$B:$R,3,0),1))</f>
        <v/>
      </c>
      <c r="W829" s="45" t="str">
        <f t="shared" si="111"/>
        <v/>
      </c>
      <c r="X829" s="46" t="str">
        <f>IF($B829="","",$W829*(X$2+$U829*0.015) *$O829*IF(COUNTIF(Parámetros!$J:$J, $S829)&gt;0,0,1)*IF($T829=2,0,1) +$J829*$W829)</f>
        <v/>
      </c>
      <c r="Y829" s="46" t="str">
        <f>IF($B829="","",$W829*Y$2*P829*IF(COUNTIF(Parámetros!$L:$L,$S829)&gt;0,0,1)*IF($T829=2,0,1) +$K829*$W829)</f>
        <v/>
      </c>
      <c r="Z829" s="46" t="str">
        <f>IF($B829="","",($M829*Z$2+IF($T829=2,0, $M829*Z$1+$X829/$W829*(1-$W829)))*IF(COUNTIF(Parámetros!$I:$I, $S829)&gt;0,0,1))</f>
        <v/>
      </c>
      <c r="AA829" s="46" t="str">
        <f>IF($B829="","",$R829*IF($T829=2,AA$1,AA$2) *IF(COUNTIF(Parámetros!$K:$K, $S829)&gt;0,0,1)+$Y829/$W829*(1-$W829))</f>
        <v/>
      </c>
      <c r="AB829" s="46" t="str">
        <f>IF($B829="","",$Q829*Parámetros!$B$3+Parámetros!$B$2)</f>
        <v/>
      </c>
      <c r="AC829" s="46" t="str">
        <f>IF($B829="","",Parámetros!$B$1*IF(OR($S829=27,$S829=102),0,1))</f>
        <v/>
      </c>
      <c r="AE829" s="43" t="str">
        <f>IF($B829="","",IF($C829="","No declarado",IFERROR(VLOOKUP($C829,F.931!$B:$BZ,$AE$1,0),"No declarado")))</f>
        <v/>
      </c>
      <c r="AF829" s="47" t="str">
        <f t="shared" si="112"/>
        <v/>
      </c>
      <c r="AG829" s="47" t="str">
        <f>IF($B829="","",IFERROR(O829-VLOOKUP(C829,F.931!B:BZ,SUMIFS(F.931!$1:$1,F.931!$3:$3,"Remuneración 4"),0),""))</f>
        <v/>
      </c>
      <c r="AH829" s="48" t="str">
        <f t="shared" si="113"/>
        <v/>
      </c>
      <c r="AI829" s="41" t="str">
        <f t="shared" si="114"/>
        <v/>
      </c>
    </row>
    <row r="830" spans="1:35" x14ac:dyDescent="0.2">
      <c r="A830" s="65"/>
      <c r="B830" s="64"/>
      <c r="C830" s="65"/>
      <c r="D830" s="88"/>
      <c r="E830" s="62"/>
      <c r="F830" s="62"/>
      <c r="G830" s="62"/>
      <c r="H830" s="62"/>
      <c r="I830" s="62"/>
      <c r="J830" s="62"/>
      <c r="K830" s="62"/>
      <c r="L830" s="43" t="str">
        <f>IF($B830="","",MAX(0,$E830-MAX($E830-$I830,Parámetros!$B$5)))</f>
        <v/>
      </c>
      <c r="M830" s="43" t="str">
        <f>IF($B830="","",MIN($E830,Parámetros!$B$4))</f>
        <v/>
      </c>
      <c r="N830" s="43" t="str">
        <f t="shared" si="107"/>
        <v/>
      </c>
      <c r="O830" s="43" t="str">
        <f>IF($B830="","",MIN(($E830+$F830)/IF($D830="",1,$D830),Parámetros!$B$4))</f>
        <v/>
      </c>
      <c r="P830" s="43" t="str">
        <f t="shared" si="108"/>
        <v/>
      </c>
      <c r="Q830" s="43" t="str">
        <f t="shared" si="109"/>
        <v/>
      </c>
      <c r="R830" s="43" t="str">
        <f t="shared" si="110"/>
        <v/>
      </c>
      <c r="S830" s="44" t="str">
        <f>IF($B830="","",IFERROR(VLOOKUP($C830,F.931!$B:$R,9,0),8))</f>
        <v/>
      </c>
      <c r="T830" s="44" t="str">
        <f>IF($B830="","",IFERROR(VLOOKUP($C830,F.931!$B:$R,7,0),1))</f>
        <v/>
      </c>
      <c r="U830" s="44" t="str">
        <f>IF($B830="","",IFERROR(VLOOKUP($C830,F.931!$B:$AR,15,0),0))</f>
        <v/>
      </c>
      <c r="V830" s="44" t="str">
        <f>IF($B830="","",IFERROR(VLOOKUP($C830,F.931!$B:$R,3,0),1))</f>
        <v/>
      </c>
      <c r="W830" s="45" t="str">
        <f t="shared" si="111"/>
        <v/>
      </c>
      <c r="X830" s="46" t="str">
        <f>IF($B830="","",$W830*(X$2+$U830*0.015) *$O830*IF(COUNTIF(Parámetros!$J:$J, $S830)&gt;0,0,1)*IF($T830=2,0,1) +$J830*$W830)</f>
        <v/>
      </c>
      <c r="Y830" s="46" t="str">
        <f>IF($B830="","",$W830*Y$2*P830*IF(COUNTIF(Parámetros!$L:$L,$S830)&gt;0,0,1)*IF($T830=2,0,1) +$K830*$W830)</f>
        <v/>
      </c>
      <c r="Z830" s="46" t="str">
        <f>IF($B830="","",($M830*Z$2+IF($T830=2,0, $M830*Z$1+$X830/$W830*(1-$W830)))*IF(COUNTIF(Parámetros!$I:$I, $S830)&gt;0,0,1))</f>
        <v/>
      </c>
      <c r="AA830" s="46" t="str">
        <f>IF($B830="","",$R830*IF($T830=2,AA$1,AA$2) *IF(COUNTIF(Parámetros!$K:$K, $S830)&gt;0,0,1)+$Y830/$W830*(1-$W830))</f>
        <v/>
      </c>
      <c r="AB830" s="46" t="str">
        <f>IF($B830="","",$Q830*Parámetros!$B$3+Parámetros!$B$2)</f>
        <v/>
      </c>
      <c r="AC830" s="46" t="str">
        <f>IF($B830="","",Parámetros!$B$1*IF(OR($S830=27,$S830=102),0,1))</f>
        <v/>
      </c>
      <c r="AE830" s="43" t="str">
        <f>IF($B830="","",IF($C830="","No declarado",IFERROR(VLOOKUP($C830,F.931!$B:$BZ,$AE$1,0),"No declarado")))</f>
        <v/>
      </c>
      <c r="AF830" s="47" t="str">
        <f t="shared" si="112"/>
        <v/>
      </c>
      <c r="AG830" s="47" t="str">
        <f>IF($B830="","",IFERROR(O830-VLOOKUP(C830,F.931!B:BZ,SUMIFS(F.931!$1:$1,F.931!$3:$3,"Remuneración 4"),0),""))</f>
        <v/>
      </c>
      <c r="AH830" s="48" t="str">
        <f t="shared" si="113"/>
        <v/>
      </c>
      <c r="AI830" s="41" t="str">
        <f t="shared" si="114"/>
        <v/>
      </c>
    </row>
    <row r="831" spans="1:35" x14ac:dyDescent="0.2">
      <c r="A831" s="65"/>
      <c r="B831" s="64"/>
      <c r="C831" s="65"/>
      <c r="D831" s="88"/>
      <c r="E831" s="62"/>
      <c r="F831" s="62"/>
      <c r="G831" s="62"/>
      <c r="H831" s="62"/>
      <c r="I831" s="62"/>
      <c r="J831" s="62"/>
      <c r="K831" s="62"/>
      <c r="L831" s="43" t="str">
        <f>IF($B831="","",MAX(0,$E831-MAX($E831-$I831,Parámetros!$B$5)))</f>
        <v/>
      </c>
      <c r="M831" s="43" t="str">
        <f>IF($B831="","",MIN($E831,Parámetros!$B$4))</f>
        <v/>
      </c>
      <c r="N831" s="43" t="str">
        <f t="shared" si="107"/>
        <v/>
      </c>
      <c r="O831" s="43" t="str">
        <f>IF($B831="","",MIN(($E831+$F831)/IF($D831="",1,$D831),Parámetros!$B$4))</f>
        <v/>
      </c>
      <c r="P831" s="43" t="str">
        <f t="shared" si="108"/>
        <v/>
      </c>
      <c r="Q831" s="43" t="str">
        <f t="shared" si="109"/>
        <v/>
      </c>
      <c r="R831" s="43" t="str">
        <f t="shared" si="110"/>
        <v/>
      </c>
      <c r="S831" s="44" t="str">
        <f>IF($B831="","",IFERROR(VLOOKUP($C831,F.931!$B:$R,9,0),8))</f>
        <v/>
      </c>
      <c r="T831" s="44" t="str">
        <f>IF($B831="","",IFERROR(VLOOKUP($C831,F.931!$B:$R,7,0),1))</f>
        <v/>
      </c>
      <c r="U831" s="44" t="str">
        <f>IF($B831="","",IFERROR(VLOOKUP($C831,F.931!$B:$AR,15,0),0))</f>
        <v/>
      </c>
      <c r="V831" s="44" t="str">
        <f>IF($B831="","",IFERROR(VLOOKUP($C831,F.931!$B:$R,3,0),1))</f>
        <v/>
      </c>
      <c r="W831" s="45" t="str">
        <f t="shared" si="111"/>
        <v/>
      </c>
      <c r="X831" s="46" t="str">
        <f>IF($B831="","",$W831*(X$2+$U831*0.015) *$O831*IF(COUNTIF(Parámetros!$J:$J, $S831)&gt;0,0,1)*IF($T831=2,0,1) +$J831*$W831)</f>
        <v/>
      </c>
      <c r="Y831" s="46" t="str">
        <f>IF($B831="","",$W831*Y$2*P831*IF(COUNTIF(Parámetros!$L:$L,$S831)&gt;0,0,1)*IF($T831=2,0,1) +$K831*$W831)</f>
        <v/>
      </c>
      <c r="Z831" s="46" t="str">
        <f>IF($B831="","",($M831*Z$2+IF($T831=2,0, $M831*Z$1+$X831/$W831*(1-$W831)))*IF(COUNTIF(Parámetros!$I:$I, $S831)&gt;0,0,1))</f>
        <v/>
      </c>
      <c r="AA831" s="46" t="str">
        <f>IF($B831="","",$R831*IF($T831=2,AA$1,AA$2) *IF(COUNTIF(Parámetros!$K:$K, $S831)&gt;0,0,1)+$Y831/$W831*(1-$W831))</f>
        <v/>
      </c>
      <c r="AB831" s="46" t="str">
        <f>IF($B831="","",$Q831*Parámetros!$B$3+Parámetros!$B$2)</f>
        <v/>
      </c>
      <c r="AC831" s="46" t="str">
        <f>IF($B831="","",Parámetros!$B$1*IF(OR($S831=27,$S831=102),0,1))</f>
        <v/>
      </c>
      <c r="AE831" s="43" t="str">
        <f>IF($B831="","",IF($C831="","No declarado",IFERROR(VLOOKUP($C831,F.931!$B:$BZ,$AE$1,0),"No declarado")))</f>
        <v/>
      </c>
      <c r="AF831" s="47" t="str">
        <f t="shared" si="112"/>
        <v/>
      </c>
      <c r="AG831" s="47" t="str">
        <f>IF($B831="","",IFERROR(O831-VLOOKUP(C831,F.931!B:BZ,SUMIFS(F.931!$1:$1,F.931!$3:$3,"Remuneración 4"),0),""))</f>
        <v/>
      </c>
      <c r="AH831" s="48" t="str">
        <f t="shared" si="113"/>
        <v/>
      </c>
      <c r="AI831" s="41" t="str">
        <f t="shared" si="114"/>
        <v/>
      </c>
    </row>
    <row r="832" spans="1:35" x14ac:dyDescent="0.2">
      <c r="A832" s="65"/>
      <c r="B832" s="64"/>
      <c r="C832" s="65"/>
      <c r="D832" s="88"/>
      <c r="E832" s="62"/>
      <c r="F832" s="62"/>
      <c r="G832" s="62"/>
      <c r="H832" s="62"/>
      <c r="I832" s="62"/>
      <c r="J832" s="62"/>
      <c r="K832" s="62"/>
      <c r="L832" s="43" t="str">
        <f>IF($B832="","",MAX(0,$E832-MAX($E832-$I832,Parámetros!$B$5)))</f>
        <v/>
      </c>
      <c r="M832" s="43" t="str">
        <f>IF($B832="","",MIN($E832,Parámetros!$B$4))</f>
        <v/>
      </c>
      <c r="N832" s="43" t="str">
        <f t="shared" si="107"/>
        <v/>
      </c>
      <c r="O832" s="43" t="str">
        <f>IF($B832="","",MIN(($E832+$F832)/IF($D832="",1,$D832),Parámetros!$B$4))</f>
        <v/>
      </c>
      <c r="P832" s="43" t="str">
        <f t="shared" si="108"/>
        <v/>
      </c>
      <c r="Q832" s="43" t="str">
        <f t="shared" si="109"/>
        <v/>
      </c>
      <c r="R832" s="43" t="str">
        <f t="shared" si="110"/>
        <v/>
      </c>
      <c r="S832" s="44" t="str">
        <f>IF($B832="","",IFERROR(VLOOKUP($C832,F.931!$B:$R,9,0),8))</f>
        <v/>
      </c>
      <c r="T832" s="44" t="str">
        <f>IF($B832="","",IFERROR(VLOOKUP($C832,F.931!$B:$R,7,0),1))</f>
        <v/>
      </c>
      <c r="U832" s="44" t="str">
        <f>IF($B832="","",IFERROR(VLOOKUP($C832,F.931!$B:$AR,15,0),0))</f>
        <v/>
      </c>
      <c r="V832" s="44" t="str">
        <f>IF($B832="","",IFERROR(VLOOKUP($C832,F.931!$B:$R,3,0),1))</f>
        <v/>
      </c>
      <c r="W832" s="45" t="str">
        <f t="shared" si="111"/>
        <v/>
      </c>
      <c r="X832" s="46" t="str">
        <f>IF($B832="","",$W832*(X$2+$U832*0.015) *$O832*IF(COUNTIF(Parámetros!$J:$J, $S832)&gt;0,0,1)*IF($T832=2,0,1) +$J832*$W832)</f>
        <v/>
      </c>
      <c r="Y832" s="46" t="str">
        <f>IF($B832="","",$W832*Y$2*P832*IF(COUNTIF(Parámetros!$L:$L,$S832)&gt;0,0,1)*IF($T832=2,0,1) +$K832*$W832)</f>
        <v/>
      </c>
      <c r="Z832" s="46" t="str">
        <f>IF($B832="","",($M832*Z$2+IF($T832=2,0, $M832*Z$1+$X832/$W832*(1-$W832)))*IF(COUNTIF(Parámetros!$I:$I, $S832)&gt;0,0,1))</f>
        <v/>
      </c>
      <c r="AA832" s="46" t="str">
        <f>IF($B832="","",$R832*IF($T832=2,AA$1,AA$2) *IF(COUNTIF(Parámetros!$K:$K, $S832)&gt;0,0,1)+$Y832/$W832*(1-$W832))</f>
        <v/>
      </c>
      <c r="AB832" s="46" t="str">
        <f>IF($B832="","",$Q832*Parámetros!$B$3+Parámetros!$B$2)</f>
        <v/>
      </c>
      <c r="AC832" s="46" t="str">
        <f>IF($B832="","",Parámetros!$B$1*IF(OR($S832=27,$S832=102),0,1))</f>
        <v/>
      </c>
      <c r="AE832" s="43" t="str">
        <f>IF($B832="","",IF($C832="","No declarado",IFERROR(VLOOKUP($C832,F.931!$B:$BZ,$AE$1,0),"No declarado")))</f>
        <v/>
      </c>
      <c r="AF832" s="47" t="str">
        <f t="shared" si="112"/>
        <v/>
      </c>
      <c r="AG832" s="47" t="str">
        <f>IF($B832="","",IFERROR(O832-VLOOKUP(C832,F.931!B:BZ,SUMIFS(F.931!$1:$1,F.931!$3:$3,"Remuneración 4"),0),""))</f>
        <v/>
      </c>
      <c r="AH832" s="48" t="str">
        <f t="shared" si="113"/>
        <v/>
      </c>
      <c r="AI832" s="41" t="str">
        <f t="shared" si="114"/>
        <v/>
      </c>
    </row>
    <row r="833" spans="1:35" x14ac:dyDescent="0.2">
      <c r="A833" s="65"/>
      <c r="B833" s="64"/>
      <c r="C833" s="65"/>
      <c r="D833" s="88"/>
      <c r="E833" s="62"/>
      <c r="F833" s="62"/>
      <c r="G833" s="62"/>
      <c r="H833" s="62"/>
      <c r="I833" s="62"/>
      <c r="J833" s="62"/>
      <c r="K833" s="62"/>
      <c r="L833" s="43" t="str">
        <f>IF($B833="","",MAX(0,$E833-MAX($E833-$I833,Parámetros!$B$5)))</f>
        <v/>
      </c>
      <c r="M833" s="43" t="str">
        <f>IF($B833="","",MIN($E833,Parámetros!$B$4))</f>
        <v/>
      </c>
      <c r="N833" s="43" t="str">
        <f t="shared" si="107"/>
        <v/>
      </c>
      <c r="O833" s="43" t="str">
        <f>IF($B833="","",MIN(($E833+$F833)/IF($D833="",1,$D833),Parámetros!$B$4))</f>
        <v/>
      </c>
      <c r="P833" s="43" t="str">
        <f t="shared" si="108"/>
        <v/>
      </c>
      <c r="Q833" s="43" t="str">
        <f t="shared" si="109"/>
        <v/>
      </c>
      <c r="R833" s="43" t="str">
        <f t="shared" si="110"/>
        <v/>
      </c>
      <c r="S833" s="44" t="str">
        <f>IF($B833="","",IFERROR(VLOOKUP($C833,F.931!$B:$R,9,0),8))</f>
        <v/>
      </c>
      <c r="T833" s="44" t="str">
        <f>IF($B833="","",IFERROR(VLOOKUP($C833,F.931!$B:$R,7,0),1))</f>
        <v/>
      </c>
      <c r="U833" s="44" t="str">
        <f>IF($B833="","",IFERROR(VLOOKUP($C833,F.931!$B:$AR,15,0),0))</f>
        <v/>
      </c>
      <c r="V833" s="44" t="str">
        <f>IF($B833="","",IFERROR(VLOOKUP($C833,F.931!$B:$R,3,0),1))</f>
        <v/>
      </c>
      <c r="W833" s="45" t="str">
        <f t="shared" si="111"/>
        <v/>
      </c>
      <c r="X833" s="46" t="str">
        <f>IF($B833="","",$W833*(X$2+$U833*0.015) *$O833*IF(COUNTIF(Parámetros!$J:$J, $S833)&gt;0,0,1)*IF($T833=2,0,1) +$J833*$W833)</f>
        <v/>
      </c>
      <c r="Y833" s="46" t="str">
        <f>IF($B833="","",$W833*Y$2*P833*IF(COUNTIF(Parámetros!$L:$L,$S833)&gt;0,0,1)*IF($T833=2,0,1) +$K833*$W833)</f>
        <v/>
      </c>
      <c r="Z833" s="46" t="str">
        <f>IF($B833="","",($M833*Z$2+IF($T833=2,0, $M833*Z$1+$X833/$W833*(1-$W833)))*IF(COUNTIF(Parámetros!$I:$I, $S833)&gt;0,0,1))</f>
        <v/>
      </c>
      <c r="AA833" s="46" t="str">
        <f>IF($B833="","",$R833*IF($T833=2,AA$1,AA$2) *IF(COUNTIF(Parámetros!$K:$K, $S833)&gt;0,0,1)+$Y833/$W833*(1-$W833))</f>
        <v/>
      </c>
      <c r="AB833" s="46" t="str">
        <f>IF($B833="","",$Q833*Parámetros!$B$3+Parámetros!$B$2)</f>
        <v/>
      </c>
      <c r="AC833" s="46" t="str">
        <f>IF($B833="","",Parámetros!$B$1*IF(OR($S833=27,$S833=102),0,1))</f>
        <v/>
      </c>
      <c r="AE833" s="43" t="str">
        <f>IF($B833="","",IF($C833="","No declarado",IFERROR(VLOOKUP($C833,F.931!$B:$BZ,$AE$1,0),"No declarado")))</f>
        <v/>
      </c>
      <c r="AF833" s="47" t="str">
        <f t="shared" si="112"/>
        <v/>
      </c>
      <c r="AG833" s="47" t="str">
        <f>IF($B833="","",IFERROR(O833-VLOOKUP(C833,F.931!B:BZ,SUMIFS(F.931!$1:$1,F.931!$3:$3,"Remuneración 4"),0),""))</f>
        <v/>
      </c>
      <c r="AH833" s="48" t="str">
        <f t="shared" si="113"/>
        <v/>
      </c>
      <c r="AI833" s="41" t="str">
        <f t="shared" si="114"/>
        <v/>
      </c>
    </row>
    <row r="834" spans="1:35" x14ac:dyDescent="0.2">
      <c r="A834" s="65"/>
      <c r="B834" s="64"/>
      <c r="C834" s="65"/>
      <c r="D834" s="88"/>
      <c r="E834" s="62"/>
      <c r="F834" s="62"/>
      <c r="G834" s="62"/>
      <c r="H834" s="62"/>
      <c r="I834" s="62"/>
      <c r="J834" s="62"/>
      <c r="K834" s="62"/>
      <c r="L834" s="43" t="str">
        <f>IF($B834="","",MAX(0,$E834-MAX($E834-$I834,Parámetros!$B$5)))</f>
        <v/>
      </c>
      <c r="M834" s="43" t="str">
        <f>IF($B834="","",MIN($E834,Parámetros!$B$4))</f>
        <v/>
      </c>
      <c r="N834" s="43" t="str">
        <f t="shared" si="107"/>
        <v/>
      </c>
      <c r="O834" s="43" t="str">
        <f>IF($B834="","",MIN(($E834+$F834)/IF($D834="",1,$D834),Parámetros!$B$4))</f>
        <v/>
      </c>
      <c r="P834" s="43" t="str">
        <f t="shared" si="108"/>
        <v/>
      </c>
      <c r="Q834" s="43" t="str">
        <f t="shared" si="109"/>
        <v/>
      </c>
      <c r="R834" s="43" t="str">
        <f t="shared" si="110"/>
        <v/>
      </c>
      <c r="S834" s="44" t="str">
        <f>IF($B834="","",IFERROR(VLOOKUP($C834,F.931!$B:$R,9,0),8))</f>
        <v/>
      </c>
      <c r="T834" s="44" t="str">
        <f>IF($B834="","",IFERROR(VLOOKUP($C834,F.931!$B:$R,7,0),1))</f>
        <v/>
      </c>
      <c r="U834" s="44" t="str">
        <f>IF($B834="","",IFERROR(VLOOKUP($C834,F.931!$B:$AR,15,0),0))</f>
        <v/>
      </c>
      <c r="V834" s="44" t="str">
        <f>IF($B834="","",IFERROR(VLOOKUP($C834,F.931!$B:$R,3,0),1))</f>
        <v/>
      </c>
      <c r="W834" s="45" t="str">
        <f t="shared" si="111"/>
        <v/>
      </c>
      <c r="X834" s="46" t="str">
        <f>IF($B834="","",$W834*(X$2+$U834*0.015) *$O834*IF(COUNTIF(Parámetros!$J:$J, $S834)&gt;0,0,1)*IF($T834=2,0,1) +$J834*$W834)</f>
        <v/>
      </c>
      <c r="Y834" s="46" t="str">
        <f>IF($B834="","",$W834*Y$2*P834*IF(COUNTIF(Parámetros!$L:$L,$S834)&gt;0,0,1)*IF($T834=2,0,1) +$K834*$W834)</f>
        <v/>
      </c>
      <c r="Z834" s="46" t="str">
        <f>IF($B834="","",($M834*Z$2+IF($T834=2,0, $M834*Z$1+$X834/$W834*(1-$W834)))*IF(COUNTIF(Parámetros!$I:$I, $S834)&gt;0,0,1))</f>
        <v/>
      </c>
      <c r="AA834" s="46" t="str">
        <f>IF($B834="","",$R834*IF($T834=2,AA$1,AA$2) *IF(COUNTIF(Parámetros!$K:$K, $S834)&gt;0,0,1)+$Y834/$W834*(1-$W834))</f>
        <v/>
      </c>
      <c r="AB834" s="46" t="str">
        <f>IF($B834="","",$Q834*Parámetros!$B$3+Parámetros!$B$2)</f>
        <v/>
      </c>
      <c r="AC834" s="46" t="str">
        <f>IF($B834="","",Parámetros!$B$1*IF(OR($S834=27,$S834=102),0,1))</f>
        <v/>
      </c>
      <c r="AE834" s="43" t="str">
        <f>IF($B834="","",IF($C834="","No declarado",IFERROR(VLOOKUP($C834,F.931!$B:$BZ,$AE$1,0),"No declarado")))</f>
        <v/>
      </c>
      <c r="AF834" s="47" t="str">
        <f t="shared" si="112"/>
        <v/>
      </c>
      <c r="AG834" s="47" t="str">
        <f>IF($B834="","",IFERROR(O834-VLOOKUP(C834,F.931!B:BZ,SUMIFS(F.931!$1:$1,F.931!$3:$3,"Remuneración 4"),0),""))</f>
        <v/>
      </c>
      <c r="AH834" s="48" t="str">
        <f t="shared" si="113"/>
        <v/>
      </c>
      <c r="AI834" s="41" t="str">
        <f t="shared" si="114"/>
        <v/>
      </c>
    </row>
    <row r="835" spans="1:35" x14ac:dyDescent="0.2">
      <c r="A835" s="65"/>
      <c r="B835" s="64"/>
      <c r="C835" s="65"/>
      <c r="D835" s="88"/>
      <c r="E835" s="62"/>
      <c r="F835" s="62"/>
      <c r="G835" s="62"/>
      <c r="H835" s="62"/>
      <c r="I835" s="62"/>
      <c r="J835" s="62"/>
      <c r="K835" s="62"/>
      <c r="L835" s="43" t="str">
        <f>IF($B835="","",MAX(0,$E835-MAX($E835-$I835,Parámetros!$B$5)))</f>
        <v/>
      </c>
      <c r="M835" s="43" t="str">
        <f>IF($B835="","",MIN($E835,Parámetros!$B$4))</f>
        <v/>
      </c>
      <c r="N835" s="43" t="str">
        <f t="shared" si="107"/>
        <v/>
      </c>
      <c r="O835" s="43" t="str">
        <f>IF($B835="","",MIN(($E835+$F835)/IF($D835="",1,$D835),Parámetros!$B$4))</f>
        <v/>
      </c>
      <c r="P835" s="43" t="str">
        <f t="shared" si="108"/>
        <v/>
      </c>
      <c r="Q835" s="43" t="str">
        <f t="shared" si="109"/>
        <v/>
      </c>
      <c r="R835" s="43" t="str">
        <f t="shared" si="110"/>
        <v/>
      </c>
      <c r="S835" s="44" t="str">
        <f>IF($B835="","",IFERROR(VLOOKUP($C835,F.931!$B:$R,9,0),8))</f>
        <v/>
      </c>
      <c r="T835" s="44" t="str">
        <f>IF($B835="","",IFERROR(VLOOKUP($C835,F.931!$B:$R,7,0),1))</f>
        <v/>
      </c>
      <c r="U835" s="44" t="str">
        <f>IF($B835="","",IFERROR(VLOOKUP($C835,F.931!$B:$AR,15,0),0))</f>
        <v/>
      </c>
      <c r="V835" s="44" t="str">
        <f>IF($B835="","",IFERROR(VLOOKUP($C835,F.931!$B:$R,3,0),1))</f>
        <v/>
      </c>
      <c r="W835" s="45" t="str">
        <f t="shared" si="111"/>
        <v/>
      </c>
      <c r="X835" s="46" t="str">
        <f>IF($B835="","",$W835*(X$2+$U835*0.015) *$O835*IF(COUNTIF(Parámetros!$J:$J, $S835)&gt;0,0,1)*IF($T835=2,0,1) +$J835*$W835)</f>
        <v/>
      </c>
      <c r="Y835" s="46" t="str">
        <f>IF($B835="","",$W835*Y$2*P835*IF(COUNTIF(Parámetros!$L:$L,$S835)&gt;0,0,1)*IF($T835=2,0,1) +$K835*$W835)</f>
        <v/>
      </c>
      <c r="Z835" s="46" t="str">
        <f>IF($B835="","",($M835*Z$2+IF($T835=2,0, $M835*Z$1+$X835/$W835*(1-$W835)))*IF(COUNTIF(Parámetros!$I:$I, $S835)&gt;0,0,1))</f>
        <v/>
      </c>
      <c r="AA835" s="46" t="str">
        <f>IF($B835="","",$R835*IF($T835=2,AA$1,AA$2) *IF(COUNTIF(Parámetros!$K:$K, $S835)&gt;0,0,1)+$Y835/$W835*(1-$W835))</f>
        <v/>
      </c>
      <c r="AB835" s="46" t="str">
        <f>IF($B835="","",$Q835*Parámetros!$B$3+Parámetros!$B$2)</f>
        <v/>
      </c>
      <c r="AC835" s="46" t="str">
        <f>IF($B835="","",Parámetros!$B$1*IF(OR($S835=27,$S835=102),0,1))</f>
        <v/>
      </c>
      <c r="AE835" s="43" t="str">
        <f>IF($B835="","",IF($C835="","No declarado",IFERROR(VLOOKUP($C835,F.931!$B:$BZ,$AE$1,0),"No declarado")))</f>
        <v/>
      </c>
      <c r="AF835" s="47" t="str">
        <f t="shared" si="112"/>
        <v/>
      </c>
      <c r="AG835" s="47" t="str">
        <f>IF($B835="","",IFERROR(O835-VLOOKUP(C835,F.931!B:BZ,SUMIFS(F.931!$1:$1,F.931!$3:$3,"Remuneración 4"),0),""))</f>
        <v/>
      </c>
      <c r="AH835" s="48" t="str">
        <f t="shared" si="113"/>
        <v/>
      </c>
      <c r="AI835" s="41" t="str">
        <f t="shared" si="114"/>
        <v/>
      </c>
    </row>
    <row r="836" spans="1:35" x14ac:dyDescent="0.2">
      <c r="A836" s="65"/>
      <c r="B836" s="64"/>
      <c r="C836" s="65"/>
      <c r="D836" s="88"/>
      <c r="E836" s="62"/>
      <c r="F836" s="62"/>
      <c r="G836" s="62"/>
      <c r="H836" s="62"/>
      <c r="I836" s="62"/>
      <c r="J836" s="62"/>
      <c r="K836" s="62"/>
      <c r="L836" s="43" t="str">
        <f>IF($B836="","",MAX(0,$E836-MAX($E836-$I836,Parámetros!$B$5)))</f>
        <v/>
      </c>
      <c r="M836" s="43" t="str">
        <f>IF($B836="","",MIN($E836,Parámetros!$B$4))</f>
        <v/>
      </c>
      <c r="N836" s="43" t="str">
        <f t="shared" si="107"/>
        <v/>
      </c>
      <c r="O836" s="43" t="str">
        <f>IF($B836="","",MIN(($E836+$F836)/IF($D836="",1,$D836),Parámetros!$B$4))</f>
        <v/>
      </c>
      <c r="P836" s="43" t="str">
        <f t="shared" si="108"/>
        <v/>
      </c>
      <c r="Q836" s="43" t="str">
        <f t="shared" si="109"/>
        <v/>
      </c>
      <c r="R836" s="43" t="str">
        <f t="shared" si="110"/>
        <v/>
      </c>
      <c r="S836" s="44" t="str">
        <f>IF($B836="","",IFERROR(VLOOKUP($C836,F.931!$B:$R,9,0),8))</f>
        <v/>
      </c>
      <c r="T836" s="44" t="str">
        <f>IF($B836="","",IFERROR(VLOOKUP($C836,F.931!$B:$R,7,0),1))</f>
        <v/>
      </c>
      <c r="U836" s="44" t="str">
        <f>IF($B836="","",IFERROR(VLOOKUP($C836,F.931!$B:$AR,15,0),0))</f>
        <v/>
      </c>
      <c r="V836" s="44" t="str">
        <f>IF($B836="","",IFERROR(VLOOKUP($C836,F.931!$B:$R,3,0),1))</f>
        <v/>
      </c>
      <c r="W836" s="45" t="str">
        <f t="shared" si="111"/>
        <v/>
      </c>
      <c r="X836" s="46" t="str">
        <f>IF($B836="","",$W836*(X$2+$U836*0.015) *$O836*IF(COUNTIF(Parámetros!$J:$J, $S836)&gt;0,0,1)*IF($T836=2,0,1) +$J836*$W836)</f>
        <v/>
      </c>
      <c r="Y836" s="46" t="str">
        <f>IF($B836="","",$W836*Y$2*P836*IF(COUNTIF(Parámetros!$L:$L,$S836)&gt;0,0,1)*IF($T836=2,0,1) +$K836*$W836)</f>
        <v/>
      </c>
      <c r="Z836" s="46" t="str">
        <f>IF($B836="","",($M836*Z$2+IF($T836=2,0, $M836*Z$1+$X836/$W836*(1-$W836)))*IF(COUNTIF(Parámetros!$I:$I, $S836)&gt;0,0,1))</f>
        <v/>
      </c>
      <c r="AA836" s="46" t="str">
        <f>IF($B836="","",$R836*IF($T836=2,AA$1,AA$2) *IF(COUNTIF(Parámetros!$K:$K, $S836)&gt;0,0,1)+$Y836/$W836*(1-$W836))</f>
        <v/>
      </c>
      <c r="AB836" s="46" t="str">
        <f>IF($B836="","",$Q836*Parámetros!$B$3+Parámetros!$B$2)</f>
        <v/>
      </c>
      <c r="AC836" s="46" t="str">
        <f>IF($B836="","",Parámetros!$B$1*IF(OR($S836=27,$S836=102),0,1))</f>
        <v/>
      </c>
      <c r="AE836" s="43" t="str">
        <f>IF($B836="","",IF($C836="","No declarado",IFERROR(VLOOKUP($C836,F.931!$B:$BZ,$AE$1,0),"No declarado")))</f>
        <v/>
      </c>
      <c r="AF836" s="47" t="str">
        <f t="shared" si="112"/>
        <v/>
      </c>
      <c r="AG836" s="47" t="str">
        <f>IF($B836="","",IFERROR(O836-VLOOKUP(C836,F.931!B:BZ,SUMIFS(F.931!$1:$1,F.931!$3:$3,"Remuneración 4"),0),""))</f>
        <v/>
      </c>
      <c r="AH836" s="48" t="str">
        <f t="shared" si="113"/>
        <v/>
      </c>
      <c r="AI836" s="41" t="str">
        <f t="shared" si="114"/>
        <v/>
      </c>
    </row>
    <row r="837" spans="1:35" x14ac:dyDescent="0.2">
      <c r="A837" s="65"/>
      <c r="B837" s="64"/>
      <c r="C837" s="65"/>
      <c r="D837" s="88"/>
      <c r="E837" s="62"/>
      <c r="F837" s="62"/>
      <c r="G837" s="62"/>
      <c r="H837" s="62"/>
      <c r="I837" s="62"/>
      <c r="J837" s="62"/>
      <c r="K837" s="62"/>
      <c r="L837" s="43" t="str">
        <f>IF($B837="","",MAX(0,$E837-MAX($E837-$I837,Parámetros!$B$5)))</f>
        <v/>
      </c>
      <c r="M837" s="43" t="str">
        <f>IF($B837="","",MIN($E837,Parámetros!$B$4))</f>
        <v/>
      </c>
      <c r="N837" s="43" t="str">
        <f t="shared" si="107"/>
        <v/>
      </c>
      <c r="O837" s="43" t="str">
        <f>IF($B837="","",MIN(($E837+$F837)/IF($D837="",1,$D837),Parámetros!$B$4))</f>
        <v/>
      </c>
      <c r="P837" s="43" t="str">
        <f t="shared" si="108"/>
        <v/>
      </c>
      <c r="Q837" s="43" t="str">
        <f t="shared" si="109"/>
        <v/>
      </c>
      <c r="R837" s="43" t="str">
        <f t="shared" si="110"/>
        <v/>
      </c>
      <c r="S837" s="44" t="str">
        <f>IF($B837="","",IFERROR(VLOOKUP($C837,F.931!$B:$R,9,0),8))</f>
        <v/>
      </c>
      <c r="T837" s="44" t="str">
        <f>IF($B837="","",IFERROR(VLOOKUP($C837,F.931!$B:$R,7,0),1))</f>
        <v/>
      </c>
      <c r="U837" s="44" t="str">
        <f>IF($B837="","",IFERROR(VLOOKUP($C837,F.931!$B:$AR,15,0),0))</f>
        <v/>
      </c>
      <c r="V837" s="44" t="str">
        <f>IF($B837="","",IFERROR(VLOOKUP($C837,F.931!$B:$R,3,0),1))</f>
        <v/>
      </c>
      <c r="W837" s="45" t="str">
        <f t="shared" si="111"/>
        <v/>
      </c>
      <c r="X837" s="46" t="str">
        <f>IF($B837="","",$W837*(X$2+$U837*0.015) *$O837*IF(COUNTIF(Parámetros!$J:$J, $S837)&gt;0,0,1)*IF($T837=2,0,1) +$J837*$W837)</f>
        <v/>
      </c>
      <c r="Y837" s="46" t="str">
        <f>IF($B837="","",$W837*Y$2*P837*IF(COUNTIF(Parámetros!$L:$L,$S837)&gt;0,0,1)*IF($T837=2,0,1) +$K837*$W837)</f>
        <v/>
      </c>
      <c r="Z837" s="46" t="str">
        <f>IF($B837="","",($M837*Z$2+IF($T837=2,0, $M837*Z$1+$X837/$W837*(1-$W837)))*IF(COUNTIF(Parámetros!$I:$I, $S837)&gt;0,0,1))</f>
        <v/>
      </c>
      <c r="AA837" s="46" t="str">
        <f>IF($B837="","",$R837*IF($T837=2,AA$1,AA$2) *IF(COUNTIF(Parámetros!$K:$K, $S837)&gt;0,0,1)+$Y837/$W837*(1-$W837))</f>
        <v/>
      </c>
      <c r="AB837" s="46" t="str">
        <f>IF($B837="","",$Q837*Parámetros!$B$3+Parámetros!$B$2)</f>
        <v/>
      </c>
      <c r="AC837" s="46" t="str">
        <f>IF($B837="","",Parámetros!$B$1*IF(OR($S837=27,$S837=102),0,1))</f>
        <v/>
      </c>
      <c r="AE837" s="43" t="str">
        <f>IF($B837="","",IF($C837="","No declarado",IFERROR(VLOOKUP($C837,F.931!$B:$BZ,$AE$1,0),"No declarado")))</f>
        <v/>
      </c>
      <c r="AF837" s="47" t="str">
        <f t="shared" si="112"/>
        <v/>
      </c>
      <c r="AG837" s="47" t="str">
        <f>IF($B837="","",IFERROR(O837-VLOOKUP(C837,F.931!B:BZ,SUMIFS(F.931!$1:$1,F.931!$3:$3,"Remuneración 4"),0),""))</f>
        <v/>
      </c>
      <c r="AH837" s="48" t="str">
        <f t="shared" si="113"/>
        <v/>
      </c>
      <c r="AI837" s="41" t="str">
        <f t="shared" si="114"/>
        <v/>
      </c>
    </row>
    <row r="838" spans="1:35" x14ac:dyDescent="0.2">
      <c r="A838" s="65"/>
      <c r="B838" s="64"/>
      <c r="C838" s="65"/>
      <c r="D838" s="88"/>
      <c r="E838" s="62"/>
      <c r="F838" s="62"/>
      <c r="G838" s="62"/>
      <c r="H838" s="62"/>
      <c r="I838" s="62"/>
      <c r="J838" s="62"/>
      <c r="K838" s="62"/>
      <c r="L838" s="43" t="str">
        <f>IF($B838="","",MAX(0,$E838-MAX($E838-$I838,Parámetros!$B$5)))</f>
        <v/>
      </c>
      <c r="M838" s="43" t="str">
        <f>IF($B838="","",MIN($E838,Parámetros!$B$4))</f>
        <v/>
      </c>
      <c r="N838" s="43" t="str">
        <f t="shared" ref="N838:N901" si="115">IF($B838="","",$E838)</f>
        <v/>
      </c>
      <c r="O838" s="43" t="str">
        <f>IF($B838="","",MIN(($E838+$F838)/IF($D838="",1,$D838),Parámetros!$B$4))</f>
        <v/>
      </c>
      <c r="P838" s="43" t="str">
        <f t="shared" ref="P838:P901" si="116">IF($B838="","",SUM($E838:$F838)/IF($D838="",1,$D838))</f>
        <v/>
      </c>
      <c r="Q838" s="43" t="str">
        <f t="shared" ref="Q838:Q901" si="117">IF($B838="","",SUM($E838:$G838))</f>
        <v/>
      </c>
      <c r="R838" s="43" t="str">
        <f t="shared" si="110"/>
        <v/>
      </c>
      <c r="S838" s="44" t="str">
        <f>IF($B838="","",IFERROR(VLOOKUP($C838,F.931!$B:$R,9,0),8))</f>
        <v/>
      </c>
      <c r="T838" s="44" t="str">
        <f>IF($B838="","",IFERROR(VLOOKUP($C838,F.931!$B:$R,7,0),1))</f>
        <v/>
      </c>
      <c r="U838" s="44" t="str">
        <f>IF($B838="","",IFERROR(VLOOKUP($C838,F.931!$B:$AR,15,0),0))</f>
        <v/>
      </c>
      <c r="V838" s="44" t="str">
        <f>IF($B838="","",IFERROR(VLOOKUP($C838,F.931!$B:$R,3,0),1))</f>
        <v/>
      </c>
      <c r="W838" s="45" t="str">
        <f t="shared" si="111"/>
        <v/>
      </c>
      <c r="X838" s="46" t="str">
        <f>IF($B838="","",$W838*(X$2+$U838*0.015) *$O838*IF(COUNTIF(Parámetros!$J:$J, $S838)&gt;0,0,1)*IF($T838=2,0,1) +$J838*$W838)</f>
        <v/>
      </c>
      <c r="Y838" s="46" t="str">
        <f>IF($B838="","",$W838*Y$2*P838*IF(COUNTIF(Parámetros!$L:$L,$S838)&gt;0,0,1)*IF($T838=2,0,1) +$K838*$W838)</f>
        <v/>
      </c>
      <c r="Z838" s="46" t="str">
        <f>IF($B838="","",($M838*Z$2+IF($T838=2,0, $M838*Z$1+$X838/$W838*(1-$W838)))*IF(COUNTIF(Parámetros!$I:$I, $S838)&gt;0,0,1))</f>
        <v/>
      </c>
      <c r="AA838" s="46" t="str">
        <f>IF($B838="","",$R838*IF($T838=2,AA$1,AA$2) *IF(COUNTIF(Parámetros!$K:$K, $S838)&gt;0,0,1)+$Y838/$W838*(1-$W838))</f>
        <v/>
      </c>
      <c r="AB838" s="46" t="str">
        <f>IF($B838="","",$Q838*Parámetros!$B$3+Parámetros!$B$2)</f>
        <v/>
      </c>
      <c r="AC838" s="46" t="str">
        <f>IF($B838="","",Parámetros!$B$1*IF(OR($S838=27,$S838=102),0,1))</f>
        <v/>
      </c>
      <c r="AE838" s="43" t="str">
        <f>IF($B838="","",IF($C838="","No declarado",IFERROR(VLOOKUP($C838,F.931!$B:$BZ,$AE$1,0),"No declarado")))</f>
        <v/>
      </c>
      <c r="AF838" s="47" t="str">
        <f t="shared" si="112"/>
        <v/>
      </c>
      <c r="AG838" s="47" t="str">
        <f>IF($B838="","",IFERROR(O838-VLOOKUP(C838,F.931!B:BZ,SUMIFS(F.931!$1:$1,F.931!$3:$3,"Remuneración 4"),0),""))</f>
        <v/>
      </c>
      <c r="AH838" s="48" t="str">
        <f t="shared" si="113"/>
        <v/>
      </c>
      <c r="AI838" s="41" t="str">
        <f t="shared" si="114"/>
        <v/>
      </c>
    </row>
    <row r="839" spans="1:35" x14ac:dyDescent="0.2">
      <c r="A839" s="65"/>
      <c r="B839" s="64"/>
      <c r="C839" s="65"/>
      <c r="D839" s="88"/>
      <c r="E839" s="62"/>
      <c r="F839" s="62"/>
      <c r="G839" s="62"/>
      <c r="H839" s="62"/>
      <c r="I839" s="62"/>
      <c r="J839" s="62"/>
      <c r="K839" s="62"/>
      <c r="L839" s="43" t="str">
        <f>IF($B839="","",MAX(0,$E839-MAX($E839-$I839,Parámetros!$B$5)))</f>
        <v/>
      </c>
      <c r="M839" s="43" t="str">
        <f>IF($B839="","",MIN($E839,Parámetros!$B$4))</f>
        <v/>
      </c>
      <c r="N839" s="43" t="str">
        <f t="shared" si="115"/>
        <v/>
      </c>
      <c r="O839" s="43" t="str">
        <f>IF($B839="","",MIN(($E839+$F839)/IF($D839="",1,$D839),Parámetros!$B$4))</f>
        <v/>
      </c>
      <c r="P839" s="43" t="str">
        <f t="shared" si="116"/>
        <v/>
      </c>
      <c r="Q839" s="43" t="str">
        <f t="shared" si="117"/>
        <v/>
      </c>
      <c r="R839" s="43" t="str">
        <f t="shared" si="110"/>
        <v/>
      </c>
      <c r="S839" s="44" t="str">
        <f>IF($B839="","",IFERROR(VLOOKUP($C839,F.931!$B:$R,9,0),8))</f>
        <v/>
      </c>
      <c r="T839" s="44" t="str">
        <f>IF($B839="","",IFERROR(VLOOKUP($C839,F.931!$B:$R,7,0),1))</f>
        <v/>
      </c>
      <c r="U839" s="44" t="str">
        <f>IF($B839="","",IFERROR(VLOOKUP($C839,F.931!$B:$AR,15,0),0))</f>
        <v/>
      </c>
      <c r="V839" s="44" t="str">
        <f>IF($B839="","",IFERROR(VLOOKUP($C839,F.931!$B:$R,3,0),1))</f>
        <v/>
      </c>
      <c r="W839" s="45" t="str">
        <f t="shared" si="111"/>
        <v/>
      </c>
      <c r="X839" s="46" t="str">
        <f>IF($B839="","",$W839*(X$2+$U839*0.015) *$O839*IF(COUNTIF(Parámetros!$J:$J, $S839)&gt;0,0,1)*IF($T839=2,0,1) +$J839*$W839)</f>
        <v/>
      </c>
      <c r="Y839" s="46" t="str">
        <f>IF($B839="","",$W839*Y$2*P839*IF(COUNTIF(Parámetros!$L:$L,$S839)&gt;0,0,1)*IF($T839=2,0,1) +$K839*$W839)</f>
        <v/>
      </c>
      <c r="Z839" s="46" t="str">
        <f>IF($B839="","",($M839*Z$2+IF($T839=2,0, $M839*Z$1+$X839/$W839*(1-$W839)))*IF(COUNTIF(Parámetros!$I:$I, $S839)&gt;0,0,1))</f>
        <v/>
      </c>
      <c r="AA839" s="46" t="str">
        <f>IF($B839="","",$R839*IF($T839=2,AA$1,AA$2) *IF(COUNTIF(Parámetros!$K:$K, $S839)&gt;0,0,1)+$Y839/$W839*(1-$W839))</f>
        <v/>
      </c>
      <c r="AB839" s="46" t="str">
        <f>IF($B839="","",$Q839*Parámetros!$B$3+Parámetros!$B$2)</f>
        <v/>
      </c>
      <c r="AC839" s="46" t="str">
        <f>IF($B839="","",Parámetros!$B$1*IF(OR($S839=27,$S839=102),0,1))</f>
        <v/>
      </c>
      <c r="AE839" s="43" t="str">
        <f>IF($B839="","",IF($C839="","No declarado",IFERROR(VLOOKUP($C839,F.931!$B:$BZ,$AE$1,0),"No declarado")))</f>
        <v/>
      </c>
      <c r="AF839" s="47" t="str">
        <f t="shared" si="112"/>
        <v/>
      </c>
      <c r="AG839" s="47" t="str">
        <f>IF($B839="","",IFERROR(O839-VLOOKUP(C839,F.931!B:BZ,SUMIFS(F.931!$1:$1,F.931!$3:$3,"Remuneración 4"),0),""))</f>
        <v/>
      </c>
      <c r="AH839" s="48" t="str">
        <f t="shared" si="113"/>
        <v/>
      </c>
      <c r="AI839" s="41" t="str">
        <f t="shared" si="114"/>
        <v/>
      </c>
    </row>
    <row r="840" spans="1:35" x14ac:dyDescent="0.2">
      <c r="A840" s="65"/>
      <c r="B840" s="64"/>
      <c r="C840" s="65"/>
      <c r="D840" s="88"/>
      <c r="E840" s="62"/>
      <c r="F840" s="62"/>
      <c r="G840" s="62"/>
      <c r="H840" s="62"/>
      <c r="I840" s="62"/>
      <c r="J840" s="62"/>
      <c r="K840" s="62"/>
      <c r="L840" s="43" t="str">
        <f>IF($B840="","",MAX(0,$E840-MAX($E840-$I840,Parámetros!$B$5)))</f>
        <v/>
      </c>
      <c r="M840" s="43" t="str">
        <f>IF($B840="","",MIN($E840,Parámetros!$B$4))</f>
        <v/>
      </c>
      <c r="N840" s="43" t="str">
        <f t="shared" si="115"/>
        <v/>
      </c>
      <c r="O840" s="43" t="str">
        <f>IF($B840="","",MIN(($E840+$F840)/IF($D840="",1,$D840),Parámetros!$B$4))</f>
        <v/>
      </c>
      <c r="P840" s="43" t="str">
        <f t="shared" si="116"/>
        <v/>
      </c>
      <c r="Q840" s="43" t="str">
        <f t="shared" si="117"/>
        <v/>
      </c>
      <c r="R840" s="43" t="str">
        <f t="shared" si="110"/>
        <v/>
      </c>
      <c r="S840" s="44" t="str">
        <f>IF($B840="","",IFERROR(VLOOKUP($C840,F.931!$B:$R,9,0),8))</f>
        <v/>
      </c>
      <c r="T840" s="44" t="str">
        <f>IF($B840="","",IFERROR(VLOOKUP($C840,F.931!$B:$R,7,0),1))</f>
        <v/>
      </c>
      <c r="U840" s="44" t="str">
        <f>IF($B840="","",IFERROR(VLOOKUP($C840,F.931!$B:$AR,15,0),0))</f>
        <v/>
      </c>
      <c r="V840" s="44" t="str">
        <f>IF($B840="","",IFERROR(VLOOKUP($C840,F.931!$B:$R,3,0),1))</f>
        <v/>
      </c>
      <c r="W840" s="45" t="str">
        <f t="shared" si="111"/>
        <v/>
      </c>
      <c r="X840" s="46" t="str">
        <f>IF($B840="","",$W840*(X$2+$U840*0.015) *$O840*IF(COUNTIF(Parámetros!$J:$J, $S840)&gt;0,0,1)*IF($T840=2,0,1) +$J840*$W840)</f>
        <v/>
      </c>
      <c r="Y840" s="46" t="str">
        <f>IF($B840="","",$W840*Y$2*P840*IF(COUNTIF(Parámetros!$L:$L,$S840)&gt;0,0,1)*IF($T840=2,0,1) +$K840*$W840)</f>
        <v/>
      </c>
      <c r="Z840" s="46" t="str">
        <f>IF($B840="","",($M840*Z$2+IF($T840=2,0, $M840*Z$1+$X840/$W840*(1-$W840)))*IF(COUNTIF(Parámetros!$I:$I, $S840)&gt;0,0,1))</f>
        <v/>
      </c>
      <c r="AA840" s="46" t="str">
        <f>IF($B840="","",$R840*IF($T840=2,AA$1,AA$2) *IF(COUNTIF(Parámetros!$K:$K, $S840)&gt;0,0,1)+$Y840/$W840*(1-$W840))</f>
        <v/>
      </c>
      <c r="AB840" s="46" t="str">
        <f>IF($B840="","",$Q840*Parámetros!$B$3+Parámetros!$B$2)</f>
        <v/>
      </c>
      <c r="AC840" s="46" t="str">
        <f>IF($B840="","",Parámetros!$B$1*IF(OR($S840=27,$S840=102),0,1))</f>
        <v/>
      </c>
      <c r="AE840" s="43" t="str">
        <f>IF($B840="","",IF($C840="","No declarado",IFERROR(VLOOKUP($C840,F.931!$B:$BZ,$AE$1,0),"No declarado")))</f>
        <v/>
      </c>
      <c r="AF840" s="47" t="str">
        <f t="shared" si="112"/>
        <v/>
      </c>
      <c r="AG840" s="47" t="str">
        <f>IF($B840="","",IFERROR(O840-VLOOKUP(C840,F.931!B:BZ,SUMIFS(F.931!$1:$1,F.931!$3:$3,"Remuneración 4"),0),""))</f>
        <v/>
      </c>
      <c r="AH840" s="48" t="str">
        <f t="shared" si="113"/>
        <v/>
      </c>
      <c r="AI840" s="41" t="str">
        <f t="shared" si="114"/>
        <v/>
      </c>
    </row>
    <row r="841" spans="1:35" x14ac:dyDescent="0.2">
      <c r="A841" s="65"/>
      <c r="B841" s="64"/>
      <c r="C841" s="65"/>
      <c r="D841" s="88"/>
      <c r="E841" s="62"/>
      <c r="F841" s="62"/>
      <c r="G841" s="62"/>
      <c r="H841" s="62"/>
      <c r="I841" s="62"/>
      <c r="J841" s="62"/>
      <c r="K841" s="62"/>
      <c r="L841" s="43" t="str">
        <f>IF($B841="","",MAX(0,$E841-MAX($E841-$I841,Parámetros!$B$5)))</f>
        <v/>
      </c>
      <c r="M841" s="43" t="str">
        <f>IF($B841="","",MIN($E841,Parámetros!$B$4))</f>
        <v/>
      </c>
      <c r="N841" s="43" t="str">
        <f t="shared" si="115"/>
        <v/>
      </c>
      <c r="O841" s="43" t="str">
        <f>IF($B841="","",MIN(($E841+$F841)/IF($D841="",1,$D841),Parámetros!$B$4))</f>
        <v/>
      </c>
      <c r="P841" s="43" t="str">
        <f t="shared" si="116"/>
        <v/>
      </c>
      <c r="Q841" s="43" t="str">
        <f t="shared" si="117"/>
        <v/>
      </c>
      <c r="R841" s="43" t="str">
        <f t="shared" si="110"/>
        <v/>
      </c>
      <c r="S841" s="44" t="str">
        <f>IF($B841="","",IFERROR(VLOOKUP($C841,F.931!$B:$R,9,0),8))</f>
        <v/>
      </c>
      <c r="T841" s="44" t="str">
        <f>IF($B841="","",IFERROR(VLOOKUP($C841,F.931!$B:$R,7,0),1))</f>
        <v/>
      </c>
      <c r="U841" s="44" t="str">
        <f>IF($B841="","",IFERROR(VLOOKUP($C841,F.931!$B:$AR,15,0),0))</f>
        <v/>
      </c>
      <c r="V841" s="44" t="str">
        <f>IF($B841="","",IFERROR(VLOOKUP($C841,F.931!$B:$R,3,0),1))</f>
        <v/>
      </c>
      <c r="W841" s="45" t="str">
        <f t="shared" si="111"/>
        <v/>
      </c>
      <c r="X841" s="46" t="str">
        <f>IF($B841="","",$W841*(X$2+$U841*0.015) *$O841*IF(COUNTIF(Parámetros!$J:$J, $S841)&gt;0,0,1)*IF($T841=2,0,1) +$J841*$W841)</f>
        <v/>
      </c>
      <c r="Y841" s="46" t="str">
        <f>IF($B841="","",$W841*Y$2*P841*IF(COUNTIF(Parámetros!$L:$L,$S841)&gt;0,0,1)*IF($T841=2,0,1) +$K841*$W841)</f>
        <v/>
      </c>
      <c r="Z841" s="46" t="str">
        <f>IF($B841="","",($M841*Z$2+IF($T841=2,0, $M841*Z$1+$X841/$W841*(1-$W841)))*IF(COUNTIF(Parámetros!$I:$I, $S841)&gt;0,0,1))</f>
        <v/>
      </c>
      <c r="AA841" s="46" t="str">
        <f>IF($B841="","",$R841*IF($T841=2,AA$1,AA$2) *IF(COUNTIF(Parámetros!$K:$K, $S841)&gt;0,0,1)+$Y841/$W841*(1-$W841))</f>
        <v/>
      </c>
      <c r="AB841" s="46" t="str">
        <f>IF($B841="","",$Q841*Parámetros!$B$3+Parámetros!$B$2)</f>
        <v/>
      </c>
      <c r="AC841" s="46" t="str">
        <f>IF($B841="","",Parámetros!$B$1*IF(OR($S841=27,$S841=102),0,1))</f>
        <v/>
      </c>
      <c r="AE841" s="43" t="str">
        <f>IF($B841="","",IF($C841="","No declarado",IFERROR(VLOOKUP($C841,F.931!$B:$BZ,$AE$1,0),"No declarado")))</f>
        <v/>
      </c>
      <c r="AF841" s="47" t="str">
        <f t="shared" si="112"/>
        <v/>
      </c>
      <c r="AG841" s="47" t="str">
        <f>IF($B841="","",IFERROR(O841-VLOOKUP(C841,F.931!B:BZ,SUMIFS(F.931!$1:$1,F.931!$3:$3,"Remuneración 4"),0),""))</f>
        <v/>
      </c>
      <c r="AH841" s="48" t="str">
        <f t="shared" si="113"/>
        <v/>
      </c>
      <c r="AI841" s="41" t="str">
        <f t="shared" si="114"/>
        <v/>
      </c>
    </row>
    <row r="842" spans="1:35" x14ac:dyDescent="0.2">
      <c r="A842" s="65"/>
      <c r="B842" s="64"/>
      <c r="C842" s="65"/>
      <c r="D842" s="88"/>
      <c r="E842" s="62"/>
      <c r="F842" s="62"/>
      <c r="G842" s="62"/>
      <c r="H842" s="62"/>
      <c r="I842" s="62"/>
      <c r="J842" s="62"/>
      <c r="K842" s="62"/>
      <c r="L842" s="43" t="str">
        <f>IF($B842="","",MAX(0,$E842-MAX($E842-$I842,Parámetros!$B$5)))</f>
        <v/>
      </c>
      <c r="M842" s="43" t="str">
        <f>IF($B842="","",MIN($E842,Parámetros!$B$4))</f>
        <v/>
      </c>
      <c r="N842" s="43" t="str">
        <f t="shared" si="115"/>
        <v/>
      </c>
      <c r="O842" s="43" t="str">
        <f>IF($B842="","",MIN(($E842+$F842)/IF($D842="",1,$D842),Parámetros!$B$4))</f>
        <v/>
      </c>
      <c r="P842" s="43" t="str">
        <f t="shared" si="116"/>
        <v/>
      </c>
      <c r="Q842" s="43" t="str">
        <f t="shared" si="117"/>
        <v/>
      </c>
      <c r="R842" s="43" t="str">
        <f t="shared" si="110"/>
        <v/>
      </c>
      <c r="S842" s="44" t="str">
        <f>IF($B842="","",IFERROR(VLOOKUP($C842,F.931!$B:$R,9,0),8))</f>
        <v/>
      </c>
      <c r="T842" s="44" t="str">
        <f>IF($B842="","",IFERROR(VLOOKUP($C842,F.931!$B:$R,7,0),1))</f>
        <v/>
      </c>
      <c r="U842" s="44" t="str">
        <f>IF($B842="","",IFERROR(VLOOKUP($C842,F.931!$B:$AR,15,0),0))</f>
        <v/>
      </c>
      <c r="V842" s="44" t="str">
        <f>IF($B842="","",IFERROR(VLOOKUP($C842,F.931!$B:$R,3,0),1))</f>
        <v/>
      </c>
      <c r="W842" s="45" t="str">
        <f t="shared" si="111"/>
        <v/>
      </c>
      <c r="X842" s="46" t="str">
        <f>IF($B842="","",$W842*(X$2+$U842*0.015) *$O842*IF(COUNTIF(Parámetros!$J:$J, $S842)&gt;0,0,1)*IF($T842=2,0,1) +$J842*$W842)</f>
        <v/>
      </c>
      <c r="Y842" s="46" t="str">
        <f>IF($B842="","",$W842*Y$2*P842*IF(COUNTIF(Parámetros!$L:$L,$S842)&gt;0,0,1)*IF($T842=2,0,1) +$K842*$W842)</f>
        <v/>
      </c>
      <c r="Z842" s="46" t="str">
        <f>IF($B842="","",($M842*Z$2+IF($T842=2,0, $M842*Z$1+$X842/$W842*(1-$W842)))*IF(COUNTIF(Parámetros!$I:$I, $S842)&gt;0,0,1))</f>
        <v/>
      </c>
      <c r="AA842" s="46" t="str">
        <f>IF($B842="","",$R842*IF($T842=2,AA$1,AA$2) *IF(COUNTIF(Parámetros!$K:$K, $S842)&gt;0,0,1)+$Y842/$W842*(1-$W842))</f>
        <v/>
      </c>
      <c r="AB842" s="46" t="str">
        <f>IF($B842="","",$Q842*Parámetros!$B$3+Parámetros!$B$2)</f>
        <v/>
      </c>
      <c r="AC842" s="46" t="str">
        <f>IF($B842="","",Parámetros!$B$1*IF(OR($S842=27,$S842=102),0,1))</f>
        <v/>
      </c>
      <c r="AE842" s="43" t="str">
        <f>IF($B842="","",IF($C842="","No declarado",IFERROR(VLOOKUP($C842,F.931!$B:$BZ,$AE$1,0),"No declarado")))</f>
        <v/>
      </c>
      <c r="AF842" s="47" t="str">
        <f t="shared" si="112"/>
        <v/>
      </c>
      <c r="AG842" s="47" t="str">
        <f>IF($B842="","",IFERROR(O842-VLOOKUP(C842,F.931!B:BZ,SUMIFS(F.931!$1:$1,F.931!$3:$3,"Remuneración 4"),0),""))</f>
        <v/>
      </c>
      <c r="AH842" s="48" t="str">
        <f t="shared" si="113"/>
        <v/>
      </c>
      <c r="AI842" s="41" t="str">
        <f t="shared" si="114"/>
        <v/>
      </c>
    </row>
    <row r="843" spans="1:35" x14ac:dyDescent="0.2">
      <c r="A843" s="65"/>
      <c r="B843" s="64"/>
      <c r="C843" s="65"/>
      <c r="D843" s="88"/>
      <c r="E843" s="62"/>
      <c r="F843" s="62"/>
      <c r="G843" s="62"/>
      <c r="H843" s="62"/>
      <c r="I843" s="62"/>
      <c r="J843" s="62"/>
      <c r="K843" s="62"/>
      <c r="L843" s="43" t="str">
        <f>IF($B843="","",MAX(0,$E843-MAX($E843-$I843,Parámetros!$B$5)))</f>
        <v/>
      </c>
      <c r="M843" s="43" t="str">
        <f>IF($B843="","",MIN($E843,Parámetros!$B$4))</f>
        <v/>
      </c>
      <c r="N843" s="43" t="str">
        <f t="shared" si="115"/>
        <v/>
      </c>
      <c r="O843" s="43" t="str">
        <f>IF($B843="","",MIN(($E843+$F843)/IF($D843="",1,$D843),Parámetros!$B$4))</f>
        <v/>
      </c>
      <c r="P843" s="43" t="str">
        <f t="shared" si="116"/>
        <v/>
      </c>
      <c r="Q843" s="43" t="str">
        <f t="shared" si="117"/>
        <v/>
      </c>
      <c r="R843" s="43" t="str">
        <f t="shared" si="110"/>
        <v/>
      </c>
      <c r="S843" s="44" t="str">
        <f>IF($B843="","",IFERROR(VLOOKUP($C843,F.931!$B:$R,9,0),8))</f>
        <v/>
      </c>
      <c r="T843" s="44" t="str">
        <f>IF($B843="","",IFERROR(VLOOKUP($C843,F.931!$B:$R,7,0),1))</f>
        <v/>
      </c>
      <c r="U843" s="44" t="str">
        <f>IF($B843="","",IFERROR(VLOOKUP($C843,F.931!$B:$AR,15,0),0))</f>
        <v/>
      </c>
      <c r="V843" s="44" t="str">
        <f>IF($B843="","",IFERROR(VLOOKUP($C843,F.931!$B:$R,3,0),1))</f>
        <v/>
      </c>
      <c r="W843" s="45" t="str">
        <f t="shared" si="111"/>
        <v/>
      </c>
      <c r="X843" s="46" t="str">
        <f>IF($B843="","",$W843*(X$2+$U843*0.015) *$O843*IF(COUNTIF(Parámetros!$J:$J, $S843)&gt;0,0,1)*IF($T843=2,0,1) +$J843*$W843)</f>
        <v/>
      </c>
      <c r="Y843" s="46" t="str">
        <f>IF($B843="","",$W843*Y$2*P843*IF(COUNTIF(Parámetros!$L:$L,$S843)&gt;0,0,1)*IF($T843=2,0,1) +$K843*$W843)</f>
        <v/>
      </c>
      <c r="Z843" s="46" t="str">
        <f>IF($B843="","",($M843*Z$2+IF($T843=2,0, $M843*Z$1+$X843/$W843*(1-$W843)))*IF(COUNTIF(Parámetros!$I:$I, $S843)&gt;0,0,1))</f>
        <v/>
      </c>
      <c r="AA843" s="46" t="str">
        <f>IF($B843="","",$R843*IF($T843=2,AA$1,AA$2) *IF(COUNTIF(Parámetros!$K:$K, $S843)&gt;0,0,1)+$Y843/$W843*(1-$W843))</f>
        <v/>
      </c>
      <c r="AB843" s="46" t="str">
        <f>IF($B843="","",$Q843*Parámetros!$B$3+Parámetros!$B$2)</f>
        <v/>
      </c>
      <c r="AC843" s="46" t="str">
        <f>IF($B843="","",Parámetros!$B$1*IF(OR($S843=27,$S843=102),0,1))</f>
        <v/>
      </c>
      <c r="AE843" s="43" t="str">
        <f>IF($B843="","",IF($C843="","No declarado",IFERROR(VLOOKUP($C843,F.931!$B:$BZ,$AE$1,0),"No declarado")))</f>
        <v/>
      </c>
      <c r="AF843" s="47" t="str">
        <f t="shared" si="112"/>
        <v/>
      </c>
      <c r="AG843" s="47" t="str">
        <f>IF($B843="","",IFERROR(O843-VLOOKUP(C843,F.931!B:BZ,SUMIFS(F.931!$1:$1,F.931!$3:$3,"Remuneración 4"),0),""))</f>
        <v/>
      </c>
      <c r="AH843" s="48" t="str">
        <f t="shared" si="113"/>
        <v/>
      </c>
      <c r="AI843" s="41" t="str">
        <f t="shared" si="114"/>
        <v/>
      </c>
    </row>
    <row r="844" spans="1:35" x14ac:dyDescent="0.2">
      <c r="A844" s="65"/>
      <c r="B844" s="64"/>
      <c r="C844" s="65"/>
      <c r="D844" s="88"/>
      <c r="E844" s="62"/>
      <c r="F844" s="62"/>
      <c r="G844" s="62"/>
      <c r="H844" s="62"/>
      <c r="I844" s="62"/>
      <c r="J844" s="62"/>
      <c r="K844" s="62"/>
      <c r="L844" s="43" t="str">
        <f>IF($B844="","",MAX(0,$E844-MAX($E844-$I844,Parámetros!$B$5)))</f>
        <v/>
      </c>
      <c r="M844" s="43" t="str">
        <f>IF($B844="","",MIN($E844,Parámetros!$B$4))</f>
        <v/>
      </c>
      <c r="N844" s="43" t="str">
        <f t="shared" si="115"/>
        <v/>
      </c>
      <c r="O844" s="43" t="str">
        <f>IF($B844="","",MIN(($E844+$F844)/IF($D844="",1,$D844),Parámetros!$B$4))</f>
        <v/>
      </c>
      <c r="P844" s="43" t="str">
        <f t="shared" si="116"/>
        <v/>
      </c>
      <c r="Q844" s="43" t="str">
        <f t="shared" si="117"/>
        <v/>
      </c>
      <c r="R844" s="43" t="str">
        <f t="shared" si="110"/>
        <v/>
      </c>
      <c r="S844" s="44" t="str">
        <f>IF($B844="","",IFERROR(VLOOKUP($C844,F.931!$B:$R,9,0),8))</f>
        <v/>
      </c>
      <c r="T844" s="44" t="str">
        <f>IF($B844="","",IFERROR(VLOOKUP($C844,F.931!$B:$R,7,0),1))</f>
        <v/>
      </c>
      <c r="U844" s="44" t="str">
        <f>IF($B844="","",IFERROR(VLOOKUP($C844,F.931!$B:$AR,15,0),0))</f>
        <v/>
      </c>
      <c r="V844" s="44" t="str">
        <f>IF($B844="","",IFERROR(VLOOKUP($C844,F.931!$B:$R,3,0),1))</f>
        <v/>
      </c>
      <c r="W844" s="45" t="str">
        <f t="shared" si="111"/>
        <v/>
      </c>
      <c r="X844" s="46" t="str">
        <f>IF($B844="","",$W844*(X$2+$U844*0.015) *$O844*IF(COUNTIF(Parámetros!$J:$J, $S844)&gt;0,0,1)*IF($T844=2,0,1) +$J844*$W844)</f>
        <v/>
      </c>
      <c r="Y844" s="46" t="str">
        <f>IF($B844="","",$W844*Y$2*P844*IF(COUNTIF(Parámetros!$L:$L,$S844)&gt;0,0,1)*IF($T844=2,0,1) +$K844*$W844)</f>
        <v/>
      </c>
      <c r="Z844" s="46" t="str">
        <f>IF($B844="","",($M844*Z$2+IF($T844=2,0, $M844*Z$1+$X844/$W844*(1-$W844)))*IF(COUNTIF(Parámetros!$I:$I, $S844)&gt;0,0,1))</f>
        <v/>
      </c>
      <c r="AA844" s="46" t="str">
        <f>IF($B844="","",$R844*IF($T844=2,AA$1,AA$2) *IF(COUNTIF(Parámetros!$K:$K, $S844)&gt;0,0,1)+$Y844/$W844*(1-$W844))</f>
        <v/>
      </c>
      <c r="AB844" s="46" t="str">
        <f>IF($B844="","",$Q844*Parámetros!$B$3+Parámetros!$B$2)</f>
        <v/>
      </c>
      <c r="AC844" s="46" t="str">
        <f>IF($B844="","",Parámetros!$B$1*IF(OR($S844=27,$S844=102),0,1))</f>
        <v/>
      </c>
      <c r="AE844" s="43" t="str">
        <f>IF($B844="","",IF($C844="","No declarado",IFERROR(VLOOKUP($C844,F.931!$B:$BZ,$AE$1,0),"No declarado")))</f>
        <v/>
      </c>
      <c r="AF844" s="47" t="str">
        <f t="shared" si="112"/>
        <v/>
      </c>
      <c r="AG844" s="47" t="str">
        <f>IF($B844="","",IFERROR(O844-VLOOKUP(C844,F.931!B:BZ,SUMIFS(F.931!$1:$1,F.931!$3:$3,"Remuneración 4"),0),""))</f>
        <v/>
      </c>
      <c r="AH844" s="48" t="str">
        <f t="shared" si="113"/>
        <v/>
      </c>
      <c r="AI844" s="41" t="str">
        <f t="shared" si="114"/>
        <v/>
      </c>
    </row>
    <row r="845" spans="1:35" x14ac:dyDescent="0.2">
      <c r="A845" s="65"/>
      <c r="B845" s="64"/>
      <c r="C845" s="65"/>
      <c r="D845" s="88"/>
      <c r="E845" s="62"/>
      <c r="F845" s="62"/>
      <c r="G845" s="62"/>
      <c r="H845" s="62"/>
      <c r="I845" s="62"/>
      <c r="J845" s="62"/>
      <c r="K845" s="62"/>
      <c r="L845" s="43" t="str">
        <f>IF($B845="","",MAX(0,$E845-MAX($E845-$I845,Parámetros!$B$5)))</f>
        <v/>
      </c>
      <c r="M845" s="43" t="str">
        <f>IF($B845="","",MIN($E845,Parámetros!$B$4))</f>
        <v/>
      </c>
      <c r="N845" s="43" t="str">
        <f t="shared" si="115"/>
        <v/>
      </c>
      <c r="O845" s="43" t="str">
        <f>IF($B845="","",MIN(($E845+$F845)/IF($D845="",1,$D845),Parámetros!$B$4))</f>
        <v/>
      </c>
      <c r="P845" s="43" t="str">
        <f t="shared" si="116"/>
        <v/>
      </c>
      <c r="Q845" s="43" t="str">
        <f t="shared" si="117"/>
        <v/>
      </c>
      <c r="R845" s="43" t="str">
        <f t="shared" si="110"/>
        <v/>
      </c>
      <c r="S845" s="44" t="str">
        <f>IF($B845="","",IFERROR(VLOOKUP($C845,F.931!$B:$R,9,0),8))</f>
        <v/>
      </c>
      <c r="T845" s="44" t="str">
        <f>IF($B845="","",IFERROR(VLOOKUP($C845,F.931!$B:$R,7,0),1))</f>
        <v/>
      </c>
      <c r="U845" s="44" t="str">
        <f>IF($B845="","",IFERROR(VLOOKUP($C845,F.931!$B:$AR,15,0),0))</f>
        <v/>
      </c>
      <c r="V845" s="44" t="str">
        <f>IF($B845="","",IFERROR(VLOOKUP($C845,F.931!$B:$R,3,0),1))</f>
        <v/>
      </c>
      <c r="W845" s="45" t="str">
        <f t="shared" si="111"/>
        <v/>
      </c>
      <c r="X845" s="46" t="str">
        <f>IF($B845="","",$W845*(X$2+$U845*0.015) *$O845*IF(COUNTIF(Parámetros!$J:$J, $S845)&gt;0,0,1)*IF($T845=2,0,1) +$J845*$W845)</f>
        <v/>
      </c>
      <c r="Y845" s="46" t="str">
        <f>IF($B845="","",$W845*Y$2*P845*IF(COUNTIF(Parámetros!$L:$L,$S845)&gt;0,0,1)*IF($T845=2,0,1) +$K845*$W845)</f>
        <v/>
      </c>
      <c r="Z845" s="46" t="str">
        <f>IF($B845="","",($M845*Z$2+IF($T845=2,0, $M845*Z$1+$X845/$W845*(1-$W845)))*IF(COUNTIF(Parámetros!$I:$I, $S845)&gt;0,0,1))</f>
        <v/>
      </c>
      <c r="AA845" s="46" t="str">
        <f>IF($B845="","",$R845*IF($T845=2,AA$1,AA$2) *IF(COUNTIF(Parámetros!$K:$K, $S845)&gt;0,0,1)+$Y845/$W845*(1-$W845))</f>
        <v/>
      </c>
      <c r="AB845" s="46" t="str">
        <f>IF($B845="","",$Q845*Parámetros!$B$3+Parámetros!$B$2)</f>
        <v/>
      </c>
      <c r="AC845" s="46" t="str">
        <f>IF($B845="","",Parámetros!$B$1*IF(OR($S845=27,$S845=102),0,1))</f>
        <v/>
      </c>
      <c r="AE845" s="43" t="str">
        <f>IF($B845="","",IF($C845="","No declarado",IFERROR(VLOOKUP($C845,F.931!$B:$BZ,$AE$1,0),"No declarado")))</f>
        <v/>
      </c>
      <c r="AF845" s="47" t="str">
        <f t="shared" si="112"/>
        <v/>
      </c>
      <c r="AG845" s="47" t="str">
        <f>IF($B845="","",IFERROR(O845-VLOOKUP(C845,F.931!B:BZ,SUMIFS(F.931!$1:$1,F.931!$3:$3,"Remuneración 4"),0),""))</f>
        <v/>
      </c>
      <c r="AH845" s="48" t="str">
        <f t="shared" si="113"/>
        <v/>
      </c>
      <c r="AI845" s="41" t="str">
        <f t="shared" si="114"/>
        <v/>
      </c>
    </row>
    <row r="846" spans="1:35" x14ac:dyDescent="0.2">
      <c r="A846" s="65"/>
      <c r="B846" s="64"/>
      <c r="C846" s="65"/>
      <c r="D846" s="88"/>
      <c r="E846" s="62"/>
      <c r="F846" s="62"/>
      <c r="G846" s="62"/>
      <c r="H846" s="62"/>
      <c r="I846" s="62"/>
      <c r="J846" s="62"/>
      <c r="K846" s="62"/>
      <c r="L846" s="43" t="str">
        <f>IF($B846="","",MAX(0,$E846-MAX($E846-$I846,Parámetros!$B$5)))</f>
        <v/>
      </c>
      <c r="M846" s="43" t="str">
        <f>IF($B846="","",MIN($E846,Parámetros!$B$4))</f>
        <v/>
      </c>
      <c r="N846" s="43" t="str">
        <f t="shared" si="115"/>
        <v/>
      </c>
      <c r="O846" s="43" t="str">
        <f>IF($B846="","",MIN(($E846+$F846)/IF($D846="",1,$D846),Parámetros!$B$4))</f>
        <v/>
      </c>
      <c r="P846" s="43" t="str">
        <f t="shared" si="116"/>
        <v/>
      </c>
      <c r="Q846" s="43" t="str">
        <f t="shared" si="117"/>
        <v/>
      </c>
      <c r="R846" s="43" t="str">
        <f t="shared" si="110"/>
        <v/>
      </c>
      <c r="S846" s="44" t="str">
        <f>IF($B846="","",IFERROR(VLOOKUP($C846,F.931!$B:$R,9,0),8))</f>
        <v/>
      </c>
      <c r="T846" s="44" t="str">
        <f>IF($B846="","",IFERROR(VLOOKUP($C846,F.931!$B:$R,7,0),1))</f>
        <v/>
      </c>
      <c r="U846" s="44" t="str">
        <f>IF($B846="","",IFERROR(VLOOKUP($C846,F.931!$B:$AR,15,0),0))</f>
        <v/>
      </c>
      <c r="V846" s="44" t="str">
        <f>IF($B846="","",IFERROR(VLOOKUP($C846,F.931!$B:$R,3,0),1))</f>
        <v/>
      </c>
      <c r="W846" s="45" t="str">
        <f t="shared" si="111"/>
        <v/>
      </c>
      <c r="X846" s="46" t="str">
        <f>IF($B846="","",$W846*(X$2+$U846*0.015) *$O846*IF(COUNTIF(Parámetros!$J:$J, $S846)&gt;0,0,1)*IF($T846=2,0,1) +$J846*$W846)</f>
        <v/>
      </c>
      <c r="Y846" s="46" t="str">
        <f>IF($B846="","",$W846*Y$2*P846*IF(COUNTIF(Parámetros!$L:$L,$S846)&gt;0,0,1)*IF($T846=2,0,1) +$K846*$W846)</f>
        <v/>
      </c>
      <c r="Z846" s="46" t="str">
        <f>IF($B846="","",($M846*Z$2+IF($T846=2,0, $M846*Z$1+$X846/$W846*(1-$W846)))*IF(COUNTIF(Parámetros!$I:$I, $S846)&gt;0,0,1))</f>
        <v/>
      </c>
      <c r="AA846" s="46" t="str">
        <f>IF($B846="","",$R846*IF($T846=2,AA$1,AA$2) *IF(COUNTIF(Parámetros!$K:$K, $S846)&gt;0,0,1)+$Y846/$W846*(1-$W846))</f>
        <v/>
      </c>
      <c r="AB846" s="46" t="str">
        <f>IF($B846="","",$Q846*Parámetros!$B$3+Parámetros!$B$2)</f>
        <v/>
      </c>
      <c r="AC846" s="46" t="str">
        <f>IF($B846="","",Parámetros!$B$1*IF(OR($S846=27,$S846=102),0,1))</f>
        <v/>
      </c>
      <c r="AE846" s="43" t="str">
        <f>IF($B846="","",IF($C846="","No declarado",IFERROR(VLOOKUP($C846,F.931!$B:$BZ,$AE$1,0),"No declarado")))</f>
        <v/>
      </c>
      <c r="AF846" s="47" t="str">
        <f t="shared" si="112"/>
        <v/>
      </c>
      <c r="AG846" s="47" t="str">
        <f>IF($B846="","",IFERROR(O846-VLOOKUP(C846,F.931!B:BZ,SUMIFS(F.931!$1:$1,F.931!$3:$3,"Remuneración 4"),0),""))</f>
        <v/>
      </c>
      <c r="AH846" s="48" t="str">
        <f t="shared" si="113"/>
        <v/>
      </c>
      <c r="AI846" s="41" t="str">
        <f t="shared" si="114"/>
        <v/>
      </c>
    </row>
    <row r="847" spans="1:35" x14ac:dyDescent="0.2">
      <c r="A847" s="65"/>
      <c r="B847" s="64"/>
      <c r="C847" s="65"/>
      <c r="D847" s="88"/>
      <c r="E847" s="62"/>
      <c r="F847" s="62"/>
      <c r="G847" s="62"/>
      <c r="H847" s="62"/>
      <c r="I847" s="62"/>
      <c r="J847" s="62"/>
      <c r="K847" s="62"/>
      <c r="L847" s="43" t="str">
        <f>IF($B847="","",MAX(0,$E847-MAX($E847-$I847,Parámetros!$B$5)))</f>
        <v/>
      </c>
      <c r="M847" s="43" t="str">
        <f>IF($B847="","",MIN($E847,Parámetros!$B$4))</f>
        <v/>
      </c>
      <c r="N847" s="43" t="str">
        <f t="shared" si="115"/>
        <v/>
      </c>
      <c r="O847" s="43" t="str">
        <f>IF($B847="","",MIN(($E847+$F847)/IF($D847="",1,$D847),Parámetros!$B$4))</f>
        <v/>
      </c>
      <c r="P847" s="43" t="str">
        <f t="shared" si="116"/>
        <v/>
      </c>
      <c r="Q847" s="43" t="str">
        <f t="shared" si="117"/>
        <v/>
      </c>
      <c r="R847" s="43" t="str">
        <f t="shared" si="110"/>
        <v/>
      </c>
      <c r="S847" s="44" t="str">
        <f>IF($B847="","",IFERROR(VLOOKUP($C847,F.931!$B:$R,9,0),8))</f>
        <v/>
      </c>
      <c r="T847" s="44" t="str">
        <f>IF($B847="","",IFERROR(VLOOKUP($C847,F.931!$B:$R,7,0),1))</f>
        <v/>
      </c>
      <c r="U847" s="44" t="str">
        <f>IF($B847="","",IFERROR(VLOOKUP($C847,F.931!$B:$AR,15,0),0))</f>
        <v/>
      </c>
      <c r="V847" s="44" t="str">
        <f>IF($B847="","",IFERROR(VLOOKUP($C847,F.931!$B:$R,3,0),1))</f>
        <v/>
      </c>
      <c r="W847" s="45" t="str">
        <f t="shared" si="111"/>
        <v/>
      </c>
      <c r="X847" s="46" t="str">
        <f>IF($B847="","",$W847*(X$2+$U847*0.015) *$O847*IF(COUNTIF(Parámetros!$J:$J, $S847)&gt;0,0,1)*IF($T847=2,0,1) +$J847*$W847)</f>
        <v/>
      </c>
      <c r="Y847" s="46" t="str">
        <f>IF($B847="","",$W847*Y$2*P847*IF(COUNTIF(Parámetros!$L:$L,$S847)&gt;0,0,1)*IF($T847=2,0,1) +$K847*$W847)</f>
        <v/>
      </c>
      <c r="Z847" s="46" t="str">
        <f>IF($B847="","",($M847*Z$2+IF($T847=2,0, $M847*Z$1+$X847/$W847*(1-$W847)))*IF(COUNTIF(Parámetros!$I:$I, $S847)&gt;0,0,1))</f>
        <v/>
      </c>
      <c r="AA847" s="46" t="str">
        <f>IF($B847="","",$R847*IF($T847=2,AA$1,AA$2) *IF(COUNTIF(Parámetros!$K:$K, $S847)&gt;0,0,1)+$Y847/$W847*(1-$W847))</f>
        <v/>
      </c>
      <c r="AB847" s="46" t="str">
        <f>IF($B847="","",$Q847*Parámetros!$B$3+Parámetros!$B$2)</f>
        <v/>
      </c>
      <c r="AC847" s="46" t="str">
        <f>IF($B847="","",Parámetros!$B$1*IF(OR($S847=27,$S847=102),0,1))</f>
        <v/>
      </c>
      <c r="AE847" s="43" t="str">
        <f>IF($B847="","",IF($C847="","No declarado",IFERROR(VLOOKUP($C847,F.931!$B:$BZ,$AE$1,0),"No declarado")))</f>
        <v/>
      </c>
      <c r="AF847" s="47" t="str">
        <f t="shared" si="112"/>
        <v/>
      </c>
      <c r="AG847" s="47" t="str">
        <f>IF($B847="","",IFERROR(O847-VLOOKUP(C847,F.931!B:BZ,SUMIFS(F.931!$1:$1,F.931!$3:$3,"Remuneración 4"),0),""))</f>
        <v/>
      </c>
      <c r="AH847" s="48" t="str">
        <f t="shared" si="113"/>
        <v/>
      </c>
      <c r="AI847" s="41" t="str">
        <f t="shared" si="114"/>
        <v/>
      </c>
    </row>
    <row r="848" spans="1:35" x14ac:dyDescent="0.2">
      <c r="A848" s="65"/>
      <c r="B848" s="64"/>
      <c r="C848" s="65"/>
      <c r="D848" s="88"/>
      <c r="E848" s="62"/>
      <c r="F848" s="62"/>
      <c r="G848" s="62"/>
      <c r="H848" s="62"/>
      <c r="I848" s="62"/>
      <c r="J848" s="62"/>
      <c r="K848" s="62"/>
      <c r="L848" s="43" t="str">
        <f>IF($B848="","",MAX(0,$E848-MAX($E848-$I848,Parámetros!$B$5)))</f>
        <v/>
      </c>
      <c r="M848" s="43" t="str">
        <f>IF($B848="","",MIN($E848,Parámetros!$B$4))</f>
        <v/>
      </c>
      <c r="N848" s="43" t="str">
        <f t="shared" si="115"/>
        <v/>
      </c>
      <c r="O848" s="43" t="str">
        <f>IF($B848="","",MIN(($E848+$F848)/IF($D848="",1,$D848),Parámetros!$B$4))</f>
        <v/>
      </c>
      <c r="P848" s="43" t="str">
        <f t="shared" si="116"/>
        <v/>
      </c>
      <c r="Q848" s="43" t="str">
        <f t="shared" si="117"/>
        <v/>
      </c>
      <c r="R848" s="43" t="str">
        <f t="shared" si="110"/>
        <v/>
      </c>
      <c r="S848" s="44" t="str">
        <f>IF($B848="","",IFERROR(VLOOKUP($C848,F.931!$B:$R,9,0),8))</f>
        <v/>
      </c>
      <c r="T848" s="44" t="str">
        <f>IF($B848="","",IFERROR(VLOOKUP($C848,F.931!$B:$R,7,0),1))</f>
        <v/>
      </c>
      <c r="U848" s="44" t="str">
        <f>IF($B848="","",IFERROR(VLOOKUP($C848,F.931!$B:$AR,15,0),0))</f>
        <v/>
      </c>
      <c r="V848" s="44" t="str">
        <f>IF($B848="","",IFERROR(VLOOKUP($C848,F.931!$B:$R,3,0),1))</f>
        <v/>
      </c>
      <c r="W848" s="45" t="str">
        <f t="shared" si="111"/>
        <v/>
      </c>
      <c r="X848" s="46" t="str">
        <f>IF($B848="","",$W848*(X$2+$U848*0.015) *$O848*IF(COUNTIF(Parámetros!$J:$J, $S848)&gt;0,0,1)*IF($T848=2,0,1) +$J848*$W848)</f>
        <v/>
      </c>
      <c r="Y848" s="46" t="str">
        <f>IF($B848="","",$W848*Y$2*P848*IF(COUNTIF(Parámetros!$L:$L,$S848)&gt;0,0,1)*IF($T848=2,0,1) +$K848*$W848)</f>
        <v/>
      </c>
      <c r="Z848" s="46" t="str">
        <f>IF($B848="","",($M848*Z$2+IF($T848=2,0, $M848*Z$1+$X848/$W848*(1-$W848)))*IF(COUNTIF(Parámetros!$I:$I, $S848)&gt;0,0,1))</f>
        <v/>
      </c>
      <c r="AA848" s="46" t="str">
        <f>IF($B848="","",$R848*IF($T848=2,AA$1,AA$2) *IF(COUNTIF(Parámetros!$K:$K, $S848)&gt;0,0,1)+$Y848/$W848*(1-$W848))</f>
        <v/>
      </c>
      <c r="AB848" s="46" t="str">
        <f>IF($B848="","",$Q848*Parámetros!$B$3+Parámetros!$B$2)</f>
        <v/>
      </c>
      <c r="AC848" s="46" t="str">
        <f>IF($B848="","",Parámetros!$B$1*IF(OR($S848=27,$S848=102),0,1))</f>
        <v/>
      </c>
      <c r="AE848" s="43" t="str">
        <f>IF($B848="","",IF($C848="","No declarado",IFERROR(VLOOKUP($C848,F.931!$B:$BZ,$AE$1,0),"No declarado")))</f>
        <v/>
      </c>
      <c r="AF848" s="47" t="str">
        <f t="shared" si="112"/>
        <v/>
      </c>
      <c r="AG848" s="47" t="str">
        <f>IF($B848="","",IFERROR(O848-VLOOKUP(C848,F.931!B:BZ,SUMIFS(F.931!$1:$1,F.931!$3:$3,"Remuneración 4"),0),""))</f>
        <v/>
      </c>
      <c r="AH848" s="48" t="str">
        <f t="shared" si="113"/>
        <v/>
      </c>
      <c r="AI848" s="41" t="str">
        <f t="shared" si="114"/>
        <v/>
      </c>
    </row>
    <row r="849" spans="1:35" x14ac:dyDescent="0.2">
      <c r="A849" s="65"/>
      <c r="B849" s="64"/>
      <c r="C849" s="65"/>
      <c r="D849" s="88"/>
      <c r="E849" s="62"/>
      <c r="F849" s="62"/>
      <c r="G849" s="62"/>
      <c r="H849" s="62"/>
      <c r="I849" s="62"/>
      <c r="J849" s="62"/>
      <c r="K849" s="62"/>
      <c r="L849" s="43" t="str">
        <f>IF($B849="","",MAX(0,$E849-MAX($E849-$I849,Parámetros!$B$5)))</f>
        <v/>
      </c>
      <c r="M849" s="43" t="str">
        <f>IF($B849="","",MIN($E849,Parámetros!$B$4))</f>
        <v/>
      </c>
      <c r="N849" s="43" t="str">
        <f t="shared" si="115"/>
        <v/>
      </c>
      <c r="O849" s="43" t="str">
        <f>IF($B849="","",MIN(($E849+$F849)/IF($D849="",1,$D849),Parámetros!$B$4))</f>
        <v/>
      </c>
      <c r="P849" s="43" t="str">
        <f t="shared" si="116"/>
        <v/>
      </c>
      <c r="Q849" s="43" t="str">
        <f t="shared" si="117"/>
        <v/>
      </c>
      <c r="R849" s="43" t="str">
        <f t="shared" si="110"/>
        <v/>
      </c>
      <c r="S849" s="44" t="str">
        <f>IF($B849="","",IFERROR(VLOOKUP($C849,F.931!$B:$R,9,0),8))</f>
        <v/>
      </c>
      <c r="T849" s="44" t="str">
        <f>IF($B849="","",IFERROR(VLOOKUP($C849,F.931!$B:$R,7,0),1))</f>
        <v/>
      </c>
      <c r="U849" s="44" t="str">
        <f>IF($B849="","",IFERROR(VLOOKUP($C849,F.931!$B:$AR,15,0),0))</f>
        <v/>
      </c>
      <c r="V849" s="44" t="str">
        <f>IF($B849="","",IFERROR(VLOOKUP($C849,F.931!$B:$R,3,0),1))</f>
        <v/>
      </c>
      <c r="W849" s="45" t="str">
        <f t="shared" si="111"/>
        <v/>
      </c>
      <c r="X849" s="46" t="str">
        <f>IF($B849="","",$W849*(X$2+$U849*0.015) *$O849*IF(COUNTIF(Parámetros!$J:$J, $S849)&gt;0,0,1)*IF($T849=2,0,1) +$J849*$W849)</f>
        <v/>
      </c>
      <c r="Y849" s="46" t="str">
        <f>IF($B849="","",$W849*Y$2*P849*IF(COUNTIF(Parámetros!$L:$L,$S849)&gt;0,0,1)*IF($T849=2,0,1) +$K849*$W849)</f>
        <v/>
      </c>
      <c r="Z849" s="46" t="str">
        <f>IF($B849="","",($M849*Z$2+IF($T849=2,0, $M849*Z$1+$X849/$W849*(1-$W849)))*IF(COUNTIF(Parámetros!$I:$I, $S849)&gt;0,0,1))</f>
        <v/>
      </c>
      <c r="AA849" s="46" t="str">
        <f>IF($B849="","",$R849*IF($T849=2,AA$1,AA$2) *IF(COUNTIF(Parámetros!$K:$K, $S849)&gt;0,0,1)+$Y849/$W849*(1-$W849))</f>
        <v/>
      </c>
      <c r="AB849" s="46" t="str">
        <f>IF($B849="","",$Q849*Parámetros!$B$3+Parámetros!$B$2)</f>
        <v/>
      </c>
      <c r="AC849" s="46" t="str">
        <f>IF($B849="","",Parámetros!$B$1*IF(OR($S849=27,$S849=102),0,1))</f>
        <v/>
      </c>
      <c r="AE849" s="43" t="str">
        <f>IF($B849="","",IF($C849="","No declarado",IFERROR(VLOOKUP($C849,F.931!$B:$BZ,$AE$1,0),"No declarado")))</f>
        <v/>
      </c>
      <c r="AF849" s="47" t="str">
        <f t="shared" si="112"/>
        <v/>
      </c>
      <c r="AG849" s="47" t="str">
        <f>IF($B849="","",IFERROR(O849-VLOOKUP(C849,F.931!B:BZ,SUMIFS(F.931!$1:$1,F.931!$3:$3,"Remuneración 4"),0),""))</f>
        <v/>
      </c>
      <c r="AH849" s="48" t="str">
        <f t="shared" si="113"/>
        <v/>
      </c>
      <c r="AI849" s="41" t="str">
        <f t="shared" si="114"/>
        <v/>
      </c>
    </row>
    <row r="850" spans="1:35" x14ac:dyDescent="0.2">
      <c r="A850" s="65"/>
      <c r="B850" s="64"/>
      <c r="C850" s="65"/>
      <c r="D850" s="88"/>
      <c r="E850" s="62"/>
      <c r="F850" s="62"/>
      <c r="G850" s="62"/>
      <c r="H850" s="62"/>
      <c r="I850" s="62"/>
      <c r="J850" s="62"/>
      <c r="K850" s="62"/>
      <c r="L850" s="43" t="str">
        <f>IF($B850="","",MAX(0,$E850-MAX($E850-$I850,Parámetros!$B$5)))</f>
        <v/>
      </c>
      <c r="M850" s="43" t="str">
        <f>IF($B850="","",MIN($E850,Parámetros!$B$4))</f>
        <v/>
      </c>
      <c r="N850" s="43" t="str">
        <f t="shared" si="115"/>
        <v/>
      </c>
      <c r="O850" s="43" t="str">
        <f>IF($B850="","",MIN(($E850+$F850)/IF($D850="",1,$D850),Parámetros!$B$4))</f>
        <v/>
      </c>
      <c r="P850" s="43" t="str">
        <f t="shared" si="116"/>
        <v/>
      </c>
      <c r="Q850" s="43" t="str">
        <f t="shared" si="117"/>
        <v/>
      </c>
      <c r="R850" s="43" t="str">
        <f t="shared" si="110"/>
        <v/>
      </c>
      <c r="S850" s="44" t="str">
        <f>IF($B850="","",IFERROR(VLOOKUP($C850,F.931!$B:$R,9,0),8))</f>
        <v/>
      </c>
      <c r="T850" s="44" t="str">
        <f>IF($B850="","",IFERROR(VLOOKUP($C850,F.931!$B:$R,7,0),1))</f>
        <v/>
      </c>
      <c r="U850" s="44" t="str">
        <f>IF($B850="","",IFERROR(VLOOKUP($C850,F.931!$B:$AR,15,0),0))</f>
        <v/>
      </c>
      <c r="V850" s="44" t="str">
        <f>IF($B850="","",IFERROR(VLOOKUP($C850,F.931!$B:$R,3,0),1))</f>
        <v/>
      </c>
      <c r="W850" s="45" t="str">
        <f t="shared" si="111"/>
        <v/>
      </c>
      <c r="X850" s="46" t="str">
        <f>IF($B850="","",$W850*(X$2+$U850*0.015) *$O850*IF(COUNTIF(Parámetros!$J:$J, $S850)&gt;0,0,1)*IF($T850=2,0,1) +$J850*$W850)</f>
        <v/>
      </c>
      <c r="Y850" s="46" t="str">
        <f>IF($B850="","",$W850*Y$2*P850*IF(COUNTIF(Parámetros!$L:$L,$S850)&gt;0,0,1)*IF($T850=2,0,1) +$K850*$W850)</f>
        <v/>
      </c>
      <c r="Z850" s="46" t="str">
        <f>IF($B850="","",($M850*Z$2+IF($T850=2,0, $M850*Z$1+$X850/$W850*(1-$W850)))*IF(COUNTIF(Parámetros!$I:$I, $S850)&gt;0,0,1))</f>
        <v/>
      </c>
      <c r="AA850" s="46" t="str">
        <f>IF($B850="","",$R850*IF($T850=2,AA$1,AA$2) *IF(COUNTIF(Parámetros!$K:$K, $S850)&gt;0,0,1)+$Y850/$W850*(1-$W850))</f>
        <v/>
      </c>
      <c r="AB850" s="46" t="str">
        <f>IF($B850="","",$Q850*Parámetros!$B$3+Parámetros!$B$2)</f>
        <v/>
      </c>
      <c r="AC850" s="46" t="str">
        <f>IF($B850="","",Parámetros!$B$1*IF(OR($S850=27,$S850=102),0,1))</f>
        <v/>
      </c>
      <c r="AE850" s="43" t="str">
        <f>IF($B850="","",IF($C850="","No declarado",IFERROR(VLOOKUP($C850,F.931!$B:$BZ,$AE$1,0),"No declarado")))</f>
        <v/>
      </c>
      <c r="AF850" s="47" t="str">
        <f t="shared" si="112"/>
        <v/>
      </c>
      <c r="AG850" s="47" t="str">
        <f>IF($B850="","",IFERROR(O850-VLOOKUP(C850,F.931!B:BZ,SUMIFS(F.931!$1:$1,F.931!$3:$3,"Remuneración 4"),0),""))</f>
        <v/>
      </c>
      <c r="AH850" s="48" t="str">
        <f t="shared" si="113"/>
        <v/>
      </c>
      <c r="AI850" s="41" t="str">
        <f t="shared" si="114"/>
        <v/>
      </c>
    </row>
    <row r="851" spans="1:35" x14ac:dyDescent="0.2">
      <c r="A851" s="65"/>
      <c r="B851" s="64"/>
      <c r="C851" s="65"/>
      <c r="D851" s="88"/>
      <c r="E851" s="62"/>
      <c r="F851" s="62"/>
      <c r="G851" s="62"/>
      <c r="H851" s="62"/>
      <c r="I851" s="62"/>
      <c r="J851" s="62"/>
      <c r="K851" s="62"/>
      <c r="L851" s="43" t="str">
        <f>IF($B851="","",MAX(0,$E851-MAX($E851-$I851,Parámetros!$B$5)))</f>
        <v/>
      </c>
      <c r="M851" s="43" t="str">
        <f>IF($B851="","",MIN($E851,Parámetros!$B$4))</f>
        <v/>
      </c>
      <c r="N851" s="43" t="str">
        <f t="shared" si="115"/>
        <v/>
      </c>
      <c r="O851" s="43" t="str">
        <f>IF($B851="","",MIN(($E851+$F851)/IF($D851="",1,$D851),Parámetros!$B$4))</f>
        <v/>
      </c>
      <c r="P851" s="43" t="str">
        <f t="shared" si="116"/>
        <v/>
      </c>
      <c r="Q851" s="43" t="str">
        <f t="shared" si="117"/>
        <v/>
      </c>
      <c r="R851" s="43" t="str">
        <f t="shared" si="110"/>
        <v/>
      </c>
      <c r="S851" s="44" t="str">
        <f>IF($B851="","",IFERROR(VLOOKUP($C851,F.931!$B:$R,9,0),8))</f>
        <v/>
      </c>
      <c r="T851" s="44" t="str">
        <f>IF($B851="","",IFERROR(VLOOKUP($C851,F.931!$B:$R,7,0),1))</f>
        <v/>
      </c>
      <c r="U851" s="44" t="str">
        <f>IF($B851="","",IFERROR(VLOOKUP($C851,F.931!$B:$AR,15,0),0))</f>
        <v/>
      </c>
      <c r="V851" s="44" t="str">
        <f>IF($B851="","",IFERROR(VLOOKUP($C851,F.931!$B:$R,3,0),1))</f>
        <v/>
      </c>
      <c r="W851" s="45" t="str">
        <f t="shared" si="111"/>
        <v/>
      </c>
      <c r="X851" s="46" t="str">
        <f>IF($B851="","",$W851*(X$2+$U851*0.015) *$O851*IF(COUNTIF(Parámetros!$J:$J, $S851)&gt;0,0,1)*IF($T851=2,0,1) +$J851*$W851)</f>
        <v/>
      </c>
      <c r="Y851" s="46" t="str">
        <f>IF($B851="","",$W851*Y$2*P851*IF(COUNTIF(Parámetros!$L:$L,$S851)&gt;0,0,1)*IF($T851=2,0,1) +$K851*$W851)</f>
        <v/>
      </c>
      <c r="Z851" s="46" t="str">
        <f>IF($B851="","",($M851*Z$2+IF($T851=2,0, $M851*Z$1+$X851/$W851*(1-$W851)))*IF(COUNTIF(Parámetros!$I:$I, $S851)&gt;0,0,1))</f>
        <v/>
      </c>
      <c r="AA851" s="46" t="str">
        <f>IF($B851="","",$R851*IF($T851=2,AA$1,AA$2) *IF(COUNTIF(Parámetros!$K:$K, $S851)&gt;0,0,1)+$Y851/$W851*(1-$W851))</f>
        <v/>
      </c>
      <c r="AB851" s="46" t="str">
        <f>IF($B851="","",$Q851*Parámetros!$B$3+Parámetros!$B$2)</f>
        <v/>
      </c>
      <c r="AC851" s="46" t="str">
        <f>IF($B851="","",Parámetros!$B$1*IF(OR($S851=27,$S851=102),0,1))</f>
        <v/>
      </c>
      <c r="AE851" s="43" t="str">
        <f>IF($B851="","",IF($C851="","No declarado",IFERROR(VLOOKUP($C851,F.931!$B:$BZ,$AE$1,0),"No declarado")))</f>
        <v/>
      </c>
      <c r="AF851" s="47" t="str">
        <f t="shared" si="112"/>
        <v/>
      </c>
      <c r="AG851" s="47" t="str">
        <f>IF($B851="","",IFERROR(O851-VLOOKUP(C851,F.931!B:BZ,SUMIFS(F.931!$1:$1,F.931!$3:$3,"Remuneración 4"),0),""))</f>
        <v/>
      </c>
      <c r="AH851" s="48" t="str">
        <f t="shared" si="113"/>
        <v/>
      </c>
      <c r="AI851" s="41" t="str">
        <f t="shared" si="114"/>
        <v/>
      </c>
    </row>
    <row r="852" spans="1:35" x14ac:dyDescent="0.2">
      <c r="A852" s="65"/>
      <c r="B852" s="64"/>
      <c r="C852" s="65"/>
      <c r="D852" s="88"/>
      <c r="E852" s="62"/>
      <c r="F852" s="62"/>
      <c r="G852" s="62"/>
      <c r="H852" s="62"/>
      <c r="I852" s="62"/>
      <c r="J852" s="62"/>
      <c r="K852" s="62"/>
      <c r="L852" s="43" t="str">
        <f>IF($B852="","",MAX(0,$E852-MAX($E852-$I852,Parámetros!$B$5)))</f>
        <v/>
      </c>
      <c r="M852" s="43" t="str">
        <f>IF($B852="","",MIN($E852,Parámetros!$B$4))</f>
        <v/>
      </c>
      <c r="N852" s="43" t="str">
        <f t="shared" si="115"/>
        <v/>
      </c>
      <c r="O852" s="43" t="str">
        <f>IF($B852="","",MIN(($E852+$F852)/IF($D852="",1,$D852),Parámetros!$B$4))</f>
        <v/>
      </c>
      <c r="P852" s="43" t="str">
        <f t="shared" si="116"/>
        <v/>
      </c>
      <c r="Q852" s="43" t="str">
        <f t="shared" si="117"/>
        <v/>
      </c>
      <c r="R852" s="43" t="str">
        <f t="shared" si="110"/>
        <v/>
      </c>
      <c r="S852" s="44" t="str">
        <f>IF($B852="","",IFERROR(VLOOKUP($C852,F.931!$B:$R,9,0),8))</f>
        <v/>
      </c>
      <c r="T852" s="44" t="str">
        <f>IF($B852="","",IFERROR(VLOOKUP($C852,F.931!$B:$R,7,0),1))</f>
        <v/>
      </c>
      <c r="U852" s="44" t="str">
        <f>IF($B852="","",IFERROR(VLOOKUP($C852,F.931!$B:$AR,15,0),0))</f>
        <v/>
      </c>
      <c r="V852" s="44" t="str">
        <f>IF($B852="","",IFERROR(VLOOKUP($C852,F.931!$B:$R,3,0),1))</f>
        <v/>
      </c>
      <c r="W852" s="45" t="str">
        <f t="shared" si="111"/>
        <v/>
      </c>
      <c r="X852" s="46" t="str">
        <f>IF($B852="","",$W852*(X$2+$U852*0.015) *$O852*IF(COUNTIF(Parámetros!$J:$J, $S852)&gt;0,0,1)*IF($T852=2,0,1) +$J852*$W852)</f>
        <v/>
      </c>
      <c r="Y852" s="46" t="str">
        <f>IF($B852="","",$W852*Y$2*P852*IF(COUNTIF(Parámetros!$L:$L,$S852)&gt;0,0,1)*IF($T852=2,0,1) +$K852*$W852)</f>
        <v/>
      </c>
      <c r="Z852" s="46" t="str">
        <f>IF($B852="","",($M852*Z$2+IF($T852=2,0, $M852*Z$1+$X852/$W852*(1-$W852)))*IF(COUNTIF(Parámetros!$I:$I, $S852)&gt;0,0,1))</f>
        <v/>
      </c>
      <c r="AA852" s="46" t="str">
        <f>IF($B852="","",$R852*IF($T852=2,AA$1,AA$2) *IF(COUNTIF(Parámetros!$K:$K, $S852)&gt;0,0,1)+$Y852/$W852*(1-$W852))</f>
        <v/>
      </c>
      <c r="AB852" s="46" t="str">
        <f>IF($B852="","",$Q852*Parámetros!$B$3+Parámetros!$B$2)</f>
        <v/>
      </c>
      <c r="AC852" s="46" t="str">
        <f>IF($B852="","",Parámetros!$B$1*IF(OR($S852=27,$S852=102),0,1))</f>
        <v/>
      </c>
      <c r="AE852" s="43" t="str">
        <f>IF($B852="","",IF($C852="","No declarado",IFERROR(VLOOKUP($C852,F.931!$B:$BZ,$AE$1,0),"No declarado")))</f>
        <v/>
      </c>
      <c r="AF852" s="47" t="str">
        <f t="shared" si="112"/>
        <v/>
      </c>
      <c r="AG852" s="47" t="str">
        <f>IF($B852="","",IFERROR(O852-VLOOKUP(C852,F.931!B:BZ,SUMIFS(F.931!$1:$1,F.931!$3:$3,"Remuneración 4"),0),""))</f>
        <v/>
      </c>
      <c r="AH852" s="48" t="str">
        <f t="shared" si="113"/>
        <v/>
      </c>
      <c r="AI852" s="41" t="str">
        <f t="shared" si="114"/>
        <v/>
      </c>
    </row>
    <row r="853" spans="1:35" x14ac:dyDescent="0.2">
      <c r="A853" s="65"/>
      <c r="B853" s="64"/>
      <c r="C853" s="65"/>
      <c r="D853" s="88"/>
      <c r="E853" s="62"/>
      <c r="F853" s="62"/>
      <c r="G853" s="62"/>
      <c r="H853" s="62"/>
      <c r="I853" s="62"/>
      <c r="J853" s="62"/>
      <c r="K853" s="62"/>
      <c r="L853" s="43" t="str">
        <f>IF($B853="","",MAX(0,$E853-MAX($E853-$I853,Parámetros!$B$5)))</f>
        <v/>
      </c>
      <c r="M853" s="43" t="str">
        <f>IF($B853="","",MIN($E853,Parámetros!$B$4))</f>
        <v/>
      </c>
      <c r="N853" s="43" t="str">
        <f t="shared" si="115"/>
        <v/>
      </c>
      <c r="O853" s="43" t="str">
        <f>IF($B853="","",MIN(($E853+$F853)/IF($D853="",1,$D853),Parámetros!$B$4))</f>
        <v/>
      </c>
      <c r="P853" s="43" t="str">
        <f t="shared" si="116"/>
        <v/>
      </c>
      <c r="Q853" s="43" t="str">
        <f t="shared" si="117"/>
        <v/>
      </c>
      <c r="R853" s="43" t="str">
        <f t="shared" si="110"/>
        <v/>
      </c>
      <c r="S853" s="44" t="str">
        <f>IF($B853="","",IFERROR(VLOOKUP($C853,F.931!$B:$R,9,0),8))</f>
        <v/>
      </c>
      <c r="T853" s="44" t="str">
        <f>IF($B853="","",IFERROR(VLOOKUP($C853,F.931!$B:$R,7,0),1))</f>
        <v/>
      </c>
      <c r="U853" s="44" t="str">
        <f>IF($B853="","",IFERROR(VLOOKUP($C853,F.931!$B:$AR,15,0),0))</f>
        <v/>
      </c>
      <c r="V853" s="44" t="str">
        <f>IF($B853="","",IFERROR(VLOOKUP($C853,F.931!$B:$R,3,0),1))</f>
        <v/>
      </c>
      <c r="W853" s="45" t="str">
        <f t="shared" si="111"/>
        <v/>
      </c>
      <c r="X853" s="46" t="str">
        <f>IF($B853="","",$W853*(X$2+$U853*0.015) *$O853*IF(COUNTIF(Parámetros!$J:$J, $S853)&gt;0,0,1)*IF($T853=2,0,1) +$J853*$W853)</f>
        <v/>
      </c>
      <c r="Y853" s="46" t="str">
        <f>IF($B853="","",$W853*Y$2*P853*IF(COUNTIF(Parámetros!$L:$L,$S853)&gt;0,0,1)*IF($T853=2,0,1) +$K853*$W853)</f>
        <v/>
      </c>
      <c r="Z853" s="46" t="str">
        <f>IF($B853="","",($M853*Z$2+IF($T853=2,0, $M853*Z$1+$X853/$W853*(1-$W853)))*IF(COUNTIF(Parámetros!$I:$I, $S853)&gt;0,0,1))</f>
        <v/>
      </c>
      <c r="AA853" s="46" t="str">
        <f>IF($B853="","",$R853*IF($T853=2,AA$1,AA$2) *IF(COUNTIF(Parámetros!$K:$K, $S853)&gt;0,0,1)+$Y853/$W853*(1-$W853))</f>
        <v/>
      </c>
      <c r="AB853" s="46" t="str">
        <f>IF($B853="","",$Q853*Parámetros!$B$3+Parámetros!$B$2)</f>
        <v/>
      </c>
      <c r="AC853" s="46" t="str">
        <f>IF($B853="","",Parámetros!$B$1*IF(OR($S853=27,$S853=102),0,1))</f>
        <v/>
      </c>
      <c r="AE853" s="43" t="str">
        <f>IF($B853="","",IF($C853="","No declarado",IFERROR(VLOOKUP($C853,F.931!$B:$BZ,$AE$1,0),"No declarado")))</f>
        <v/>
      </c>
      <c r="AF853" s="47" t="str">
        <f t="shared" si="112"/>
        <v/>
      </c>
      <c r="AG853" s="47" t="str">
        <f>IF($B853="","",IFERROR(O853-VLOOKUP(C853,F.931!B:BZ,SUMIFS(F.931!$1:$1,F.931!$3:$3,"Remuneración 4"),0),""))</f>
        <v/>
      </c>
      <c r="AH853" s="48" t="str">
        <f t="shared" si="113"/>
        <v/>
      </c>
      <c r="AI853" s="41" t="str">
        <f t="shared" si="114"/>
        <v/>
      </c>
    </row>
    <row r="854" spans="1:35" x14ac:dyDescent="0.2">
      <c r="A854" s="65"/>
      <c r="B854" s="64"/>
      <c r="C854" s="65"/>
      <c r="D854" s="88"/>
      <c r="E854" s="62"/>
      <c r="F854" s="62"/>
      <c r="G854" s="62"/>
      <c r="H854" s="62"/>
      <c r="I854" s="62"/>
      <c r="J854" s="62"/>
      <c r="K854" s="62"/>
      <c r="L854" s="43" t="str">
        <f>IF($B854="","",MAX(0,$E854-MAX($E854-$I854,Parámetros!$B$5)))</f>
        <v/>
      </c>
      <c r="M854" s="43" t="str">
        <f>IF($B854="","",MIN($E854,Parámetros!$B$4))</f>
        <v/>
      </c>
      <c r="N854" s="43" t="str">
        <f t="shared" si="115"/>
        <v/>
      </c>
      <c r="O854" s="43" t="str">
        <f>IF($B854="","",MIN(($E854+$F854)/IF($D854="",1,$D854),Parámetros!$B$4))</f>
        <v/>
      </c>
      <c r="P854" s="43" t="str">
        <f t="shared" si="116"/>
        <v/>
      </c>
      <c r="Q854" s="43" t="str">
        <f t="shared" si="117"/>
        <v/>
      </c>
      <c r="R854" s="43" t="str">
        <f t="shared" si="110"/>
        <v/>
      </c>
      <c r="S854" s="44" t="str">
        <f>IF($B854="","",IFERROR(VLOOKUP($C854,F.931!$B:$R,9,0),8))</f>
        <v/>
      </c>
      <c r="T854" s="44" t="str">
        <f>IF($B854="","",IFERROR(VLOOKUP($C854,F.931!$B:$R,7,0),1))</f>
        <v/>
      </c>
      <c r="U854" s="44" t="str">
        <f>IF($B854="","",IFERROR(VLOOKUP($C854,F.931!$B:$AR,15,0),0))</f>
        <v/>
      </c>
      <c r="V854" s="44" t="str">
        <f>IF($B854="","",IFERROR(VLOOKUP($C854,F.931!$B:$R,3,0),1))</f>
        <v/>
      </c>
      <c r="W854" s="45" t="str">
        <f t="shared" si="111"/>
        <v/>
      </c>
      <c r="X854" s="46" t="str">
        <f>IF($B854="","",$W854*(X$2+$U854*0.015) *$O854*IF(COUNTIF(Parámetros!$J:$J, $S854)&gt;0,0,1)*IF($T854=2,0,1) +$J854*$W854)</f>
        <v/>
      </c>
      <c r="Y854" s="46" t="str">
        <f>IF($B854="","",$W854*Y$2*P854*IF(COUNTIF(Parámetros!$L:$L,$S854)&gt;0,0,1)*IF($T854=2,0,1) +$K854*$W854)</f>
        <v/>
      </c>
      <c r="Z854" s="46" t="str">
        <f>IF($B854="","",($M854*Z$2+IF($T854=2,0, $M854*Z$1+$X854/$W854*(1-$W854)))*IF(COUNTIF(Parámetros!$I:$I, $S854)&gt;0,0,1))</f>
        <v/>
      </c>
      <c r="AA854" s="46" t="str">
        <f>IF($B854="","",$R854*IF($T854=2,AA$1,AA$2) *IF(COUNTIF(Parámetros!$K:$K, $S854)&gt;0,0,1)+$Y854/$W854*(1-$W854))</f>
        <v/>
      </c>
      <c r="AB854" s="46" t="str">
        <f>IF($B854="","",$Q854*Parámetros!$B$3+Parámetros!$B$2)</f>
        <v/>
      </c>
      <c r="AC854" s="46" t="str">
        <f>IF($B854="","",Parámetros!$B$1*IF(OR($S854=27,$S854=102),0,1))</f>
        <v/>
      </c>
      <c r="AE854" s="43" t="str">
        <f>IF($B854="","",IF($C854="","No declarado",IFERROR(VLOOKUP($C854,F.931!$B:$BZ,$AE$1,0),"No declarado")))</f>
        <v/>
      </c>
      <c r="AF854" s="47" t="str">
        <f t="shared" si="112"/>
        <v/>
      </c>
      <c r="AG854" s="47" t="str">
        <f>IF($B854="","",IFERROR(O854-VLOOKUP(C854,F.931!B:BZ,SUMIFS(F.931!$1:$1,F.931!$3:$3,"Remuneración 4"),0),""))</f>
        <v/>
      </c>
      <c r="AH854" s="48" t="str">
        <f t="shared" si="113"/>
        <v/>
      </c>
      <c r="AI854" s="41" t="str">
        <f t="shared" si="114"/>
        <v/>
      </c>
    </row>
    <row r="855" spans="1:35" x14ac:dyDescent="0.2">
      <c r="A855" s="65"/>
      <c r="B855" s="64"/>
      <c r="C855" s="65"/>
      <c r="D855" s="88"/>
      <c r="E855" s="62"/>
      <c r="F855" s="62"/>
      <c r="G855" s="62"/>
      <c r="H855" s="62"/>
      <c r="I855" s="62"/>
      <c r="J855" s="62"/>
      <c r="K855" s="62"/>
      <c r="L855" s="43" t="str">
        <f>IF($B855="","",MAX(0,$E855-MAX($E855-$I855,Parámetros!$B$5)))</f>
        <v/>
      </c>
      <c r="M855" s="43" t="str">
        <f>IF($B855="","",MIN($E855,Parámetros!$B$4))</f>
        <v/>
      </c>
      <c r="N855" s="43" t="str">
        <f t="shared" si="115"/>
        <v/>
      </c>
      <c r="O855" s="43" t="str">
        <f>IF($B855="","",MIN(($E855+$F855)/IF($D855="",1,$D855),Parámetros!$B$4))</f>
        <v/>
      </c>
      <c r="P855" s="43" t="str">
        <f t="shared" si="116"/>
        <v/>
      </c>
      <c r="Q855" s="43" t="str">
        <f t="shared" si="117"/>
        <v/>
      </c>
      <c r="R855" s="43" t="str">
        <f t="shared" si="110"/>
        <v/>
      </c>
      <c r="S855" s="44" t="str">
        <f>IF($B855="","",IFERROR(VLOOKUP($C855,F.931!$B:$R,9,0),8))</f>
        <v/>
      </c>
      <c r="T855" s="44" t="str">
        <f>IF($B855="","",IFERROR(VLOOKUP($C855,F.931!$B:$R,7,0),1))</f>
        <v/>
      </c>
      <c r="U855" s="44" t="str">
        <f>IF($B855="","",IFERROR(VLOOKUP($C855,F.931!$B:$AR,15,0),0))</f>
        <v/>
      </c>
      <c r="V855" s="44" t="str">
        <f>IF($B855="","",IFERROR(VLOOKUP($C855,F.931!$B:$R,3,0),1))</f>
        <v/>
      </c>
      <c r="W855" s="45" t="str">
        <f t="shared" si="111"/>
        <v/>
      </c>
      <c r="X855" s="46" t="str">
        <f>IF($B855="","",$W855*(X$2+$U855*0.015) *$O855*IF(COUNTIF(Parámetros!$J:$J, $S855)&gt;0,0,1)*IF($T855=2,0,1) +$J855*$W855)</f>
        <v/>
      </c>
      <c r="Y855" s="46" t="str">
        <f>IF($B855="","",$W855*Y$2*P855*IF(COUNTIF(Parámetros!$L:$L,$S855)&gt;0,0,1)*IF($T855=2,0,1) +$K855*$W855)</f>
        <v/>
      </c>
      <c r="Z855" s="46" t="str">
        <f>IF($B855="","",($M855*Z$2+IF($T855=2,0, $M855*Z$1+$X855/$W855*(1-$W855)))*IF(COUNTIF(Parámetros!$I:$I, $S855)&gt;0,0,1))</f>
        <v/>
      </c>
      <c r="AA855" s="46" t="str">
        <f>IF($B855="","",$R855*IF($T855=2,AA$1,AA$2) *IF(COUNTIF(Parámetros!$K:$K, $S855)&gt;0,0,1)+$Y855/$W855*(1-$W855))</f>
        <v/>
      </c>
      <c r="AB855" s="46" t="str">
        <f>IF($B855="","",$Q855*Parámetros!$B$3+Parámetros!$B$2)</f>
        <v/>
      </c>
      <c r="AC855" s="46" t="str">
        <f>IF($B855="","",Parámetros!$B$1*IF(OR($S855=27,$S855=102),0,1))</f>
        <v/>
      </c>
      <c r="AE855" s="43" t="str">
        <f>IF($B855="","",IF($C855="","No declarado",IFERROR(VLOOKUP($C855,F.931!$B:$BZ,$AE$1,0),"No declarado")))</f>
        <v/>
      </c>
      <c r="AF855" s="47" t="str">
        <f t="shared" si="112"/>
        <v/>
      </c>
      <c r="AG855" s="47" t="str">
        <f>IF($B855="","",IFERROR(O855-VLOOKUP(C855,F.931!B:BZ,SUMIFS(F.931!$1:$1,F.931!$3:$3,"Remuneración 4"),0),""))</f>
        <v/>
      </c>
      <c r="AH855" s="48" t="str">
        <f t="shared" si="113"/>
        <v/>
      </c>
      <c r="AI855" s="41" t="str">
        <f t="shared" si="114"/>
        <v/>
      </c>
    </row>
    <row r="856" spans="1:35" x14ac:dyDescent="0.2">
      <c r="A856" s="65"/>
      <c r="B856" s="64"/>
      <c r="C856" s="65"/>
      <c r="D856" s="88"/>
      <c r="E856" s="62"/>
      <c r="F856" s="62"/>
      <c r="G856" s="62"/>
      <c r="H856" s="62"/>
      <c r="I856" s="62"/>
      <c r="J856" s="62"/>
      <c r="K856" s="62"/>
      <c r="L856" s="43" t="str">
        <f>IF($B856="","",MAX(0,$E856-MAX($E856-$I856,Parámetros!$B$5)))</f>
        <v/>
      </c>
      <c r="M856" s="43" t="str">
        <f>IF($B856="","",MIN($E856,Parámetros!$B$4))</f>
        <v/>
      </c>
      <c r="N856" s="43" t="str">
        <f t="shared" si="115"/>
        <v/>
      </c>
      <c r="O856" s="43" t="str">
        <f>IF($B856="","",MIN(($E856+$F856)/IF($D856="",1,$D856),Parámetros!$B$4))</f>
        <v/>
      </c>
      <c r="P856" s="43" t="str">
        <f t="shared" si="116"/>
        <v/>
      </c>
      <c r="Q856" s="43" t="str">
        <f t="shared" si="117"/>
        <v/>
      </c>
      <c r="R856" s="43" t="str">
        <f t="shared" si="110"/>
        <v/>
      </c>
      <c r="S856" s="44" t="str">
        <f>IF($B856="","",IFERROR(VLOOKUP($C856,F.931!$B:$R,9,0),8))</f>
        <v/>
      </c>
      <c r="T856" s="44" t="str">
        <f>IF($B856="","",IFERROR(VLOOKUP($C856,F.931!$B:$R,7,0),1))</f>
        <v/>
      </c>
      <c r="U856" s="44" t="str">
        <f>IF($B856="","",IFERROR(VLOOKUP($C856,F.931!$B:$AR,15,0),0))</f>
        <v/>
      </c>
      <c r="V856" s="44" t="str">
        <f>IF($B856="","",IFERROR(VLOOKUP($C856,F.931!$B:$R,3,0),1))</f>
        <v/>
      </c>
      <c r="W856" s="45" t="str">
        <f t="shared" si="111"/>
        <v/>
      </c>
      <c r="X856" s="46" t="str">
        <f>IF($B856="","",$W856*(X$2+$U856*0.015) *$O856*IF(COUNTIF(Parámetros!$J:$J, $S856)&gt;0,0,1)*IF($T856=2,0,1) +$J856*$W856)</f>
        <v/>
      </c>
      <c r="Y856" s="46" t="str">
        <f>IF($B856="","",$W856*Y$2*P856*IF(COUNTIF(Parámetros!$L:$L,$S856)&gt;0,0,1)*IF($T856=2,0,1) +$K856*$W856)</f>
        <v/>
      </c>
      <c r="Z856" s="46" t="str">
        <f>IF($B856="","",($M856*Z$2+IF($T856=2,0, $M856*Z$1+$X856/$W856*(1-$W856)))*IF(COUNTIF(Parámetros!$I:$I, $S856)&gt;0,0,1))</f>
        <v/>
      </c>
      <c r="AA856" s="46" t="str">
        <f>IF($B856="","",$R856*IF($T856=2,AA$1,AA$2) *IF(COUNTIF(Parámetros!$K:$K, $S856)&gt;0,0,1)+$Y856/$W856*(1-$W856))</f>
        <v/>
      </c>
      <c r="AB856" s="46" t="str">
        <f>IF($B856="","",$Q856*Parámetros!$B$3+Parámetros!$B$2)</f>
        <v/>
      </c>
      <c r="AC856" s="46" t="str">
        <f>IF($B856="","",Parámetros!$B$1*IF(OR($S856=27,$S856=102),0,1))</f>
        <v/>
      </c>
      <c r="AE856" s="43" t="str">
        <f>IF($B856="","",IF($C856="","No declarado",IFERROR(VLOOKUP($C856,F.931!$B:$BZ,$AE$1,0),"No declarado")))</f>
        <v/>
      </c>
      <c r="AF856" s="47" t="str">
        <f t="shared" si="112"/>
        <v/>
      </c>
      <c r="AG856" s="47" t="str">
        <f>IF($B856="","",IFERROR(O856-VLOOKUP(C856,F.931!B:BZ,SUMIFS(F.931!$1:$1,F.931!$3:$3,"Remuneración 4"),0),""))</f>
        <v/>
      </c>
      <c r="AH856" s="48" t="str">
        <f t="shared" si="113"/>
        <v/>
      </c>
      <c r="AI856" s="41" t="str">
        <f t="shared" si="114"/>
        <v/>
      </c>
    </row>
    <row r="857" spans="1:35" x14ac:dyDescent="0.2">
      <c r="A857" s="65"/>
      <c r="B857" s="64"/>
      <c r="C857" s="65"/>
      <c r="D857" s="88"/>
      <c r="E857" s="62"/>
      <c r="F857" s="62"/>
      <c r="G857" s="62"/>
      <c r="H857" s="62"/>
      <c r="I857" s="62"/>
      <c r="J857" s="62"/>
      <c r="K857" s="62"/>
      <c r="L857" s="43" t="str">
        <f>IF($B857="","",MAX(0,$E857-MAX($E857-$I857,Parámetros!$B$5)))</f>
        <v/>
      </c>
      <c r="M857" s="43" t="str">
        <f>IF($B857="","",MIN($E857,Parámetros!$B$4))</f>
        <v/>
      </c>
      <c r="N857" s="43" t="str">
        <f t="shared" si="115"/>
        <v/>
      </c>
      <c r="O857" s="43" t="str">
        <f>IF($B857="","",MIN(($E857+$F857)/IF($D857="",1,$D857),Parámetros!$B$4))</f>
        <v/>
      </c>
      <c r="P857" s="43" t="str">
        <f t="shared" si="116"/>
        <v/>
      </c>
      <c r="Q857" s="43" t="str">
        <f t="shared" si="117"/>
        <v/>
      </c>
      <c r="R857" s="43" t="str">
        <f t="shared" si="110"/>
        <v/>
      </c>
      <c r="S857" s="44" t="str">
        <f>IF($B857="","",IFERROR(VLOOKUP($C857,F.931!$B:$R,9,0),8))</f>
        <v/>
      </c>
      <c r="T857" s="44" t="str">
        <f>IF($B857="","",IFERROR(VLOOKUP($C857,F.931!$B:$R,7,0),1))</f>
        <v/>
      </c>
      <c r="U857" s="44" t="str">
        <f>IF($B857="","",IFERROR(VLOOKUP($C857,F.931!$B:$AR,15,0),0))</f>
        <v/>
      </c>
      <c r="V857" s="44" t="str">
        <f>IF($B857="","",IFERROR(VLOOKUP($C857,F.931!$B:$R,3,0),1))</f>
        <v/>
      </c>
      <c r="W857" s="45" t="str">
        <f t="shared" si="111"/>
        <v/>
      </c>
      <c r="X857" s="46" t="str">
        <f>IF($B857="","",$W857*(X$2+$U857*0.015) *$O857*IF(COUNTIF(Parámetros!$J:$J, $S857)&gt;0,0,1)*IF($T857=2,0,1) +$J857*$W857)</f>
        <v/>
      </c>
      <c r="Y857" s="46" t="str">
        <f>IF($B857="","",$W857*Y$2*P857*IF(COUNTIF(Parámetros!$L:$L,$S857)&gt;0,0,1)*IF($T857=2,0,1) +$K857*$W857)</f>
        <v/>
      </c>
      <c r="Z857" s="46" t="str">
        <f>IF($B857="","",($M857*Z$2+IF($T857=2,0, $M857*Z$1+$X857/$W857*(1-$W857)))*IF(COUNTIF(Parámetros!$I:$I, $S857)&gt;0,0,1))</f>
        <v/>
      </c>
      <c r="AA857" s="46" t="str">
        <f>IF($B857="","",$R857*IF($T857=2,AA$1,AA$2) *IF(COUNTIF(Parámetros!$K:$K, $S857)&gt;0,0,1)+$Y857/$W857*(1-$W857))</f>
        <v/>
      </c>
      <c r="AB857" s="46" t="str">
        <f>IF($B857="","",$Q857*Parámetros!$B$3+Parámetros!$B$2)</f>
        <v/>
      </c>
      <c r="AC857" s="46" t="str">
        <f>IF($B857="","",Parámetros!$B$1*IF(OR($S857=27,$S857=102),0,1))</f>
        <v/>
      </c>
      <c r="AE857" s="43" t="str">
        <f>IF($B857="","",IF($C857="","No declarado",IFERROR(VLOOKUP($C857,F.931!$B:$BZ,$AE$1,0),"No declarado")))</f>
        <v/>
      </c>
      <c r="AF857" s="47" t="str">
        <f t="shared" si="112"/>
        <v/>
      </c>
      <c r="AG857" s="47" t="str">
        <f>IF($B857="","",IFERROR(O857-VLOOKUP(C857,F.931!B:BZ,SUMIFS(F.931!$1:$1,F.931!$3:$3,"Remuneración 4"),0),""))</f>
        <v/>
      </c>
      <c r="AH857" s="48" t="str">
        <f t="shared" si="113"/>
        <v/>
      </c>
      <c r="AI857" s="41" t="str">
        <f t="shared" si="114"/>
        <v/>
      </c>
    </row>
    <row r="858" spans="1:35" x14ac:dyDescent="0.2">
      <c r="A858" s="65"/>
      <c r="B858" s="64"/>
      <c r="C858" s="65"/>
      <c r="D858" s="88"/>
      <c r="E858" s="62"/>
      <c r="F858" s="62"/>
      <c r="G858" s="62"/>
      <c r="H858" s="62"/>
      <c r="I858" s="62"/>
      <c r="J858" s="62"/>
      <c r="K858" s="62"/>
      <c r="L858" s="43" t="str">
        <f>IF($B858="","",MAX(0,$E858-MAX($E858-$I858,Parámetros!$B$5)))</f>
        <v/>
      </c>
      <c r="M858" s="43" t="str">
        <f>IF($B858="","",MIN($E858,Parámetros!$B$4))</f>
        <v/>
      </c>
      <c r="N858" s="43" t="str">
        <f t="shared" si="115"/>
        <v/>
      </c>
      <c r="O858" s="43" t="str">
        <f>IF($B858="","",MIN(($E858+$F858)/IF($D858="",1,$D858),Parámetros!$B$4))</f>
        <v/>
      </c>
      <c r="P858" s="43" t="str">
        <f t="shared" si="116"/>
        <v/>
      </c>
      <c r="Q858" s="43" t="str">
        <f t="shared" si="117"/>
        <v/>
      </c>
      <c r="R858" s="43" t="str">
        <f t="shared" si="110"/>
        <v/>
      </c>
      <c r="S858" s="44" t="str">
        <f>IF($B858="","",IFERROR(VLOOKUP($C858,F.931!$B:$R,9,0),8))</f>
        <v/>
      </c>
      <c r="T858" s="44" t="str">
        <f>IF($B858="","",IFERROR(VLOOKUP($C858,F.931!$B:$R,7,0),1))</f>
        <v/>
      </c>
      <c r="U858" s="44" t="str">
        <f>IF($B858="","",IFERROR(VLOOKUP($C858,F.931!$B:$AR,15,0),0))</f>
        <v/>
      </c>
      <c r="V858" s="44" t="str">
        <f>IF($B858="","",IFERROR(VLOOKUP($C858,F.931!$B:$R,3,0),1))</f>
        <v/>
      </c>
      <c r="W858" s="45" t="str">
        <f t="shared" si="111"/>
        <v/>
      </c>
      <c r="X858" s="46" t="str">
        <f>IF($B858="","",$W858*(X$2+$U858*0.015) *$O858*IF(COUNTIF(Parámetros!$J:$J, $S858)&gt;0,0,1)*IF($T858=2,0,1) +$J858*$W858)</f>
        <v/>
      </c>
      <c r="Y858" s="46" t="str">
        <f>IF($B858="","",$W858*Y$2*P858*IF(COUNTIF(Parámetros!$L:$L,$S858)&gt;0,0,1)*IF($T858=2,0,1) +$K858*$W858)</f>
        <v/>
      </c>
      <c r="Z858" s="46" t="str">
        <f>IF($B858="","",($M858*Z$2+IF($T858=2,0, $M858*Z$1+$X858/$W858*(1-$W858)))*IF(COUNTIF(Parámetros!$I:$I, $S858)&gt;0,0,1))</f>
        <v/>
      </c>
      <c r="AA858" s="46" t="str">
        <f>IF($B858="","",$R858*IF($T858=2,AA$1,AA$2) *IF(COUNTIF(Parámetros!$K:$K, $S858)&gt;0,0,1)+$Y858/$W858*(1-$W858))</f>
        <v/>
      </c>
      <c r="AB858" s="46" t="str">
        <f>IF($B858="","",$Q858*Parámetros!$B$3+Parámetros!$B$2)</f>
        <v/>
      </c>
      <c r="AC858" s="46" t="str">
        <f>IF($B858="","",Parámetros!$B$1*IF(OR($S858=27,$S858=102),0,1))</f>
        <v/>
      </c>
      <c r="AE858" s="43" t="str">
        <f>IF($B858="","",IF($C858="","No declarado",IFERROR(VLOOKUP($C858,F.931!$B:$BZ,$AE$1,0),"No declarado")))</f>
        <v/>
      </c>
      <c r="AF858" s="47" t="str">
        <f t="shared" si="112"/>
        <v/>
      </c>
      <c r="AG858" s="47" t="str">
        <f>IF($B858="","",IFERROR(O858-VLOOKUP(C858,F.931!B:BZ,SUMIFS(F.931!$1:$1,F.931!$3:$3,"Remuneración 4"),0),""))</f>
        <v/>
      </c>
      <c r="AH858" s="48" t="str">
        <f t="shared" si="113"/>
        <v/>
      </c>
      <c r="AI858" s="41" t="str">
        <f t="shared" si="114"/>
        <v/>
      </c>
    </row>
    <row r="859" spans="1:35" x14ac:dyDescent="0.2">
      <c r="A859" s="65"/>
      <c r="B859" s="64"/>
      <c r="C859" s="65"/>
      <c r="D859" s="88"/>
      <c r="E859" s="62"/>
      <c r="F859" s="62"/>
      <c r="G859" s="62"/>
      <c r="H859" s="62"/>
      <c r="I859" s="62"/>
      <c r="J859" s="62"/>
      <c r="K859" s="62"/>
      <c r="L859" s="43" t="str">
        <f>IF($B859="","",MAX(0,$E859-MAX($E859-$I859,Parámetros!$B$5)))</f>
        <v/>
      </c>
      <c r="M859" s="43" t="str">
        <f>IF($B859="","",MIN($E859,Parámetros!$B$4))</f>
        <v/>
      </c>
      <c r="N859" s="43" t="str">
        <f t="shared" si="115"/>
        <v/>
      </c>
      <c r="O859" s="43" t="str">
        <f>IF($B859="","",MIN(($E859+$F859)/IF($D859="",1,$D859),Parámetros!$B$4))</f>
        <v/>
      </c>
      <c r="P859" s="43" t="str">
        <f t="shared" si="116"/>
        <v/>
      </c>
      <c r="Q859" s="43" t="str">
        <f t="shared" si="117"/>
        <v/>
      </c>
      <c r="R859" s="43" t="str">
        <f t="shared" si="110"/>
        <v/>
      </c>
      <c r="S859" s="44" t="str">
        <f>IF($B859="","",IFERROR(VLOOKUP($C859,F.931!$B:$R,9,0),8))</f>
        <v/>
      </c>
      <c r="T859" s="44" t="str">
        <f>IF($B859="","",IFERROR(VLOOKUP($C859,F.931!$B:$R,7,0),1))</f>
        <v/>
      </c>
      <c r="U859" s="44" t="str">
        <f>IF($B859="","",IFERROR(VLOOKUP($C859,F.931!$B:$AR,15,0),0))</f>
        <v/>
      </c>
      <c r="V859" s="44" t="str">
        <f>IF($B859="","",IFERROR(VLOOKUP($C859,F.931!$B:$R,3,0),1))</f>
        <v/>
      </c>
      <c r="W859" s="45" t="str">
        <f t="shared" si="111"/>
        <v/>
      </c>
      <c r="X859" s="46" t="str">
        <f>IF($B859="","",$W859*(X$2+$U859*0.015) *$O859*IF(COUNTIF(Parámetros!$J:$J, $S859)&gt;0,0,1)*IF($T859=2,0,1) +$J859*$W859)</f>
        <v/>
      </c>
      <c r="Y859" s="46" t="str">
        <f>IF($B859="","",$W859*Y$2*P859*IF(COUNTIF(Parámetros!$L:$L,$S859)&gt;0,0,1)*IF($T859=2,0,1) +$K859*$W859)</f>
        <v/>
      </c>
      <c r="Z859" s="46" t="str">
        <f>IF($B859="","",($M859*Z$2+IF($T859=2,0, $M859*Z$1+$X859/$W859*(1-$W859)))*IF(COUNTIF(Parámetros!$I:$I, $S859)&gt;0,0,1))</f>
        <v/>
      </c>
      <c r="AA859" s="46" t="str">
        <f>IF($B859="","",$R859*IF($T859=2,AA$1,AA$2) *IF(COUNTIF(Parámetros!$K:$K, $S859)&gt;0,0,1)+$Y859/$W859*(1-$W859))</f>
        <v/>
      </c>
      <c r="AB859" s="46" t="str">
        <f>IF($B859="","",$Q859*Parámetros!$B$3+Parámetros!$B$2)</f>
        <v/>
      </c>
      <c r="AC859" s="46" t="str">
        <f>IF($B859="","",Parámetros!$B$1*IF(OR($S859=27,$S859=102),0,1))</f>
        <v/>
      </c>
      <c r="AE859" s="43" t="str">
        <f>IF($B859="","",IF($C859="","No declarado",IFERROR(VLOOKUP($C859,F.931!$B:$BZ,$AE$1,0),"No declarado")))</f>
        <v/>
      </c>
      <c r="AF859" s="47" t="str">
        <f t="shared" si="112"/>
        <v/>
      </c>
      <c r="AG859" s="47" t="str">
        <f>IF($B859="","",IFERROR(O859-VLOOKUP(C859,F.931!B:BZ,SUMIFS(F.931!$1:$1,F.931!$3:$3,"Remuneración 4"),0),""))</f>
        <v/>
      </c>
      <c r="AH859" s="48" t="str">
        <f t="shared" si="113"/>
        <v/>
      </c>
      <c r="AI859" s="41" t="str">
        <f t="shared" si="114"/>
        <v/>
      </c>
    </row>
    <row r="860" spans="1:35" x14ac:dyDescent="0.2">
      <c r="A860" s="65"/>
      <c r="B860" s="64"/>
      <c r="C860" s="65"/>
      <c r="D860" s="88"/>
      <c r="E860" s="62"/>
      <c r="F860" s="62"/>
      <c r="G860" s="62"/>
      <c r="H860" s="62"/>
      <c r="I860" s="62"/>
      <c r="J860" s="62"/>
      <c r="K860" s="62"/>
      <c r="L860" s="43" t="str">
        <f>IF($B860="","",MAX(0,$E860-MAX($E860-$I860,Parámetros!$B$5)))</f>
        <v/>
      </c>
      <c r="M860" s="43" t="str">
        <f>IF($B860="","",MIN($E860,Parámetros!$B$4))</f>
        <v/>
      </c>
      <c r="N860" s="43" t="str">
        <f t="shared" si="115"/>
        <v/>
      </c>
      <c r="O860" s="43" t="str">
        <f>IF($B860="","",MIN(($E860+$F860)/IF($D860="",1,$D860),Parámetros!$B$4))</f>
        <v/>
      </c>
      <c r="P860" s="43" t="str">
        <f t="shared" si="116"/>
        <v/>
      </c>
      <c r="Q860" s="43" t="str">
        <f t="shared" si="117"/>
        <v/>
      </c>
      <c r="R860" s="43" t="str">
        <f t="shared" si="110"/>
        <v/>
      </c>
      <c r="S860" s="44" t="str">
        <f>IF($B860="","",IFERROR(VLOOKUP($C860,F.931!$B:$R,9,0),8))</f>
        <v/>
      </c>
      <c r="T860" s="44" t="str">
        <f>IF($B860="","",IFERROR(VLOOKUP($C860,F.931!$B:$R,7,0),1))</f>
        <v/>
      </c>
      <c r="U860" s="44" t="str">
        <f>IF($B860="","",IFERROR(VLOOKUP($C860,F.931!$B:$AR,15,0),0))</f>
        <v/>
      </c>
      <c r="V860" s="44" t="str">
        <f>IF($B860="","",IFERROR(VLOOKUP($C860,F.931!$B:$R,3,0),1))</f>
        <v/>
      </c>
      <c r="W860" s="45" t="str">
        <f t="shared" si="111"/>
        <v/>
      </c>
      <c r="X860" s="46" t="str">
        <f>IF($B860="","",$W860*(X$2+$U860*0.015) *$O860*IF(COUNTIF(Parámetros!$J:$J, $S860)&gt;0,0,1)*IF($T860=2,0,1) +$J860*$W860)</f>
        <v/>
      </c>
      <c r="Y860" s="46" t="str">
        <f>IF($B860="","",$W860*Y$2*P860*IF(COUNTIF(Parámetros!$L:$L,$S860)&gt;0,0,1)*IF($T860=2,0,1) +$K860*$W860)</f>
        <v/>
      </c>
      <c r="Z860" s="46" t="str">
        <f>IF($B860="","",($M860*Z$2+IF($T860=2,0, $M860*Z$1+$X860/$W860*(1-$W860)))*IF(COUNTIF(Parámetros!$I:$I, $S860)&gt;0,0,1))</f>
        <v/>
      </c>
      <c r="AA860" s="46" t="str">
        <f>IF($B860="","",$R860*IF($T860=2,AA$1,AA$2) *IF(COUNTIF(Parámetros!$K:$K, $S860)&gt;0,0,1)+$Y860/$W860*(1-$W860))</f>
        <v/>
      </c>
      <c r="AB860" s="46" t="str">
        <f>IF($B860="","",$Q860*Parámetros!$B$3+Parámetros!$B$2)</f>
        <v/>
      </c>
      <c r="AC860" s="46" t="str">
        <f>IF($B860="","",Parámetros!$B$1*IF(OR($S860=27,$S860=102),0,1))</f>
        <v/>
      </c>
      <c r="AE860" s="43" t="str">
        <f>IF($B860="","",IF($C860="","No declarado",IFERROR(VLOOKUP($C860,F.931!$B:$BZ,$AE$1,0),"No declarado")))</f>
        <v/>
      </c>
      <c r="AF860" s="47" t="str">
        <f t="shared" si="112"/>
        <v/>
      </c>
      <c r="AG860" s="47" t="str">
        <f>IF($B860="","",IFERROR(O860-VLOOKUP(C860,F.931!B:BZ,SUMIFS(F.931!$1:$1,F.931!$3:$3,"Remuneración 4"),0),""))</f>
        <v/>
      </c>
      <c r="AH860" s="48" t="str">
        <f t="shared" si="113"/>
        <v/>
      </c>
      <c r="AI860" s="41" t="str">
        <f t="shared" si="114"/>
        <v/>
      </c>
    </row>
    <row r="861" spans="1:35" x14ac:dyDescent="0.2">
      <c r="A861" s="65"/>
      <c r="B861" s="64"/>
      <c r="C861" s="65"/>
      <c r="D861" s="88"/>
      <c r="E861" s="62"/>
      <c r="F861" s="62"/>
      <c r="G861" s="62"/>
      <c r="H861" s="62"/>
      <c r="I861" s="62"/>
      <c r="J861" s="62"/>
      <c r="K861" s="62"/>
      <c r="L861" s="43" t="str">
        <f>IF($B861="","",MAX(0,$E861-MAX($E861-$I861,Parámetros!$B$5)))</f>
        <v/>
      </c>
      <c r="M861" s="43" t="str">
        <f>IF($B861="","",MIN($E861,Parámetros!$B$4))</f>
        <v/>
      </c>
      <c r="N861" s="43" t="str">
        <f t="shared" si="115"/>
        <v/>
      </c>
      <c r="O861" s="43" t="str">
        <f>IF($B861="","",MIN(($E861+$F861)/IF($D861="",1,$D861),Parámetros!$B$4))</f>
        <v/>
      </c>
      <c r="P861" s="43" t="str">
        <f t="shared" si="116"/>
        <v/>
      </c>
      <c r="Q861" s="43" t="str">
        <f t="shared" si="117"/>
        <v/>
      </c>
      <c r="R861" s="43" t="str">
        <f t="shared" si="110"/>
        <v/>
      </c>
      <c r="S861" s="44" t="str">
        <f>IF($B861="","",IFERROR(VLOOKUP($C861,F.931!$B:$R,9,0),8))</f>
        <v/>
      </c>
      <c r="T861" s="44" t="str">
        <f>IF($B861="","",IFERROR(VLOOKUP($C861,F.931!$B:$R,7,0),1))</f>
        <v/>
      </c>
      <c r="U861" s="44" t="str">
        <f>IF($B861="","",IFERROR(VLOOKUP($C861,F.931!$B:$AR,15,0),0))</f>
        <v/>
      </c>
      <c r="V861" s="44" t="str">
        <f>IF($B861="","",IFERROR(VLOOKUP($C861,F.931!$B:$R,3,0),1))</f>
        <v/>
      </c>
      <c r="W861" s="45" t="str">
        <f t="shared" si="111"/>
        <v/>
      </c>
      <c r="X861" s="46" t="str">
        <f>IF($B861="","",$W861*(X$2+$U861*0.015) *$O861*IF(COUNTIF(Parámetros!$J:$J, $S861)&gt;0,0,1)*IF($T861=2,0,1) +$J861*$W861)</f>
        <v/>
      </c>
      <c r="Y861" s="46" t="str">
        <f>IF($B861="","",$W861*Y$2*P861*IF(COUNTIF(Parámetros!$L:$L,$S861)&gt;0,0,1)*IF($T861=2,0,1) +$K861*$W861)</f>
        <v/>
      </c>
      <c r="Z861" s="46" t="str">
        <f>IF($B861="","",($M861*Z$2+IF($T861=2,0, $M861*Z$1+$X861/$W861*(1-$W861)))*IF(COUNTIF(Parámetros!$I:$I, $S861)&gt;0,0,1))</f>
        <v/>
      </c>
      <c r="AA861" s="46" t="str">
        <f>IF($B861="","",$R861*IF($T861=2,AA$1,AA$2) *IF(COUNTIF(Parámetros!$K:$K, $S861)&gt;0,0,1)+$Y861/$W861*(1-$W861))</f>
        <v/>
      </c>
      <c r="AB861" s="46" t="str">
        <f>IF($B861="","",$Q861*Parámetros!$B$3+Parámetros!$B$2)</f>
        <v/>
      </c>
      <c r="AC861" s="46" t="str">
        <f>IF($B861="","",Parámetros!$B$1*IF(OR($S861=27,$S861=102),0,1))</f>
        <v/>
      </c>
      <c r="AE861" s="43" t="str">
        <f>IF($B861="","",IF($C861="","No declarado",IFERROR(VLOOKUP($C861,F.931!$B:$BZ,$AE$1,0),"No declarado")))</f>
        <v/>
      </c>
      <c r="AF861" s="47" t="str">
        <f t="shared" si="112"/>
        <v/>
      </c>
      <c r="AG861" s="47" t="str">
        <f>IF($B861="","",IFERROR(O861-VLOOKUP(C861,F.931!B:BZ,SUMIFS(F.931!$1:$1,F.931!$3:$3,"Remuneración 4"),0),""))</f>
        <v/>
      </c>
      <c r="AH861" s="48" t="str">
        <f t="shared" si="113"/>
        <v/>
      </c>
      <c r="AI861" s="41" t="str">
        <f t="shared" si="114"/>
        <v/>
      </c>
    </row>
    <row r="862" spans="1:35" x14ac:dyDescent="0.2">
      <c r="A862" s="65"/>
      <c r="B862" s="64"/>
      <c r="C862" s="65"/>
      <c r="D862" s="88"/>
      <c r="E862" s="62"/>
      <c r="F862" s="62"/>
      <c r="G862" s="62"/>
      <c r="H862" s="62"/>
      <c r="I862" s="62"/>
      <c r="J862" s="62"/>
      <c r="K862" s="62"/>
      <c r="L862" s="43" t="str">
        <f>IF($B862="","",MAX(0,$E862-MAX($E862-$I862,Parámetros!$B$5)))</f>
        <v/>
      </c>
      <c r="M862" s="43" t="str">
        <f>IF($B862="","",MIN($E862,Parámetros!$B$4))</f>
        <v/>
      </c>
      <c r="N862" s="43" t="str">
        <f t="shared" si="115"/>
        <v/>
      </c>
      <c r="O862" s="43" t="str">
        <f>IF($B862="","",MIN(($E862+$F862)/IF($D862="",1,$D862),Parámetros!$B$4))</f>
        <v/>
      </c>
      <c r="P862" s="43" t="str">
        <f t="shared" si="116"/>
        <v/>
      </c>
      <c r="Q862" s="43" t="str">
        <f t="shared" si="117"/>
        <v/>
      </c>
      <c r="R862" s="43" t="str">
        <f t="shared" si="110"/>
        <v/>
      </c>
      <c r="S862" s="44" t="str">
        <f>IF($B862="","",IFERROR(VLOOKUP($C862,F.931!$B:$R,9,0),8))</f>
        <v/>
      </c>
      <c r="T862" s="44" t="str">
        <f>IF($B862="","",IFERROR(VLOOKUP($C862,F.931!$B:$R,7,0),1))</f>
        <v/>
      </c>
      <c r="U862" s="44" t="str">
        <f>IF($B862="","",IFERROR(VLOOKUP($C862,F.931!$B:$AR,15,0),0))</f>
        <v/>
      </c>
      <c r="V862" s="44" t="str">
        <f>IF($B862="","",IFERROR(VLOOKUP($C862,F.931!$B:$R,3,0),1))</f>
        <v/>
      </c>
      <c r="W862" s="45" t="str">
        <f t="shared" si="111"/>
        <v/>
      </c>
      <c r="X862" s="46" t="str">
        <f>IF($B862="","",$W862*(X$2+$U862*0.015) *$O862*IF(COUNTIF(Parámetros!$J:$J, $S862)&gt;0,0,1)*IF($T862=2,0,1) +$J862*$W862)</f>
        <v/>
      </c>
      <c r="Y862" s="46" t="str">
        <f>IF($B862="","",$W862*Y$2*P862*IF(COUNTIF(Parámetros!$L:$L,$S862)&gt;0,0,1)*IF($T862=2,0,1) +$K862*$W862)</f>
        <v/>
      </c>
      <c r="Z862" s="46" t="str">
        <f>IF($B862="","",($M862*Z$2+IF($T862=2,0, $M862*Z$1+$X862/$W862*(1-$W862)))*IF(COUNTIF(Parámetros!$I:$I, $S862)&gt;0,0,1))</f>
        <v/>
      </c>
      <c r="AA862" s="46" t="str">
        <f>IF($B862="","",$R862*IF($T862=2,AA$1,AA$2) *IF(COUNTIF(Parámetros!$K:$K, $S862)&gt;0,0,1)+$Y862/$W862*(1-$W862))</f>
        <v/>
      </c>
      <c r="AB862" s="46" t="str">
        <f>IF($B862="","",$Q862*Parámetros!$B$3+Parámetros!$B$2)</f>
        <v/>
      </c>
      <c r="AC862" s="46" t="str">
        <f>IF($B862="","",Parámetros!$B$1*IF(OR($S862=27,$S862=102),0,1))</f>
        <v/>
      </c>
      <c r="AE862" s="43" t="str">
        <f>IF($B862="","",IF($C862="","No declarado",IFERROR(VLOOKUP($C862,F.931!$B:$BZ,$AE$1,0),"No declarado")))</f>
        <v/>
      </c>
      <c r="AF862" s="47" t="str">
        <f t="shared" si="112"/>
        <v/>
      </c>
      <c r="AG862" s="47" t="str">
        <f>IF($B862="","",IFERROR(O862-VLOOKUP(C862,F.931!B:BZ,SUMIFS(F.931!$1:$1,F.931!$3:$3,"Remuneración 4"),0),""))</f>
        <v/>
      </c>
      <c r="AH862" s="48" t="str">
        <f t="shared" si="113"/>
        <v/>
      </c>
      <c r="AI862" s="41" t="str">
        <f t="shared" si="114"/>
        <v/>
      </c>
    </row>
    <row r="863" spans="1:35" x14ac:dyDescent="0.2">
      <c r="A863" s="65"/>
      <c r="B863" s="64"/>
      <c r="C863" s="65"/>
      <c r="D863" s="88"/>
      <c r="E863" s="62"/>
      <c r="F863" s="62"/>
      <c r="G863" s="62"/>
      <c r="H863" s="62"/>
      <c r="I863" s="62"/>
      <c r="J863" s="62"/>
      <c r="K863" s="62"/>
      <c r="L863" s="43" t="str">
        <f>IF($B863="","",MAX(0,$E863-MAX($E863-$I863,Parámetros!$B$5)))</f>
        <v/>
      </c>
      <c r="M863" s="43" t="str">
        <f>IF($B863="","",MIN($E863,Parámetros!$B$4))</f>
        <v/>
      </c>
      <c r="N863" s="43" t="str">
        <f t="shared" si="115"/>
        <v/>
      </c>
      <c r="O863" s="43" t="str">
        <f>IF($B863="","",MIN(($E863+$F863)/IF($D863="",1,$D863),Parámetros!$B$4))</f>
        <v/>
      </c>
      <c r="P863" s="43" t="str">
        <f t="shared" si="116"/>
        <v/>
      </c>
      <c r="Q863" s="43" t="str">
        <f t="shared" si="117"/>
        <v/>
      </c>
      <c r="R863" s="43" t="str">
        <f t="shared" si="110"/>
        <v/>
      </c>
      <c r="S863" s="44" t="str">
        <f>IF($B863="","",IFERROR(VLOOKUP($C863,F.931!$B:$R,9,0),8))</f>
        <v/>
      </c>
      <c r="T863" s="44" t="str">
        <f>IF($B863="","",IFERROR(VLOOKUP($C863,F.931!$B:$R,7,0),1))</f>
        <v/>
      </c>
      <c r="U863" s="44" t="str">
        <f>IF($B863="","",IFERROR(VLOOKUP($C863,F.931!$B:$AR,15,0),0))</f>
        <v/>
      </c>
      <c r="V863" s="44" t="str">
        <f>IF($B863="","",IFERROR(VLOOKUP($C863,F.931!$B:$R,3,0),1))</f>
        <v/>
      </c>
      <c r="W863" s="45" t="str">
        <f t="shared" si="111"/>
        <v/>
      </c>
      <c r="X863" s="46" t="str">
        <f>IF($B863="","",$W863*(X$2+$U863*0.015) *$O863*IF(COUNTIF(Parámetros!$J:$J, $S863)&gt;0,0,1)*IF($T863=2,0,1) +$J863*$W863)</f>
        <v/>
      </c>
      <c r="Y863" s="46" t="str">
        <f>IF($B863="","",$W863*Y$2*P863*IF(COUNTIF(Parámetros!$L:$L,$S863)&gt;0,0,1)*IF($T863=2,0,1) +$K863*$W863)</f>
        <v/>
      </c>
      <c r="Z863" s="46" t="str">
        <f>IF($B863="","",($M863*Z$2+IF($T863=2,0, $M863*Z$1+$X863/$W863*(1-$W863)))*IF(COUNTIF(Parámetros!$I:$I, $S863)&gt;0,0,1))</f>
        <v/>
      </c>
      <c r="AA863" s="46" t="str">
        <f>IF($B863="","",$R863*IF($T863=2,AA$1,AA$2) *IF(COUNTIF(Parámetros!$K:$K, $S863)&gt;0,0,1)+$Y863/$W863*(1-$W863))</f>
        <v/>
      </c>
      <c r="AB863" s="46" t="str">
        <f>IF($B863="","",$Q863*Parámetros!$B$3+Parámetros!$B$2)</f>
        <v/>
      </c>
      <c r="AC863" s="46" t="str">
        <f>IF($B863="","",Parámetros!$B$1*IF(OR($S863=27,$S863=102),0,1))</f>
        <v/>
      </c>
      <c r="AE863" s="43" t="str">
        <f>IF($B863="","",IF($C863="","No declarado",IFERROR(VLOOKUP($C863,F.931!$B:$BZ,$AE$1,0),"No declarado")))</f>
        <v/>
      </c>
      <c r="AF863" s="47" t="str">
        <f t="shared" si="112"/>
        <v/>
      </c>
      <c r="AG863" s="47" t="str">
        <f>IF($B863="","",IFERROR(O863-VLOOKUP(C863,F.931!B:BZ,SUMIFS(F.931!$1:$1,F.931!$3:$3,"Remuneración 4"),0),""))</f>
        <v/>
      </c>
      <c r="AH863" s="48" t="str">
        <f t="shared" si="113"/>
        <v/>
      </c>
      <c r="AI863" s="41" t="str">
        <f t="shared" si="114"/>
        <v/>
      </c>
    </row>
    <row r="864" spans="1:35" x14ac:dyDescent="0.2">
      <c r="A864" s="65"/>
      <c r="B864" s="64"/>
      <c r="C864" s="65"/>
      <c r="D864" s="88"/>
      <c r="E864" s="62"/>
      <c r="F864" s="62"/>
      <c r="G864" s="62"/>
      <c r="H864" s="62"/>
      <c r="I864" s="62"/>
      <c r="J864" s="62"/>
      <c r="K864" s="62"/>
      <c r="L864" s="43" t="str">
        <f>IF($B864="","",MAX(0,$E864-MAX($E864-$I864,Parámetros!$B$5)))</f>
        <v/>
      </c>
      <c r="M864" s="43" t="str">
        <f>IF($B864="","",MIN($E864,Parámetros!$B$4))</f>
        <v/>
      </c>
      <c r="N864" s="43" t="str">
        <f t="shared" si="115"/>
        <v/>
      </c>
      <c r="O864" s="43" t="str">
        <f>IF($B864="","",MIN(($E864+$F864)/IF($D864="",1,$D864),Parámetros!$B$4))</f>
        <v/>
      </c>
      <c r="P864" s="43" t="str">
        <f t="shared" si="116"/>
        <v/>
      </c>
      <c r="Q864" s="43" t="str">
        <f t="shared" si="117"/>
        <v/>
      </c>
      <c r="R864" s="43" t="str">
        <f t="shared" si="110"/>
        <v/>
      </c>
      <c r="S864" s="44" t="str">
        <f>IF($B864="","",IFERROR(VLOOKUP($C864,F.931!$B:$R,9,0),8))</f>
        <v/>
      </c>
      <c r="T864" s="44" t="str">
        <f>IF($B864="","",IFERROR(VLOOKUP($C864,F.931!$B:$R,7,0),1))</f>
        <v/>
      </c>
      <c r="U864" s="44" t="str">
        <f>IF($B864="","",IFERROR(VLOOKUP($C864,F.931!$B:$AR,15,0),0))</f>
        <v/>
      </c>
      <c r="V864" s="44" t="str">
        <f>IF($B864="","",IFERROR(VLOOKUP($C864,F.931!$B:$R,3,0),1))</f>
        <v/>
      </c>
      <c r="W864" s="45" t="str">
        <f t="shared" si="111"/>
        <v/>
      </c>
      <c r="X864" s="46" t="str">
        <f>IF($B864="","",$W864*(X$2+$U864*0.015) *$O864*IF(COUNTIF(Parámetros!$J:$J, $S864)&gt;0,0,1)*IF($T864=2,0,1) +$J864*$W864)</f>
        <v/>
      </c>
      <c r="Y864" s="46" t="str">
        <f>IF($B864="","",$W864*Y$2*P864*IF(COUNTIF(Parámetros!$L:$L,$S864)&gt;0,0,1)*IF($T864=2,0,1) +$K864*$W864)</f>
        <v/>
      </c>
      <c r="Z864" s="46" t="str">
        <f>IF($B864="","",($M864*Z$2+IF($T864=2,0, $M864*Z$1+$X864/$W864*(1-$W864)))*IF(COUNTIF(Parámetros!$I:$I, $S864)&gt;0,0,1))</f>
        <v/>
      </c>
      <c r="AA864" s="46" t="str">
        <f>IF($B864="","",$R864*IF($T864=2,AA$1,AA$2) *IF(COUNTIF(Parámetros!$K:$K, $S864)&gt;0,0,1)+$Y864/$W864*(1-$W864))</f>
        <v/>
      </c>
      <c r="AB864" s="46" t="str">
        <f>IF($B864="","",$Q864*Parámetros!$B$3+Parámetros!$B$2)</f>
        <v/>
      </c>
      <c r="AC864" s="46" t="str">
        <f>IF($B864="","",Parámetros!$B$1*IF(OR($S864=27,$S864=102),0,1))</f>
        <v/>
      </c>
      <c r="AE864" s="43" t="str">
        <f>IF($B864="","",IF($C864="","No declarado",IFERROR(VLOOKUP($C864,F.931!$B:$BZ,$AE$1,0),"No declarado")))</f>
        <v/>
      </c>
      <c r="AF864" s="47" t="str">
        <f t="shared" si="112"/>
        <v/>
      </c>
      <c r="AG864" s="47" t="str">
        <f>IF($B864="","",IFERROR(O864-VLOOKUP(C864,F.931!B:BZ,SUMIFS(F.931!$1:$1,F.931!$3:$3,"Remuneración 4"),0),""))</f>
        <v/>
      </c>
      <c r="AH864" s="48" t="str">
        <f t="shared" si="113"/>
        <v/>
      </c>
      <c r="AI864" s="41" t="str">
        <f t="shared" si="114"/>
        <v/>
      </c>
    </row>
    <row r="865" spans="1:35" x14ac:dyDescent="0.2">
      <c r="A865" s="65"/>
      <c r="B865" s="64"/>
      <c r="C865" s="65"/>
      <c r="D865" s="88"/>
      <c r="E865" s="62"/>
      <c r="F865" s="62"/>
      <c r="G865" s="62"/>
      <c r="H865" s="62"/>
      <c r="I865" s="62"/>
      <c r="J865" s="62"/>
      <c r="K865" s="62"/>
      <c r="L865" s="43" t="str">
        <f>IF($B865="","",MAX(0,$E865-MAX($E865-$I865,Parámetros!$B$5)))</f>
        <v/>
      </c>
      <c r="M865" s="43" t="str">
        <f>IF($B865="","",MIN($E865,Parámetros!$B$4))</f>
        <v/>
      </c>
      <c r="N865" s="43" t="str">
        <f t="shared" si="115"/>
        <v/>
      </c>
      <c r="O865" s="43" t="str">
        <f>IF($B865="","",MIN(($E865+$F865)/IF($D865="",1,$D865),Parámetros!$B$4))</f>
        <v/>
      </c>
      <c r="P865" s="43" t="str">
        <f t="shared" si="116"/>
        <v/>
      </c>
      <c r="Q865" s="43" t="str">
        <f t="shared" si="117"/>
        <v/>
      </c>
      <c r="R865" s="43" t="str">
        <f t="shared" si="110"/>
        <v/>
      </c>
      <c r="S865" s="44" t="str">
        <f>IF($B865="","",IFERROR(VLOOKUP($C865,F.931!$B:$R,9,0),8))</f>
        <v/>
      </c>
      <c r="T865" s="44" t="str">
        <f>IF($B865="","",IFERROR(VLOOKUP($C865,F.931!$B:$R,7,0),1))</f>
        <v/>
      </c>
      <c r="U865" s="44" t="str">
        <f>IF($B865="","",IFERROR(VLOOKUP($C865,F.931!$B:$AR,15,0),0))</f>
        <v/>
      </c>
      <c r="V865" s="44" t="str">
        <f>IF($B865="","",IFERROR(VLOOKUP($C865,F.931!$B:$R,3,0),1))</f>
        <v/>
      </c>
      <c r="W865" s="45" t="str">
        <f t="shared" si="111"/>
        <v/>
      </c>
      <c r="X865" s="46" t="str">
        <f>IF($B865="","",$W865*(X$2+$U865*0.015) *$O865*IF(COUNTIF(Parámetros!$J:$J, $S865)&gt;0,0,1)*IF($T865=2,0,1) +$J865*$W865)</f>
        <v/>
      </c>
      <c r="Y865" s="46" t="str">
        <f>IF($B865="","",$W865*Y$2*P865*IF(COUNTIF(Parámetros!$L:$L,$S865)&gt;0,0,1)*IF($T865=2,0,1) +$K865*$W865)</f>
        <v/>
      </c>
      <c r="Z865" s="46" t="str">
        <f>IF($B865="","",($M865*Z$2+IF($T865=2,0, $M865*Z$1+$X865/$W865*(1-$W865)))*IF(COUNTIF(Parámetros!$I:$I, $S865)&gt;0,0,1))</f>
        <v/>
      </c>
      <c r="AA865" s="46" t="str">
        <f>IF($B865="","",$R865*IF($T865=2,AA$1,AA$2) *IF(COUNTIF(Parámetros!$K:$K, $S865)&gt;0,0,1)+$Y865/$W865*(1-$W865))</f>
        <v/>
      </c>
      <c r="AB865" s="46" t="str">
        <f>IF($B865="","",$Q865*Parámetros!$B$3+Parámetros!$B$2)</f>
        <v/>
      </c>
      <c r="AC865" s="46" t="str">
        <f>IF($B865="","",Parámetros!$B$1*IF(OR($S865=27,$S865=102),0,1))</f>
        <v/>
      </c>
      <c r="AE865" s="43" t="str">
        <f>IF($B865="","",IF($C865="","No declarado",IFERROR(VLOOKUP($C865,F.931!$B:$BZ,$AE$1,0),"No declarado")))</f>
        <v/>
      </c>
      <c r="AF865" s="47" t="str">
        <f t="shared" si="112"/>
        <v/>
      </c>
      <c r="AG865" s="47" t="str">
        <f>IF($B865="","",IFERROR(O865-VLOOKUP(C865,F.931!B:BZ,SUMIFS(F.931!$1:$1,F.931!$3:$3,"Remuneración 4"),0),""))</f>
        <v/>
      </c>
      <c r="AH865" s="48" t="str">
        <f t="shared" si="113"/>
        <v/>
      </c>
      <c r="AI865" s="41" t="str">
        <f t="shared" si="114"/>
        <v/>
      </c>
    </row>
    <row r="866" spans="1:35" x14ac:dyDescent="0.2">
      <c r="A866" s="65"/>
      <c r="B866" s="64"/>
      <c r="C866" s="65"/>
      <c r="D866" s="88"/>
      <c r="E866" s="62"/>
      <c r="F866" s="62"/>
      <c r="G866" s="62"/>
      <c r="H866" s="62"/>
      <c r="I866" s="62"/>
      <c r="J866" s="62"/>
      <c r="K866" s="62"/>
      <c r="L866" s="43" t="str">
        <f>IF($B866="","",MAX(0,$E866-MAX($E866-$I866,Parámetros!$B$5)))</f>
        <v/>
      </c>
      <c r="M866" s="43" t="str">
        <f>IF($B866="","",MIN($E866,Parámetros!$B$4))</f>
        <v/>
      </c>
      <c r="N866" s="43" t="str">
        <f t="shared" si="115"/>
        <v/>
      </c>
      <c r="O866" s="43" t="str">
        <f>IF($B866="","",MIN(($E866+$F866)/IF($D866="",1,$D866),Parámetros!$B$4))</f>
        <v/>
      </c>
      <c r="P866" s="43" t="str">
        <f t="shared" si="116"/>
        <v/>
      </c>
      <c r="Q866" s="43" t="str">
        <f t="shared" si="117"/>
        <v/>
      </c>
      <c r="R866" s="43" t="str">
        <f t="shared" si="110"/>
        <v/>
      </c>
      <c r="S866" s="44" t="str">
        <f>IF($B866="","",IFERROR(VLOOKUP($C866,F.931!$B:$R,9,0),8))</f>
        <v/>
      </c>
      <c r="T866" s="44" t="str">
        <f>IF($B866="","",IFERROR(VLOOKUP($C866,F.931!$B:$R,7,0),1))</f>
        <v/>
      </c>
      <c r="U866" s="44" t="str">
        <f>IF($B866="","",IFERROR(VLOOKUP($C866,F.931!$B:$AR,15,0),0))</f>
        <v/>
      </c>
      <c r="V866" s="44" t="str">
        <f>IF($B866="","",IFERROR(VLOOKUP($C866,F.931!$B:$R,3,0),1))</f>
        <v/>
      </c>
      <c r="W866" s="45" t="str">
        <f t="shared" si="111"/>
        <v/>
      </c>
      <c r="X866" s="46" t="str">
        <f>IF($B866="","",$W866*(X$2+$U866*0.015) *$O866*IF(COUNTIF(Parámetros!$J:$J, $S866)&gt;0,0,1)*IF($T866=2,0,1) +$J866*$W866)</f>
        <v/>
      </c>
      <c r="Y866" s="46" t="str">
        <f>IF($B866="","",$W866*Y$2*P866*IF(COUNTIF(Parámetros!$L:$L,$S866)&gt;0,0,1)*IF($T866=2,0,1) +$K866*$W866)</f>
        <v/>
      </c>
      <c r="Z866" s="46" t="str">
        <f>IF($B866="","",($M866*Z$2+IF($T866=2,0, $M866*Z$1+$X866/$W866*(1-$W866)))*IF(COUNTIF(Parámetros!$I:$I, $S866)&gt;0,0,1))</f>
        <v/>
      </c>
      <c r="AA866" s="46" t="str">
        <f>IF($B866="","",$R866*IF($T866=2,AA$1,AA$2) *IF(COUNTIF(Parámetros!$K:$K, $S866)&gt;0,0,1)+$Y866/$W866*(1-$W866))</f>
        <v/>
      </c>
      <c r="AB866" s="46" t="str">
        <f>IF($B866="","",$Q866*Parámetros!$B$3+Parámetros!$B$2)</f>
        <v/>
      </c>
      <c r="AC866" s="46" t="str">
        <f>IF($B866="","",Parámetros!$B$1*IF(OR($S866=27,$S866=102),0,1))</f>
        <v/>
      </c>
      <c r="AE866" s="43" t="str">
        <f>IF($B866="","",IF($C866="","No declarado",IFERROR(VLOOKUP($C866,F.931!$B:$BZ,$AE$1,0),"No declarado")))</f>
        <v/>
      </c>
      <c r="AF866" s="47" t="str">
        <f t="shared" si="112"/>
        <v/>
      </c>
      <c r="AG866" s="47" t="str">
        <f>IF($B866="","",IFERROR(O866-VLOOKUP(C866,F.931!B:BZ,SUMIFS(F.931!$1:$1,F.931!$3:$3,"Remuneración 4"),0),""))</f>
        <v/>
      </c>
      <c r="AH866" s="48" t="str">
        <f t="shared" si="113"/>
        <v/>
      </c>
      <c r="AI866" s="41" t="str">
        <f t="shared" si="114"/>
        <v/>
      </c>
    </row>
    <row r="867" spans="1:35" x14ac:dyDescent="0.2">
      <c r="A867" s="65"/>
      <c r="B867" s="64"/>
      <c r="C867" s="65"/>
      <c r="D867" s="88"/>
      <c r="E867" s="62"/>
      <c r="F867" s="62"/>
      <c r="G867" s="62"/>
      <c r="H867" s="62"/>
      <c r="I867" s="62"/>
      <c r="J867" s="62"/>
      <c r="K867" s="62"/>
      <c r="L867" s="43" t="str">
        <f>IF($B867="","",MAX(0,$E867-MAX($E867-$I867,Parámetros!$B$5)))</f>
        <v/>
      </c>
      <c r="M867" s="43" t="str">
        <f>IF($B867="","",MIN($E867,Parámetros!$B$4))</f>
        <v/>
      </c>
      <c r="N867" s="43" t="str">
        <f t="shared" si="115"/>
        <v/>
      </c>
      <c r="O867" s="43" t="str">
        <f>IF($B867="","",MIN(($E867+$F867)/IF($D867="",1,$D867),Parámetros!$B$4))</f>
        <v/>
      </c>
      <c r="P867" s="43" t="str">
        <f t="shared" si="116"/>
        <v/>
      </c>
      <c r="Q867" s="43" t="str">
        <f t="shared" si="117"/>
        <v/>
      </c>
      <c r="R867" s="43" t="str">
        <f t="shared" si="110"/>
        <v/>
      </c>
      <c r="S867" s="44" t="str">
        <f>IF($B867="","",IFERROR(VLOOKUP($C867,F.931!$B:$R,9,0),8))</f>
        <v/>
      </c>
      <c r="T867" s="44" t="str">
        <f>IF($B867="","",IFERROR(VLOOKUP($C867,F.931!$B:$R,7,0),1))</f>
        <v/>
      </c>
      <c r="U867" s="44" t="str">
        <f>IF($B867="","",IFERROR(VLOOKUP($C867,F.931!$B:$AR,15,0),0))</f>
        <v/>
      </c>
      <c r="V867" s="44" t="str">
        <f>IF($B867="","",IFERROR(VLOOKUP($C867,F.931!$B:$R,3,0),1))</f>
        <v/>
      </c>
      <c r="W867" s="45" t="str">
        <f t="shared" si="111"/>
        <v/>
      </c>
      <c r="X867" s="46" t="str">
        <f>IF($B867="","",$W867*(X$2+$U867*0.015) *$O867*IF(COUNTIF(Parámetros!$J:$J, $S867)&gt;0,0,1)*IF($T867=2,0,1) +$J867*$W867)</f>
        <v/>
      </c>
      <c r="Y867" s="46" t="str">
        <f>IF($B867="","",$W867*Y$2*P867*IF(COUNTIF(Parámetros!$L:$L,$S867)&gt;0,0,1)*IF($T867=2,0,1) +$K867*$W867)</f>
        <v/>
      </c>
      <c r="Z867" s="46" t="str">
        <f>IF($B867="","",($M867*Z$2+IF($T867=2,0, $M867*Z$1+$X867/$W867*(1-$W867)))*IF(COUNTIF(Parámetros!$I:$I, $S867)&gt;0,0,1))</f>
        <v/>
      </c>
      <c r="AA867" s="46" t="str">
        <f>IF($B867="","",$R867*IF($T867=2,AA$1,AA$2) *IF(COUNTIF(Parámetros!$K:$K, $S867)&gt;0,0,1)+$Y867/$W867*(1-$W867))</f>
        <v/>
      </c>
      <c r="AB867" s="46" t="str">
        <f>IF($B867="","",$Q867*Parámetros!$B$3+Parámetros!$B$2)</f>
        <v/>
      </c>
      <c r="AC867" s="46" t="str">
        <f>IF($B867="","",Parámetros!$B$1*IF(OR($S867=27,$S867=102),0,1))</f>
        <v/>
      </c>
      <c r="AE867" s="43" t="str">
        <f>IF($B867="","",IF($C867="","No declarado",IFERROR(VLOOKUP($C867,F.931!$B:$BZ,$AE$1,0),"No declarado")))</f>
        <v/>
      </c>
      <c r="AF867" s="47" t="str">
        <f t="shared" si="112"/>
        <v/>
      </c>
      <c r="AG867" s="47" t="str">
        <f>IF($B867="","",IFERROR(O867-VLOOKUP(C867,F.931!B:BZ,SUMIFS(F.931!$1:$1,F.931!$3:$3,"Remuneración 4"),0),""))</f>
        <v/>
      </c>
      <c r="AH867" s="48" t="str">
        <f t="shared" si="113"/>
        <v/>
      </c>
      <c r="AI867" s="41" t="str">
        <f t="shared" si="114"/>
        <v/>
      </c>
    </row>
    <row r="868" spans="1:35" x14ac:dyDescent="0.2">
      <c r="A868" s="65"/>
      <c r="B868" s="64"/>
      <c r="C868" s="65"/>
      <c r="D868" s="88"/>
      <c r="E868" s="62"/>
      <c r="F868" s="62"/>
      <c r="G868" s="62"/>
      <c r="H868" s="62"/>
      <c r="I868" s="62"/>
      <c r="J868" s="62"/>
      <c r="K868" s="62"/>
      <c r="L868" s="43" t="str">
        <f>IF($B868="","",MAX(0,$E868-MAX($E868-$I868,Parámetros!$B$5)))</f>
        <v/>
      </c>
      <c r="M868" s="43" t="str">
        <f>IF($B868="","",MIN($E868,Parámetros!$B$4))</f>
        <v/>
      </c>
      <c r="N868" s="43" t="str">
        <f t="shared" si="115"/>
        <v/>
      </c>
      <c r="O868" s="43" t="str">
        <f>IF($B868="","",MIN(($E868+$F868)/IF($D868="",1,$D868),Parámetros!$B$4))</f>
        <v/>
      </c>
      <c r="P868" s="43" t="str">
        <f t="shared" si="116"/>
        <v/>
      </c>
      <c r="Q868" s="43" t="str">
        <f t="shared" si="117"/>
        <v/>
      </c>
      <c r="R868" s="43" t="str">
        <f t="shared" si="110"/>
        <v/>
      </c>
      <c r="S868" s="44" t="str">
        <f>IF($B868="","",IFERROR(VLOOKUP($C868,F.931!$B:$R,9,0),8))</f>
        <v/>
      </c>
      <c r="T868" s="44" t="str">
        <f>IF($B868="","",IFERROR(VLOOKUP($C868,F.931!$B:$R,7,0),1))</f>
        <v/>
      </c>
      <c r="U868" s="44" t="str">
        <f>IF($B868="","",IFERROR(VLOOKUP($C868,F.931!$B:$AR,15,0),0))</f>
        <v/>
      </c>
      <c r="V868" s="44" t="str">
        <f>IF($B868="","",IFERROR(VLOOKUP($C868,F.931!$B:$R,3,0),1))</f>
        <v/>
      </c>
      <c r="W868" s="45" t="str">
        <f t="shared" si="111"/>
        <v/>
      </c>
      <c r="X868" s="46" t="str">
        <f>IF($B868="","",$W868*(X$2+$U868*0.015) *$O868*IF(COUNTIF(Parámetros!$J:$J, $S868)&gt;0,0,1)*IF($T868=2,0,1) +$J868*$W868)</f>
        <v/>
      </c>
      <c r="Y868" s="46" t="str">
        <f>IF($B868="","",$W868*Y$2*P868*IF(COUNTIF(Parámetros!$L:$L,$S868)&gt;0,0,1)*IF($T868=2,0,1) +$K868*$W868)</f>
        <v/>
      </c>
      <c r="Z868" s="46" t="str">
        <f>IF($B868="","",($M868*Z$2+IF($T868=2,0, $M868*Z$1+$X868/$W868*(1-$W868)))*IF(COUNTIF(Parámetros!$I:$I, $S868)&gt;0,0,1))</f>
        <v/>
      </c>
      <c r="AA868" s="46" t="str">
        <f>IF($B868="","",$R868*IF($T868=2,AA$1,AA$2) *IF(COUNTIF(Parámetros!$K:$K, $S868)&gt;0,0,1)+$Y868/$W868*(1-$W868))</f>
        <v/>
      </c>
      <c r="AB868" s="46" t="str">
        <f>IF($B868="","",$Q868*Parámetros!$B$3+Parámetros!$B$2)</f>
        <v/>
      </c>
      <c r="AC868" s="46" t="str">
        <f>IF($B868="","",Parámetros!$B$1*IF(OR($S868=27,$S868=102),0,1))</f>
        <v/>
      </c>
      <c r="AE868" s="43" t="str">
        <f>IF($B868="","",IF($C868="","No declarado",IFERROR(VLOOKUP($C868,F.931!$B:$BZ,$AE$1,0),"No declarado")))</f>
        <v/>
      </c>
      <c r="AF868" s="47" t="str">
        <f t="shared" si="112"/>
        <v/>
      </c>
      <c r="AG868" s="47" t="str">
        <f>IF($B868="","",IFERROR(O868-VLOOKUP(C868,F.931!B:BZ,SUMIFS(F.931!$1:$1,F.931!$3:$3,"Remuneración 4"),0),""))</f>
        <v/>
      </c>
      <c r="AH868" s="48" t="str">
        <f t="shared" si="113"/>
        <v/>
      </c>
      <c r="AI868" s="41" t="str">
        <f t="shared" si="114"/>
        <v/>
      </c>
    </row>
    <row r="869" spans="1:35" x14ac:dyDescent="0.2">
      <c r="A869" s="65"/>
      <c r="B869" s="64"/>
      <c r="C869" s="65"/>
      <c r="D869" s="88"/>
      <c r="E869" s="62"/>
      <c r="F869" s="62"/>
      <c r="G869" s="62"/>
      <c r="H869" s="62"/>
      <c r="I869" s="62"/>
      <c r="J869" s="62"/>
      <c r="K869" s="62"/>
      <c r="L869" s="43" t="str">
        <f>IF($B869="","",MAX(0,$E869-MAX($E869-$I869,Parámetros!$B$5)))</f>
        <v/>
      </c>
      <c r="M869" s="43" t="str">
        <f>IF($B869="","",MIN($E869,Parámetros!$B$4))</f>
        <v/>
      </c>
      <c r="N869" s="43" t="str">
        <f t="shared" si="115"/>
        <v/>
      </c>
      <c r="O869" s="43" t="str">
        <f>IF($B869="","",MIN(($E869+$F869)/IF($D869="",1,$D869),Parámetros!$B$4))</f>
        <v/>
      </c>
      <c r="P869" s="43" t="str">
        <f t="shared" si="116"/>
        <v/>
      </c>
      <c r="Q869" s="43" t="str">
        <f t="shared" si="117"/>
        <v/>
      </c>
      <c r="R869" s="43" t="str">
        <f t="shared" ref="R869:R932" si="118">IF($B869="","",$N869-$L869)</f>
        <v/>
      </c>
      <c r="S869" s="44" t="str">
        <f>IF($B869="","",IFERROR(VLOOKUP($C869,F.931!$B:$R,9,0),8))</f>
        <v/>
      </c>
      <c r="T869" s="44" t="str">
        <f>IF($B869="","",IFERROR(VLOOKUP($C869,F.931!$B:$R,7,0),1))</f>
        <v/>
      </c>
      <c r="U869" s="44" t="str">
        <f>IF($B869="","",IFERROR(VLOOKUP($C869,F.931!$B:$AR,15,0),0))</f>
        <v/>
      </c>
      <c r="V869" s="44" t="str">
        <f>IF($B869="","",IFERROR(VLOOKUP($C869,F.931!$B:$R,3,0),1))</f>
        <v/>
      </c>
      <c r="W869" s="45" t="str">
        <f t="shared" si="111"/>
        <v/>
      </c>
      <c r="X869" s="46" t="str">
        <f>IF($B869="","",$W869*(X$2+$U869*0.015) *$O869*IF(COUNTIF(Parámetros!$J:$J, $S869)&gt;0,0,1)*IF($T869=2,0,1) +$J869*$W869)</f>
        <v/>
      </c>
      <c r="Y869" s="46" t="str">
        <f>IF($B869="","",$W869*Y$2*P869*IF(COUNTIF(Parámetros!$L:$L,$S869)&gt;0,0,1)*IF($T869=2,0,1) +$K869*$W869)</f>
        <v/>
      </c>
      <c r="Z869" s="46" t="str">
        <f>IF($B869="","",($M869*Z$2+IF($T869=2,0, $M869*Z$1+$X869/$W869*(1-$W869)))*IF(COUNTIF(Parámetros!$I:$I, $S869)&gt;0,0,1))</f>
        <v/>
      </c>
      <c r="AA869" s="46" t="str">
        <f>IF($B869="","",$R869*IF($T869=2,AA$1,AA$2) *IF(COUNTIF(Parámetros!$K:$K, $S869)&gt;0,0,1)+$Y869/$W869*(1-$W869))</f>
        <v/>
      </c>
      <c r="AB869" s="46" t="str">
        <f>IF($B869="","",$Q869*Parámetros!$B$3+Parámetros!$B$2)</f>
        <v/>
      </c>
      <c r="AC869" s="46" t="str">
        <f>IF($B869="","",Parámetros!$B$1*IF(OR($S869=27,$S869=102),0,1))</f>
        <v/>
      </c>
      <c r="AE869" s="43" t="str">
        <f>IF($B869="","",IF($C869="","No declarado",IFERROR(VLOOKUP($C869,F.931!$B:$BZ,$AE$1,0),"No declarado")))</f>
        <v/>
      </c>
      <c r="AF869" s="47" t="str">
        <f t="shared" si="112"/>
        <v/>
      </c>
      <c r="AG869" s="47" t="str">
        <f>IF($B869="","",IFERROR(O869-VLOOKUP(C869,F.931!B:BZ,SUMIFS(F.931!$1:$1,F.931!$3:$3,"Remuneración 4"),0),""))</f>
        <v/>
      </c>
      <c r="AH869" s="48" t="str">
        <f t="shared" si="113"/>
        <v/>
      </c>
      <c r="AI869" s="41" t="str">
        <f t="shared" si="114"/>
        <v/>
      </c>
    </row>
    <row r="870" spans="1:35" x14ac:dyDescent="0.2">
      <c r="A870" s="65"/>
      <c r="B870" s="64"/>
      <c r="C870" s="65"/>
      <c r="D870" s="88"/>
      <c r="E870" s="62"/>
      <c r="F870" s="62"/>
      <c r="G870" s="62"/>
      <c r="H870" s="62"/>
      <c r="I870" s="62"/>
      <c r="J870" s="62"/>
      <c r="K870" s="62"/>
      <c r="L870" s="43" t="str">
        <f>IF($B870="","",MAX(0,$E870-MAX($E870-$I870,Parámetros!$B$5)))</f>
        <v/>
      </c>
      <c r="M870" s="43" t="str">
        <f>IF($B870="","",MIN($E870,Parámetros!$B$4))</f>
        <v/>
      </c>
      <c r="N870" s="43" t="str">
        <f t="shared" si="115"/>
        <v/>
      </c>
      <c r="O870" s="43" t="str">
        <f>IF($B870="","",MIN(($E870+$F870)/IF($D870="",1,$D870),Parámetros!$B$4))</f>
        <v/>
      </c>
      <c r="P870" s="43" t="str">
        <f t="shared" si="116"/>
        <v/>
      </c>
      <c r="Q870" s="43" t="str">
        <f t="shared" si="117"/>
        <v/>
      </c>
      <c r="R870" s="43" t="str">
        <f t="shared" si="118"/>
        <v/>
      </c>
      <c r="S870" s="44" t="str">
        <f>IF($B870="","",IFERROR(VLOOKUP($C870,F.931!$B:$R,9,0),8))</f>
        <v/>
      </c>
      <c r="T870" s="44" t="str">
        <f>IF($B870="","",IFERROR(VLOOKUP($C870,F.931!$B:$R,7,0),1))</f>
        <v/>
      </c>
      <c r="U870" s="44" t="str">
        <f>IF($B870="","",IFERROR(VLOOKUP($C870,F.931!$B:$AR,15,0),0))</f>
        <v/>
      </c>
      <c r="V870" s="44" t="str">
        <f>IF($B870="","",IFERROR(VLOOKUP($C870,F.931!$B:$R,3,0),1))</f>
        <v/>
      </c>
      <c r="W870" s="45" t="str">
        <f t="shared" si="111"/>
        <v/>
      </c>
      <c r="X870" s="46" t="str">
        <f>IF($B870="","",$W870*(X$2+$U870*0.015) *$O870*IF(COUNTIF(Parámetros!$J:$J, $S870)&gt;0,0,1)*IF($T870=2,0,1) +$J870*$W870)</f>
        <v/>
      </c>
      <c r="Y870" s="46" t="str">
        <f>IF($B870="","",$W870*Y$2*P870*IF(COUNTIF(Parámetros!$L:$L,$S870)&gt;0,0,1)*IF($T870=2,0,1) +$K870*$W870)</f>
        <v/>
      </c>
      <c r="Z870" s="46" t="str">
        <f>IF($B870="","",($M870*Z$2+IF($T870=2,0, $M870*Z$1+$X870/$W870*(1-$W870)))*IF(COUNTIF(Parámetros!$I:$I, $S870)&gt;0,0,1))</f>
        <v/>
      </c>
      <c r="AA870" s="46" t="str">
        <f>IF($B870="","",$R870*IF($T870=2,AA$1,AA$2) *IF(COUNTIF(Parámetros!$K:$K, $S870)&gt;0,0,1)+$Y870/$W870*(1-$W870))</f>
        <v/>
      </c>
      <c r="AB870" s="46" t="str">
        <f>IF($B870="","",$Q870*Parámetros!$B$3+Parámetros!$B$2)</f>
        <v/>
      </c>
      <c r="AC870" s="46" t="str">
        <f>IF($B870="","",Parámetros!$B$1*IF(OR($S870=27,$S870=102),0,1))</f>
        <v/>
      </c>
      <c r="AE870" s="43" t="str">
        <f>IF($B870="","",IF($C870="","No declarado",IFERROR(VLOOKUP($C870,F.931!$B:$BZ,$AE$1,0),"No declarado")))</f>
        <v/>
      </c>
      <c r="AF870" s="47" t="str">
        <f t="shared" si="112"/>
        <v/>
      </c>
      <c r="AG870" s="47" t="str">
        <f>IF($B870="","",IFERROR(O870-VLOOKUP(C870,F.931!B:BZ,SUMIFS(F.931!$1:$1,F.931!$3:$3,"Remuneración 4"),0),""))</f>
        <v/>
      </c>
      <c r="AH870" s="48" t="str">
        <f t="shared" si="113"/>
        <v/>
      </c>
      <c r="AI870" s="41" t="str">
        <f t="shared" si="114"/>
        <v/>
      </c>
    </row>
    <row r="871" spans="1:35" x14ac:dyDescent="0.2">
      <c r="A871" s="65"/>
      <c r="B871" s="64"/>
      <c r="C871" s="65"/>
      <c r="D871" s="88"/>
      <c r="E871" s="62"/>
      <c r="F871" s="62"/>
      <c r="G871" s="62"/>
      <c r="H871" s="62"/>
      <c r="I871" s="62"/>
      <c r="J871" s="62"/>
      <c r="K871" s="62"/>
      <c r="L871" s="43" t="str">
        <f>IF($B871="","",MAX(0,$E871-MAX($E871-$I871,Parámetros!$B$5)))</f>
        <v/>
      </c>
      <c r="M871" s="43" t="str">
        <f>IF($B871="","",MIN($E871,Parámetros!$B$4))</f>
        <v/>
      </c>
      <c r="N871" s="43" t="str">
        <f t="shared" si="115"/>
        <v/>
      </c>
      <c r="O871" s="43" t="str">
        <f>IF($B871="","",MIN(($E871+$F871)/IF($D871="",1,$D871),Parámetros!$B$4))</f>
        <v/>
      </c>
      <c r="P871" s="43" t="str">
        <f t="shared" si="116"/>
        <v/>
      </c>
      <c r="Q871" s="43" t="str">
        <f t="shared" si="117"/>
        <v/>
      </c>
      <c r="R871" s="43" t="str">
        <f t="shared" si="118"/>
        <v/>
      </c>
      <c r="S871" s="44" t="str">
        <f>IF($B871="","",IFERROR(VLOOKUP($C871,F.931!$B:$R,9,0),8))</f>
        <v/>
      </c>
      <c r="T871" s="44" t="str">
        <f>IF($B871="","",IFERROR(VLOOKUP($C871,F.931!$B:$R,7,0),1))</f>
        <v/>
      </c>
      <c r="U871" s="44" t="str">
        <f>IF($B871="","",IFERROR(VLOOKUP($C871,F.931!$B:$AR,15,0),0))</f>
        <v/>
      </c>
      <c r="V871" s="44" t="str">
        <f>IF($B871="","",IFERROR(VLOOKUP($C871,F.931!$B:$R,3,0),1))</f>
        <v/>
      </c>
      <c r="W871" s="45" t="str">
        <f t="shared" si="111"/>
        <v/>
      </c>
      <c r="X871" s="46" t="str">
        <f>IF($B871="","",$W871*(X$2+$U871*0.015) *$O871*IF(COUNTIF(Parámetros!$J:$J, $S871)&gt;0,0,1)*IF($T871=2,0,1) +$J871*$W871)</f>
        <v/>
      </c>
      <c r="Y871" s="46" t="str">
        <f>IF($B871="","",$W871*Y$2*P871*IF(COUNTIF(Parámetros!$L:$L,$S871)&gt;0,0,1)*IF($T871=2,0,1) +$K871*$W871)</f>
        <v/>
      </c>
      <c r="Z871" s="46" t="str">
        <f>IF($B871="","",($M871*Z$2+IF($T871=2,0, $M871*Z$1+$X871/$W871*(1-$W871)))*IF(COUNTIF(Parámetros!$I:$I, $S871)&gt;0,0,1))</f>
        <v/>
      </c>
      <c r="AA871" s="46" t="str">
        <f>IF($B871="","",$R871*IF($T871=2,AA$1,AA$2) *IF(COUNTIF(Parámetros!$K:$K, $S871)&gt;0,0,1)+$Y871/$W871*(1-$W871))</f>
        <v/>
      </c>
      <c r="AB871" s="46" t="str">
        <f>IF($B871="","",$Q871*Parámetros!$B$3+Parámetros!$B$2)</f>
        <v/>
      </c>
      <c r="AC871" s="46" t="str">
        <f>IF($B871="","",Parámetros!$B$1*IF(OR($S871=27,$S871=102),0,1))</f>
        <v/>
      </c>
      <c r="AE871" s="43" t="str">
        <f>IF($B871="","",IF($C871="","No declarado",IFERROR(VLOOKUP($C871,F.931!$B:$BZ,$AE$1,0),"No declarado")))</f>
        <v/>
      </c>
      <c r="AF871" s="47" t="str">
        <f t="shared" si="112"/>
        <v/>
      </c>
      <c r="AG871" s="47" t="str">
        <f>IF($B871="","",IFERROR(O871-VLOOKUP(C871,F.931!B:BZ,SUMIFS(F.931!$1:$1,F.931!$3:$3,"Remuneración 4"),0),""))</f>
        <v/>
      </c>
      <c r="AH871" s="48" t="str">
        <f t="shared" si="113"/>
        <v/>
      </c>
      <c r="AI871" s="41" t="str">
        <f t="shared" si="114"/>
        <v/>
      </c>
    </row>
    <row r="872" spans="1:35" x14ac:dyDescent="0.2">
      <c r="A872" s="65"/>
      <c r="B872" s="64"/>
      <c r="C872" s="65"/>
      <c r="D872" s="88"/>
      <c r="E872" s="62"/>
      <c r="F872" s="62"/>
      <c r="G872" s="62"/>
      <c r="H872" s="62"/>
      <c r="I872" s="62"/>
      <c r="J872" s="62"/>
      <c r="K872" s="62"/>
      <c r="L872" s="43" t="str">
        <f>IF($B872="","",MAX(0,$E872-MAX($E872-$I872,Parámetros!$B$5)))</f>
        <v/>
      </c>
      <c r="M872" s="43" t="str">
        <f>IF($B872="","",MIN($E872,Parámetros!$B$4))</f>
        <v/>
      </c>
      <c r="N872" s="43" t="str">
        <f t="shared" si="115"/>
        <v/>
      </c>
      <c r="O872" s="43" t="str">
        <f>IF($B872="","",MIN(($E872+$F872)/IF($D872="",1,$D872),Parámetros!$B$4))</f>
        <v/>
      </c>
      <c r="P872" s="43" t="str">
        <f t="shared" si="116"/>
        <v/>
      </c>
      <c r="Q872" s="43" t="str">
        <f t="shared" si="117"/>
        <v/>
      </c>
      <c r="R872" s="43" t="str">
        <f t="shared" si="118"/>
        <v/>
      </c>
      <c r="S872" s="44" t="str">
        <f>IF($B872="","",IFERROR(VLOOKUP($C872,F.931!$B:$R,9,0),8))</f>
        <v/>
      </c>
      <c r="T872" s="44" t="str">
        <f>IF($B872="","",IFERROR(VLOOKUP($C872,F.931!$B:$R,7,0),1))</f>
        <v/>
      </c>
      <c r="U872" s="44" t="str">
        <f>IF($B872="","",IFERROR(VLOOKUP($C872,F.931!$B:$AR,15,0),0))</f>
        <v/>
      </c>
      <c r="V872" s="44" t="str">
        <f>IF($B872="","",IFERROR(VLOOKUP($C872,F.931!$B:$R,3,0),1))</f>
        <v/>
      </c>
      <c r="W872" s="45" t="str">
        <f t="shared" si="111"/>
        <v/>
      </c>
      <c r="X872" s="46" t="str">
        <f>IF($B872="","",$W872*(X$2+$U872*0.015) *$O872*IF(COUNTIF(Parámetros!$J:$J, $S872)&gt;0,0,1)*IF($T872=2,0,1) +$J872*$W872)</f>
        <v/>
      </c>
      <c r="Y872" s="46" t="str">
        <f>IF($B872="","",$W872*Y$2*P872*IF(COUNTIF(Parámetros!$L:$L,$S872)&gt;0,0,1)*IF($T872=2,0,1) +$K872*$W872)</f>
        <v/>
      </c>
      <c r="Z872" s="46" t="str">
        <f>IF($B872="","",($M872*Z$2+IF($T872=2,0, $M872*Z$1+$X872/$W872*(1-$W872)))*IF(COUNTIF(Parámetros!$I:$I, $S872)&gt;0,0,1))</f>
        <v/>
      </c>
      <c r="AA872" s="46" t="str">
        <f>IF($B872="","",$R872*IF($T872=2,AA$1,AA$2) *IF(COUNTIF(Parámetros!$K:$K, $S872)&gt;0,0,1)+$Y872/$W872*(1-$W872))</f>
        <v/>
      </c>
      <c r="AB872" s="46" t="str">
        <f>IF($B872="","",$Q872*Parámetros!$B$3+Parámetros!$B$2)</f>
        <v/>
      </c>
      <c r="AC872" s="46" t="str">
        <f>IF($B872="","",Parámetros!$B$1*IF(OR($S872=27,$S872=102),0,1))</f>
        <v/>
      </c>
      <c r="AE872" s="43" t="str">
        <f>IF($B872="","",IF($C872="","No declarado",IFERROR(VLOOKUP($C872,F.931!$B:$BZ,$AE$1,0),"No declarado")))</f>
        <v/>
      </c>
      <c r="AF872" s="47" t="str">
        <f t="shared" si="112"/>
        <v/>
      </c>
      <c r="AG872" s="47" t="str">
        <f>IF($B872="","",IFERROR(O872-VLOOKUP(C872,F.931!B:BZ,SUMIFS(F.931!$1:$1,F.931!$3:$3,"Remuneración 4"),0),""))</f>
        <v/>
      </c>
      <c r="AH872" s="48" t="str">
        <f t="shared" si="113"/>
        <v/>
      </c>
      <c r="AI872" s="41" t="str">
        <f t="shared" si="114"/>
        <v/>
      </c>
    </row>
    <row r="873" spans="1:35" x14ac:dyDescent="0.2">
      <c r="A873" s="65"/>
      <c r="B873" s="64"/>
      <c r="C873" s="65"/>
      <c r="D873" s="88"/>
      <c r="E873" s="62"/>
      <c r="F873" s="62"/>
      <c r="G873" s="62"/>
      <c r="H873" s="62"/>
      <c r="I873" s="62"/>
      <c r="J873" s="62"/>
      <c r="K873" s="62"/>
      <c r="L873" s="43" t="str">
        <f>IF($B873="","",MAX(0,$E873-MAX($E873-$I873,Parámetros!$B$5)))</f>
        <v/>
      </c>
      <c r="M873" s="43" t="str">
        <f>IF($B873="","",MIN($E873,Parámetros!$B$4))</f>
        <v/>
      </c>
      <c r="N873" s="43" t="str">
        <f t="shared" si="115"/>
        <v/>
      </c>
      <c r="O873" s="43" t="str">
        <f>IF($B873="","",MIN(($E873+$F873)/IF($D873="",1,$D873),Parámetros!$B$4))</f>
        <v/>
      </c>
      <c r="P873" s="43" t="str">
        <f t="shared" si="116"/>
        <v/>
      </c>
      <c r="Q873" s="43" t="str">
        <f t="shared" si="117"/>
        <v/>
      </c>
      <c r="R873" s="43" t="str">
        <f t="shared" si="118"/>
        <v/>
      </c>
      <c r="S873" s="44" t="str">
        <f>IF($B873="","",IFERROR(VLOOKUP($C873,F.931!$B:$R,9,0),8))</f>
        <v/>
      </c>
      <c r="T873" s="44" t="str">
        <f>IF($B873="","",IFERROR(VLOOKUP($C873,F.931!$B:$R,7,0),1))</f>
        <v/>
      </c>
      <c r="U873" s="44" t="str">
        <f>IF($B873="","",IFERROR(VLOOKUP($C873,F.931!$B:$AR,15,0),0))</f>
        <v/>
      </c>
      <c r="V873" s="44" t="str">
        <f>IF($B873="","",IFERROR(VLOOKUP($C873,F.931!$B:$R,3,0),1))</f>
        <v/>
      </c>
      <c r="W873" s="45" t="str">
        <f t="shared" si="111"/>
        <v/>
      </c>
      <c r="X873" s="46" t="str">
        <f>IF($B873="","",$W873*(X$2+$U873*0.015) *$O873*IF(COUNTIF(Parámetros!$J:$J, $S873)&gt;0,0,1)*IF($T873=2,0,1) +$J873*$W873)</f>
        <v/>
      </c>
      <c r="Y873" s="46" t="str">
        <f>IF($B873="","",$W873*Y$2*P873*IF(COUNTIF(Parámetros!$L:$L,$S873)&gt;0,0,1)*IF($T873=2,0,1) +$K873*$W873)</f>
        <v/>
      </c>
      <c r="Z873" s="46" t="str">
        <f>IF($B873="","",($M873*Z$2+IF($T873=2,0, $M873*Z$1+$X873/$W873*(1-$W873)))*IF(COUNTIF(Parámetros!$I:$I, $S873)&gt;0,0,1))</f>
        <v/>
      </c>
      <c r="AA873" s="46" t="str">
        <f>IF($B873="","",$R873*IF($T873=2,AA$1,AA$2) *IF(COUNTIF(Parámetros!$K:$K, $S873)&gt;0,0,1)+$Y873/$W873*(1-$W873))</f>
        <v/>
      </c>
      <c r="AB873" s="46" t="str">
        <f>IF($B873="","",$Q873*Parámetros!$B$3+Parámetros!$B$2)</f>
        <v/>
      </c>
      <c r="AC873" s="46" t="str">
        <f>IF($B873="","",Parámetros!$B$1*IF(OR($S873=27,$S873=102),0,1))</f>
        <v/>
      </c>
      <c r="AE873" s="43" t="str">
        <f>IF($B873="","",IF($C873="","No declarado",IFERROR(VLOOKUP($C873,F.931!$B:$BZ,$AE$1,0),"No declarado")))</f>
        <v/>
      </c>
      <c r="AF873" s="47" t="str">
        <f t="shared" si="112"/>
        <v/>
      </c>
      <c r="AG873" s="47" t="str">
        <f>IF($B873="","",IFERROR(O873-VLOOKUP(C873,F.931!B:BZ,SUMIFS(F.931!$1:$1,F.931!$3:$3,"Remuneración 4"),0),""))</f>
        <v/>
      </c>
      <c r="AH873" s="48" t="str">
        <f t="shared" si="113"/>
        <v/>
      </c>
      <c r="AI873" s="41" t="str">
        <f t="shared" si="114"/>
        <v/>
      </c>
    </row>
    <row r="874" spans="1:35" x14ac:dyDescent="0.2">
      <c r="A874" s="65"/>
      <c r="B874" s="64"/>
      <c r="C874" s="65"/>
      <c r="D874" s="88"/>
      <c r="E874" s="62"/>
      <c r="F874" s="62"/>
      <c r="G874" s="62"/>
      <c r="H874" s="62"/>
      <c r="I874" s="62"/>
      <c r="J874" s="62"/>
      <c r="K874" s="62"/>
      <c r="L874" s="43" t="str">
        <f>IF($B874="","",MAX(0,$E874-MAX($E874-$I874,Parámetros!$B$5)))</f>
        <v/>
      </c>
      <c r="M874" s="43" t="str">
        <f>IF($B874="","",MIN($E874,Parámetros!$B$4))</f>
        <v/>
      </c>
      <c r="N874" s="43" t="str">
        <f t="shared" si="115"/>
        <v/>
      </c>
      <c r="O874" s="43" t="str">
        <f>IF($B874="","",MIN(($E874+$F874)/IF($D874="",1,$D874),Parámetros!$B$4))</f>
        <v/>
      </c>
      <c r="P874" s="43" t="str">
        <f t="shared" si="116"/>
        <v/>
      </c>
      <c r="Q874" s="43" t="str">
        <f t="shared" si="117"/>
        <v/>
      </c>
      <c r="R874" s="43" t="str">
        <f t="shared" si="118"/>
        <v/>
      </c>
      <c r="S874" s="44" t="str">
        <f>IF($B874="","",IFERROR(VLOOKUP($C874,F.931!$B:$R,9,0),8))</f>
        <v/>
      </c>
      <c r="T874" s="44" t="str">
        <f>IF($B874="","",IFERROR(VLOOKUP($C874,F.931!$B:$R,7,0),1))</f>
        <v/>
      </c>
      <c r="U874" s="44" t="str">
        <f>IF($B874="","",IFERROR(VLOOKUP($C874,F.931!$B:$AR,15,0),0))</f>
        <v/>
      </c>
      <c r="V874" s="44" t="str">
        <f>IF($B874="","",IFERROR(VLOOKUP($C874,F.931!$B:$R,3,0),1))</f>
        <v/>
      </c>
      <c r="W874" s="45" t="str">
        <f t="shared" si="111"/>
        <v/>
      </c>
      <c r="X874" s="46" t="str">
        <f>IF($B874="","",$W874*(X$2+$U874*0.015) *$O874*IF(COUNTIF(Parámetros!$J:$J, $S874)&gt;0,0,1)*IF($T874=2,0,1) +$J874*$W874)</f>
        <v/>
      </c>
      <c r="Y874" s="46" t="str">
        <f>IF($B874="","",$W874*Y$2*P874*IF(COUNTIF(Parámetros!$L:$L,$S874)&gt;0,0,1)*IF($T874=2,0,1) +$K874*$W874)</f>
        <v/>
      </c>
      <c r="Z874" s="46" t="str">
        <f>IF($B874="","",($M874*Z$2+IF($T874=2,0, $M874*Z$1+$X874/$W874*(1-$W874)))*IF(COUNTIF(Parámetros!$I:$I, $S874)&gt;0,0,1))</f>
        <v/>
      </c>
      <c r="AA874" s="46" t="str">
        <f>IF($B874="","",$R874*IF($T874=2,AA$1,AA$2) *IF(COUNTIF(Parámetros!$K:$K, $S874)&gt;0,0,1)+$Y874/$W874*(1-$W874))</f>
        <v/>
      </c>
      <c r="AB874" s="46" t="str">
        <f>IF($B874="","",$Q874*Parámetros!$B$3+Parámetros!$B$2)</f>
        <v/>
      </c>
      <c r="AC874" s="46" t="str">
        <f>IF($B874="","",Parámetros!$B$1*IF(OR($S874=27,$S874=102),0,1))</f>
        <v/>
      </c>
      <c r="AE874" s="43" t="str">
        <f>IF($B874="","",IF($C874="","No declarado",IFERROR(VLOOKUP($C874,F.931!$B:$BZ,$AE$1,0),"No declarado")))</f>
        <v/>
      </c>
      <c r="AF874" s="47" t="str">
        <f t="shared" si="112"/>
        <v/>
      </c>
      <c r="AG874" s="47" t="str">
        <f>IF($B874="","",IFERROR(O874-VLOOKUP(C874,F.931!B:BZ,SUMIFS(F.931!$1:$1,F.931!$3:$3,"Remuneración 4"),0),""))</f>
        <v/>
      </c>
      <c r="AH874" s="48" t="str">
        <f t="shared" si="113"/>
        <v/>
      </c>
      <c r="AI874" s="41" t="str">
        <f t="shared" si="114"/>
        <v/>
      </c>
    </row>
    <row r="875" spans="1:35" x14ac:dyDescent="0.2">
      <c r="A875" s="65"/>
      <c r="B875" s="64"/>
      <c r="C875" s="65"/>
      <c r="D875" s="88"/>
      <c r="E875" s="62"/>
      <c r="F875" s="62"/>
      <c r="G875" s="62"/>
      <c r="H875" s="62"/>
      <c r="I875" s="62"/>
      <c r="J875" s="62"/>
      <c r="K875" s="62"/>
      <c r="L875" s="43" t="str">
        <f>IF($B875="","",MAX(0,$E875-MAX($E875-$I875,Parámetros!$B$5)))</f>
        <v/>
      </c>
      <c r="M875" s="43" t="str">
        <f>IF($B875="","",MIN($E875,Parámetros!$B$4))</f>
        <v/>
      </c>
      <c r="N875" s="43" t="str">
        <f t="shared" si="115"/>
        <v/>
      </c>
      <c r="O875" s="43" t="str">
        <f>IF($B875="","",MIN(($E875+$F875)/IF($D875="",1,$D875),Parámetros!$B$4))</f>
        <v/>
      </c>
      <c r="P875" s="43" t="str">
        <f t="shared" si="116"/>
        <v/>
      </c>
      <c r="Q875" s="43" t="str">
        <f t="shared" si="117"/>
        <v/>
      </c>
      <c r="R875" s="43" t="str">
        <f t="shared" si="118"/>
        <v/>
      </c>
      <c r="S875" s="44" t="str">
        <f>IF($B875="","",IFERROR(VLOOKUP($C875,F.931!$B:$R,9,0),8))</f>
        <v/>
      </c>
      <c r="T875" s="44" t="str">
        <f>IF($B875="","",IFERROR(VLOOKUP($C875,F.931!$B:$R,7,0),1))</f>
        <v/>
      </c>
      <c r="U875" s="44" t="str">
        <f>IF($B875="","",IFERROR(VLOOKUP($C875,F.931!$B:$AR,15,0),0))</f>
        <v/>
      </c>
      <c r="V875" s="44" t="str">
        <f>IF($B875="","",IFERROR(VLOOKUP($C875,F.931!$B:$R,3,0),1))</f>
        <v/>
      </c>
      <c r="W875" s="45" t="str">
        <f t="shared" si="111"/>
        <v/>
      </c>
      <c r="X875" s="46" t="str">
        <f>IF($B875="","",$W875*(X$2+$U875*0.015) *$O875*IF(COUNTIF(Parámetros!$J:$J, $S875)&gt;0,0,1)*IF($T875=2,0,1) +$J875*$W875)</f>
        <v/>
      </c>
      <c r="Y875" s="46" t="str">
        <f>IF($B875="","",$W875*Y$2*P875*IF(COUNTIF(Parámetros!$L:$L,$S875)&gt;0,0,1)*IF($T875=2,0,1) +$K875*$W875)</f>
        <v/>
      </c>
      <c r="Z875" s="46" t="str">
        <f>IF($B875="","",($M875*Z$2+IF($T875=2,0, $M875*Z$1+$X875/$W875*(1-$W875)))*IF(COUNTIF(Parámetros!$I:$I, $S875)&gt;0,0,1))</f>
        <v/>
      </c>
      <c r="AA875" s="46" t="str">
        <f>IF($B875="","",$R875*IF($T875=2,AA$1,AA$2) *IF(COUNTIF(Parámetros!$K:$K, $S875)&gt;0,0,1)+$Y875/$W875*(1-$W875))</f>
        <v/>
      </c>
      <c r="AB875" s="46" t="str">
        <f>IF($B875="","",$Q875*Parámetros!$B$3+Parámetros!$B$2)</f>
        <v/>
      </c>
      <c r="AC875" s="46" t="str">
        <f>IF($B875="","",Parámetros!$B$1*IF(OR($S875=27,$S875=102),0,1))</f>
        <v/>
      </c>
      <c r="AE875" s="43" t="str">
        <f>IF($B875="","",IF($C875="","No declarado",IFERROR(VLOOKUP($C875,F.931!$B:$BZ,$AE$1,0),"No declarado")))</f>
        <v/>
      </c>
      <c r="AF875" s="47" t="str">
        <f t="shared" si="112"/>
        <v/>
      </c>
      <c r="AG875" s="47" t="str">
        <f>IF($B875="","",IFERROR(O875-VLOOKUP(C875,F.931!B:BZ,SUMIFS(F.931!$1:$1,F.931!$3:$3,"Remuneración 4"),0),""))</f>
        <v/>
      </c>
      <c r="AH875" s="48" t="str">
        <f t="shared" si="113"/>
        <v/>
      </c>
      <c r="AI875" s="41" t="str">
        <f t="shared" si="114"/>
        <v/>
      </c>
    </row>
    <row r="876" spans="1:35" x14ac:dyDescent="0.2">
      <c r="A876" s="65"/>
      <c r="B876" s="64"/>
      <c r="C876" s="65"/>
      <c r="D876" s="88"/>
      <c r="E876" s="62"/>
      <c r="F876" s="62"/>
      <c r="G876" s="62"/>
      <c r="H876" s="62"/>
      <c r="I876" s="62"/>
      <c r="J876" s="62"/>
      <c r="K876" s="62"/>
      <c r="L876" s="43" t="str">
        <f>IF($B876="","",MAX(0,$E876-MAX($E876-$I876,Parámetros!$B$5)))</f>
        <v/>
      </c>
      <c r="M876" s="43" t="str">
        <f>IF($B876="","",MIN($E876,Parámetros!$B$4))</f>
        <v/>
      </c>
      <c r="N876" s="43" t="str">
        <f t="shared" si="115"/>
        <v/>
      </c>
      <c r="O876" s="43" t="str">
        <f>IF($B876="","",MIN(($E876+$F876)/IF($D876="",1,$D876),Parámetros!$B$4))</f>
        <v/>
      </c>
      <c r="P876" s="43" t="str">
        <f t="shared" si="116"/>
        <v/>
      </c>
      <c r="Q876" s="43" t="str">
        <f t="shared" si="117"/>
        <v/>
      </c>
      <c r="R876" s="43" t="str">
        <f t="shared" si="118"/>
        <v/>
      </c>
      <c r="S876" s="44" t="str">
        <f>IF($B876="","",IFERROR(VLOOKUP($C876,F.931!$B:$R,9,0),8))</f>
        <v/>
      </c>
      <c r="T876" s="44" t="str">
        <f>IF($B876="","",IFERROR(VLOOKUP($C876,F.931!$B:$R,7,0),1))</f>
        <v/>
      </c>
      <c r="U876" s="44" t="str">
        <f>IF($B876="","",IFERROR(VLOOKUP($C876,F.931!$B:$AR,15,0),0))</f>
        <v/>
      </c>
      <c r="V876" s="44" t="str">
        <f>IF($B876="","",IFERROR(VLOOKUP($C876,F.931!$B:$R,3,0),1))</f>
        <v/>
      </c>
      <c r="W876" s="45" t="str">
        <f t="shared" si="111"/>
        <v/>
      </c>
      <c r="X876" s="46" t="str">
        <f>IF($B876="","",$W876*(X$2+$U876*0.015) *$O876*IF(COUNTIF(Parámetros!$J:$J, $S876)&gt;0,0,1)*IF($T876=2,0,1) +$J876*$W876)</f>
        <v/>
      </c>
      <c r="Y876" s="46" t="str">
        <f>IF($B876="","",$W876*Y$2*P876*IF(COUNTIF(Parámetros!$L:$L,$S876)&gt;0,0,1)*IF($T876=2,0,1) +$K876*$W876)</f>
        <v/>
      </c>
      <c r="Z876" s="46" t="str">
        <f>IF($B876="","",($M876*Z$2+IF($T876=2,0, $M876*Z$1+$X876/$W876*(1-$W876)))*IF(COUNTIF(Parámetros!$I:$I, $S876)&gt;0,0,1))</f>
        <v/>
      </c>
      <c r="AA876" s="46" t="str">
        <f>IF($B876="","",$R876*IF($T876=2,AA$1,AA$2) *IF(COUNTIF(Parámetros!$K:$K, $S876)&gt;0,0,1)+$Y876/$W876*(1-$W876))</f>
        <v/>
      </c>
      <c r="AB876" s="46" t="str">
        <f>IF($B876="","",$Q876*Parámetros!$B$3+Parámetros!$B$2)</f>
        <v/>
      </c>
      <c r="AC876" s="46" t="str">
        <f>IF($B876="","",Parámetros!$B$1*IF(OR($S876=27,$S876=102),0,1))</f>
        <v/>
      </c>
      <c r="AE876" s="43" t="str">
        <f>IF($B876="","",IF($C876="","No declarado",IFERROR(VLOOKUP($C876,F.931!$B:$BZ,$AE$1,0),"No declarado")))</f>
        <v/>
      </c>
      <c r="AF876" s="47" t="str">
        <f t="shared" si="112"/>
        <v/>
      </c>
      <c r="AG876" s="47" t="str">
        <f>IF($B876="","",IFERROR(O876-VLOOKUP(C876,F.931!B:BZ,SUMIFS(F.931!$1:$1,F.931!$3:$3,"Remuneración 4"),0),""))</f>
        <v/>
      </c>
      <c r="AH876" s="48" t="str">
        <f t="shared" si="113"/>
        <v/>
      </c>
      <c r="AI876" s="41" t="str">
        <f t="shared" si="114"/>
        <v/>
      </c>
    </row>
    <row r="877" spans="1:35" x14ac:dyDescent="0.2">
      <c r="A877" s="65"/>
      <c r="B877" s="64"/>
      <c r="C877" s="65"/>
      <c r="D877" s="88"/>
      <c r="E877" s="62"/>
      <c r="F877" s="62"/>
      <c r="G877" s="62"/>
      <c r="H877" s="62"/>
      <c r="I877" s="62"/>
      <c r="J877" s="62"/>
      <c r="K877" s="62"/>
      <c r="L877" s="43" t="str">
        <f>IF($B877="","",MAX(0,$E877-MAX($E877-$I877,Parámetros!$B$5)))</f>
        <v/>
      </c>
      <c r="M877" s="43" t="str">
        <f>IF($B877="","",MIN($E877,Parámetros!$B$4))</f>
        <v/>
      </c>
      <c r="N877" s="43" t="str">
        <f t="shared" si="115"/>
        <v/>
      </c>
      <c r="O877" s="43" t="str">
        <f>IF($B877="","",MIN(($E877+$F877)/IF($D877="",1,$D877),Parámetros!$B$4))</f>
        <v/>
      </c>
      <c r="P877" s="43" t="str">
        <f t="shared" si="116"/>
        <v/>
      </c>
      <c r="Q877" s="43" t="str">
        <f t="shared" si="117"/>
        <v/>
      </c>
      <c r="R877" s="43" t="str">
        <f t="shared" si="118"/>
        <v/>
      </c>
      <c r="S877" s="44" t="str">
        <f>IF($B877="","",IFERROR(VLOOKUP($C877,F.931!$B:$R,9,0),8))</f>
        <v/>
      </c>
      <c r="T877" s="44" t="str">
        <f>IF($B877="","",IFERROR(VLOOKUP($C877,F.931!$B:$R,7,0),1))</f>
        <v/>
      </c>
      <c r="U877" s="44" t="str">
        <f>IF($B877="","",IFERROR(VLOOKUP($C877,F.931!$B:$AR,15,0),0))</f>
        <v/>
      </c>
      <c r="V877" s="44" t="str">
        <f>IF($B877="","",IFERROR(VLOOKUP($C877,F.931!$B:$R,3,0),1))</f>
        <v/>
      </c>
      <c r="W877" s="45" t="str">
        <f t="shared" si="111"/>
        <v/>
      </c>
      <c r="X877" s="46" t="str">
        <f>IF($B877="","",$W877*(X$2+$U877*0.015) *$O877*IF(COUNTIF(Parámetros!$J:$J, $S877)&gt;0,0,1)*IF($T877=2,0,1) +$J877*$W877)</f>
        <v/>
      </c>
      <c r="Y877" s="46" t="str">
        <f>IF($B877="","",$W877*Y$2*P877*IF(COUNTIF(Parámetros!$L:$L,$S877)&gt;0,0,1)*IF($T877=2,0,1) +$K877*$W877)</f>
        <v/>
      </c>
      <c r="Z877" s="46" t="str">
        <f>IF($B877="","",($M877*Z$2+IF($T877=2,0, $M877*Z$1+$X877/$W877*(1-$W877)))*IF(COUNTIF(Parámetros!$I:$I, $S877)&gt;0,0,1))</f>
        <v/>
      </c>
      <c r="AA877" s="46" t="str">
        <f>IF($B877="","",$R877*IF($T877=2,AA$1,AA$2) *IF(COUNTIF(Parámetros!$K:$K, $S877)&gt;0,0,1)+$Y877/$W877*(1-$W877))</f>
        <v/>
      </c>
      <c r="AB877" s="46" t="str">
        <f>IF($B877="","",$Q877*Parámetros!$B$3+Parámetros!$B$2)</f>
        <v/>
      </c>
      <c r="AC877" s="46" t="str">
        <f>IF($B877="","",Parámetros!$B$1*IF(OR($S877=27,$S877=102),0,1))</f>
        <v/>
      </c>
      <c r="AE877" s="43" t="str">
        <f>IF($B877="","",IF($C877="","No declarado",IFERROR(VLOOKUP($C877,F.931!$B:$BZ,$AE$1,0),"No declarado")))</f>
        <v/>
      </c>
      <c r="AF877" s="47" t="str">
        <f t="shared" si="112"/>
        <v/>
      </c>
      <c r="AG877" s="47" t="str">
        <f>IF($B877="","",IFERROR(O877-VLOOKUP(C877,F.931!B:BZ,SUMIFS(F.931!$1:$1,F.931!$3:$3,"Remuneración 4"),0),""))</f>
        <v/>
      </c>
      <c r="AH877" s="48" t="str">
        <f t="shared" si="113"/>
        <v/>
      </c>
      <c r="AI877" s="41" t="str">
        <f t="shared" si="114"/>
        <v/>
      </c>
    </row>
    <row r="878" spans="1:35" x14ac:dyDescent="0.2">
      <c r="A878" s="65"/>
      <c r="B878" s="64"/>
      <c r="C878" s="65"/>
      <c r="D878" s="88"/>
      <c r="E878" s="62"/>
      <c r="F878" s="62"/>
      <c r="G878" s="62"/>
      <c r="H878" s="62"/>
      <c r="I878" s="62"/>
      <c r="J878" s="62"/>
      <c r="K878" s="62"/>
      <c r="L878" s="43" t="str">
        <f>IF($B878="","",MAX(0,$E878-MAX($E878-$I878,Parámetros!$B$5)))</f>
        <v/>
      </c>
      <c r="M878" s="43" t="str">
        <f>IF($B878="","",MIN($E878,Parámetros!$B$4))</f>
        <v/>
      </c>
      <c r="N878" s="43" t="str">
        <f t="shared" si="115"/>
        <v/>
      </c>
      <c r="O878" s="43" t="str">
        <f>IF($B878="","",MIN(($E878+$F878)/IF($D878="",1,$D878),Parámetros!$B$4))</f>
        <v/>
      </c>
      <c r="P878" s="43" t="str">
        <f t="shared" si="116"/>
        <v/>
      </c>
      <c r="Q878" s="43" t="str">
        <f t="shared" si="117"/>
        <v/>
      </c>
      <c r="R878" s="43" t="str">
        <f t="shared" si="118"/>
        <v/>
      </c>
      <c r="S878" s="44" t="str">
        <f>IF($B878="","",IFERROR(VLOOKUP($C878,F.931!$B:$R,9,0),8))</f>
        <v/>
      </c>
      <c r="T878" s="44" t="str">
        <f>IF($B878="","",IFERROR(VLOOKUP($C878,F.931!$B:$R,7,0),1))</f>
        <v/>
      </c>
      <c r="U878" s="44" t="str">
        <f>IF($B878="","",IFERROR(VLOOKUP($C878,F.931!$B:$AR,15,0),0))</f>
        <v/>
      </c>
      <c r="V878" s="44" t="str">
        <f>IF($B878="","",IFERROR(VLOOKUP($C878,F.931!$B:$R,3,0),1))</f>
        <v/>
      </c>
      <c r="W878" s="45" t="str">
        <f t="shared" ref="W878:W941" si="119">IF($B878="","",1-(IF($O878&gt;$X$1,0.15,0.1)+IF(LEFT(TEXT(V878,"000000"),1)="4",0.05,0)))</f>
        <v/>
      </c>
      <c r="X878" s="46" t="str">
        <f>IF($B878="","",$W878*(X$2+$U878*0.015) *$O878*IF(COUNTIF(Parámetros!$J:$J, $S878)&gt;0,0,1)*IF($T878=2,0,1) +$J878*$W878)</f>
        <v/>
      </c>
      <c r="Y878" s="46" t="str">
        <f>IF($B878="","",$W878*Y$2*P878*IF(COUNTIF(Parámetros!$L:$L,$S878)&gt;0,0,1)*IF($T878=2,0,1) +$K878*$W878)</f>
        <v/>
      </c>
      <c r="Z878" s="46" t="str">
        <f>IF($B878="","",($M878*Z$2+IF($T878=2,0, $M878*Z$1+$X878/$W878*(1-$W878)))*IF(COUNTIF(Parámetros!$I:$I, $S878)&gt;0,0,1))</f>
        <v/>
      </c>
      <c r="AA878" s="46" t="str">
        <f>IF($B878="","",$R878*IF($T878=2,AA$1,AA$2) *IF(COUNTIF(Parámetros!$K:$K, $S878)&gt;0,0,1)+$Y878/$W878*(1-$W878))</f>
        <v/>
      </c>
      <c r="AB878" s="46" t="str">
        <f>IF($B878="","",$Q878*Parámetros!$B$3+Parámetros!$B$2)</f>
        <v/>
      </c>
      <c r="AC878" s="46" t="str">
        <f>IF($B878="","",Parámetros!$B$1*IF(OR($S878=27,$S878=102),0,1))</f>
        <v/>
      </c>
      <c r="AE878" s="43" t="str">
        <f>IF($B878="","",IF($C878="","No declarado",IFERROR(VLOOKUP($C878,F.931!$B:$BZ,$AE$1,0),"No declarado")))</f>
        <v/>
      </c>
      <c r="AF878" s="47" t="str">
        <f t="shared" ref="AF878:AF941" si="120">IF($B878="","",IFERROR(AE878-SUM(E878:H878),""))</f>
        <v/>
      </c>
      <c r="AG878" s="47" t="str">
        <f>IF($B878="","",IFERROR(O878-VLOOKUP(C878,F.931!B:BZ,SUMIFS(F.931!$1:$1,F.931!$3:$3,"Remuneración 4"),0),""))</f>
        <v/>
      </c>
      <c r="AH878" s="48" t="str">
        <f t="shared" ref="AH878:AH941" si="121">IF($B878="","",SUM(Y878:Y878,AA878:AC878))</f>
        <v/>
      </c>
      <c r="AI878" s="41" t="str">
        <f t="shared" ref="AI878:AI941" si="122">IF($B878="","",SUM(E878:H878)+AH878)</f>
        <v/>
      </c>
    </row>
    <row r="879" spans="1:35" x14ac:dyDescent="0.2">
      <c r="A879" s="65"/>
      <c r="B879" s="64"/>
      <c r="C879" s="65"/>
      <c r="D879" s="88"/>
      <c r="E879" s="62"/>
      <c r="F879" s="62"/>
      <c r="G879" s="62"/>
      <c r="H879" s="62"/>
      <c r="I879" s="62"/>
      <c r="J879" s="62"/>
      <c r="K879" s="62"/>
      <c r="L879" s="43" t="str">
        <f>IF($B879="","",MAX(0,$E879-MAX($E879-$I879,Parámetros!$B$5)))</f>
        <v/>
      </c>
      <c r="M879" s="43" t="str">
        <f>IF($B879="","",MIN($E879,Parámetros!$B$4))</f>
        <v/>
      </c>
      <c r="N879" s="43" t="str">
        <f t="shared" si="115"/>
        <v/>
      </c>
      <c r="O879" s="43" t="str">
        <f>IF($B879="","",MIN(($E879+$F879)/IF($D879="",1,$D879),Parámetros!$B$4))</f>
        <v/>
      </c>
      <c r="P879" s="43" t="str">
        <f t="shared" si="116"/>
        <v/>
      </c>
      <c r="Q879" s="43" t="str">
        <f t="shared" si="117"/>
        <v/>
      </c>
      <c r="R879" s="43" t="str">
        <f t="shared" si="118"/>
        <v/>
      </c>
      <c r="S879" s="44" t="str">
        <f>IF($B879="","",IFERROR(VLOOKUP($C879,F.931!$B:$R,9,0),8))</f>
        <v/>
      </c>
      <c r="T879" s="44" t="str">
        <f>IF($B879="","",IFERROR(VLOOKUP($C879,F.931!$B:$R,7,0),1))</f>
        <v/>
      </c>
      <c r="U879" s="44" t="str">
        <f>IF($B879="","",IFERROR(VLOOKUP($C879,F.931!$B:$AR,15,0),0))</f>
        <v/>
      </c>
      <c r="V879" s="44" t="str">
        <f>IF($B879="","",IFERROR(VLOOKUP($C879,F.931!$B:$R,3,0),1))</f>
        <v/>
      </c>
      <c r="W879" s="45" t="str">
        <f t="shared" si="119"/>
        <v/>
      </c>
      <c r="X879" s="46" t="str">
        <f>IF($B879="","",$W879*(X$2+$U879*0.015) *$O879*IF(COUNTIF(Parámetros!$J:$J, $S879)&gt;0,0,1)*IF($T879=2,0,1) +$J879*$W879)</f>
        <v/>
      </c>
      <c r="Y879" s="46" t="str">
        <f>IF($B879="","",$W879*Y$2*P879*IF(COUNTIF(Parámetros!$L:$L,$S879)&gt;0,0,1)*IF($T879=2,0,1) +$K879*$W879)</f>
        <v/>
      </c>
      <c r="Z879" s="46" t="str">
        <f>IF($B879="","",($M879*Z$2+IF($T879=2,0, $M879*Z$1+$X879/$W879*(1-$W879)))*IF(COUNTIF(Parámetros!$I:$I, $S879)&gt;0,0,1))</f>
        <v/>
      </c>
      <c r="AA879" s="46" t="str">
        <f>IF($B879="","",$R879*IF($T879=2,AA$1,AA$2) *IF(COUNTIF(Parámetros!$K:$K, $S879)&gt;0,0,1)+$Y879/$W879*(1-$W879))</f>
        <v/>
      </c>
      <c r="AB879" s="46" t="str">
        <f>IF($B879="","",$Q879*Parámetros!$B$3+Parámetros!$B$2)</f>
        <v/>
      </c>
      <c r="AC879" s="46" t="str">
        <f>IF($B879="","",Parámetros!$B$1*IF(OR($S879=27,$S879=102),0,1))</f>
        <v/>
      </c>
      <c r="AE879" s="43" t="str">
        <f>IF($B879="","",IF($C879="","No declarado",IFERROR(VLOOKUP($C879,F.931!$B:$BZ,$AE$1,0),"No declarado")))</f>
        <v/>
      </c>
      <c r="AF879" s="47" t="str">
        <f t="shared" si="120"/>
        <v/>
      </c>
      <c r="AG879" s="47" t="str">
        <f>IF($B879="","",IFERROR(O879-VLOOKUP(C879,F.931!B:BZ,SUMIFS(F.931!$1:$1,F.931!$3:$3,"Remuneración 4"),0),""))</f>
        <v/>
      </c>
      <c r="AH879" s="48" t="str">
        <f t="shared" si="121"/>
        <v/>
      </c>
      <c r="AI879" s="41" t="str">
        <f t="shared" si="122"/>
        <v/>
      </c>
    </row>
    <row r="880" spans="1:35" x14ac:dyDescent="0.2">
      <c r="A880" s="65"/>
      <c r="B880" s="64"/>
      <c r="C880" s="65"/>
      <c r="D880" s="88"/>
      <c r="E880" s="62"/>
      <c r="F880" s="62"/>
      <c r="G880" s="62"/>
      <c r="H880" s="62"/>
      <c r="I880" s="62"/>
      <c r="J880" s="62"/>
      <c r="K880" s="62"/>
      <c r="L880" s="43" t="str">
        <f>IF($B880="","",MAX(0,$E880-MAX($E880-$I880,Parámetros!$B$5)))</f>
        <v/>
      </c>
      <c r="M880" s="43" t="str">
        <f>IF($B880="","",MIN($E880,Parámetros!$B$4))</f>
        <v/>
      </c>
      <c r="N880" s="43" t="str">
        <f t="shared" si="115"/>
        <v/>
      </c>
      <c r="O880" s="43" t="str">
        <f>IF($B880="","",MIN(($E880+$F880)/IF($D880="",1,$D880),Parámetros!$B$4))</f>
        <v/>
      </c>
      <c r="P880" s="43" t="str">
        <f t="shared" si="116"/>
        <v/>
      </c>
      <c r="Q880" s="43" t="str">
        <f t="shared" si="117"/>
        <v/>
      </c>
      <c r="R880" s="43" t="str">
        <f t="shared" si="118"/>
        <v/>
      </c>
      <c r="S880" s="44" t="str">
        <f>IF($B880="","",IFERROR(VLOOKUP($C880,F.931!$B:$R,9,0),8))</f>
        <v/>
      </c>
      <c r="T880" s="44" t="str">
        <f>IF($B880="","",IFERROR(VLOOKUP($C880,F.931!$B:$R,7,0),1))</f>
        <v/>
      </c>
      <c r="U880" s="44" t="str">
        <f>IF($B880="","",IFERROR(VLOOKUP($C880,F.931!$B:$AR,15,0),0))</f>
        <v/>
      </c>
      <c r="V880" s="44" t="str">
        <f>IF($B880="","",IFERROR(VLOOKUP($C880,F.931!$B:$R,3,0),1))</f>
        <v/>
      </c>
      <c r="W880" s="45" t="str">
        <f t="shared" si="119"/>
        <v/>
      </c>
      <c r="X880" s="46" t="str">
        <f>IF($B880="","",$W880*(X$2+$U880*0.015) *$O880*IF(COUNTIF(Parámetros!$J:$J, $S880)&gt;0,0,1)*IF($T880=2,0,1) +$J880*$W880)</f>
        <v/>
      </c>
      <c r="Y880" s="46" t="str">
        <f>IF($B880="","",$W880*Y$2*P880*IF(COUNTIF(Parámetros!$L:$L,$S880)&gt;0,0,1)*IF($T880=2,0,1) +$K880*$W880)</f>
        <v/>
      </c>
      <c r="Z880" s="46" t="str">
        <f>IF($B880="","",($M880*Z$2+IF($T880=2,0, $M880*Z$1+$X880/$W880*(1-$W880)))*IF(COUNTIF(Parámetros!$I:$I, $S880)&gt;0,0,1))</f>
        <v/>
      </c>
      <c r="AA880" s="46" t="str">
        <f>IF($B880="","",$R880*IF($T880=2,AA$1,AA$2) *IF(COUNTIF(Parámetros!$K:$K, $S880)&gt;0,0,1)+$Y880/$W880*(1-$W880))</f>
        <v/>
      </c>
      <c r="AB880" s="46" t="str">
        <f>IF($B880="","",$Q880*Parámetros!$B$3+Parámetros!$B$2)</f>
        <v/>
      </c>
      <c r="AC880" s="46" t="str">
        <f>IF($B880="","",Parámetros!$B$1*IF(OR($S880=27,$S880=102),0,1))</f>
        <v/>
      </c>
      <c r="AE880" s="43" t="str">
        <f>IF($B880="","",IF($C880="","No declarado",IFERROR(VLOOKUP($C880,F.931!$B:$BZ,$AE$1,0),"No declarado")))</f>
        <v/>
      </c>
      <c r="AF880" s="47" t="str">
        <f t="shared" si="120"/>
        <v/>
      </c>
      <c r="AG880" s="47" t="str">
        <f>IF($B880="","",IFERROR(O880-VLOOKUP(C880,F.931!B:BZ,SUMIFS(F.931!$1:$1,F.931!$3:$3,"Remuneración 4"),0),""))</f>
        <v/>
      </c>
      <c r="AH880" s="48" t="str">
        <f t="shared" si="121"/>
        <v/>
      </c>
      <c r="AI880" s="41" t="str">
        <f t="shared" si="122"/>
        <v/>
      </c>
    </row>
    <row r="881" spans="1:35" x14ac:dyDescent="0.2">
      <c r="A881" s="65"/>
      <c r="B881" s="64"/>
      <c r="C881" s="65"/>
      <c r="D881" s="88"/>
      <c r="E881" s="62"/>
      <c r="F881" s="62"/>
      <c r="G881" s="62"/>
      <c r="H881" s="62"/>
      <c r="I881" s="62"/>
      <c r="J881" s="62"/>
      <c r="K881" s="62"/>
      <c r="L881" s="43" t="str">
        <f>IF($B881="","",MAX(0,$E881-MAX($E881-$I881,Parámetros!$B$5)))</f>
        <v/>
      </c>
      <c r="M881" s="43" t="str">
        <f>IF($B881="","",MIN($E881,Parámetros!$B$4))</f>
        <v/>
      </c>
      <c r="N881" s="43" t="str">
        <f t="shared" si="115"/>
        <v/>
      </c>
      <c r="O881" s="43" t="str">
        <f>IF($B881="","",MIN(($E881+$F881)/IF($D881="",1,$D881),Parámetros!$B$4))</f>
        <v/>
      </c>
      <c r="P881" s="43" t="str">
        <f t="shared" si="116"/>
        <v/>
      </c>
      <c r="Q881" s="43" t="str">
        <f t="shared" si="117"/>
        <v/>
      </c>
      <c r="R881" s="43" t="str">
        <f t="shared" si="118"/>
        <v/>
      </c>
      <c r="S881" s="44" t="str">
        <f>IF($B881="","",IFERROR(VLOOKUP($C881,F.931!$B:$R,9,0),8))</f>
        <v/>
      </c>
      <c r="T881" s="44" t="str">
        <f>IF($B881="","",IFERROR(VLOOKUP($C881,F.931!$B:$R,7,0),1))</f>
        <v/>
      </c>
      <c r="U881" s="44" t="str">
        <f>IF($B881="","",IFERROR(VLOOKUP($C881,F.931!$B:$AR,15,0),0))</f>
        <v/>
      </c>
      <c r="V881" s="44" t="str">
        <f>IF($B881="","",IFERROR(VLOOKUP($C881,F.931!$B:$R,3,0),1))</f>
        <v/>
      </c>
      <c r="W881" s="45" t="str">
        <f t="shared" si="119"/>
        <v/>
      </c>
      <c r="X881" s="46" t="str">
        <f>IF($B881="","",$W881*(X$2+$U881*0.015) *$O881*IF(COUNTIF(Parámetros!$J:$J, $S881)&gt;0,0,1)*IF($T881=2,0,1) +$J881*$W881)</f>
        <v/>
      </c>
      <c r="Y881" s="46" t="str">
        <f>IF($B881="","",$W881*Y$2*P881*IF(COUNTIF(Parámetros!$L:$L,$S881)&gt;0,0,1)*IF($T881=2,0,1) +$K881*$W881)</f>
        <v/>
      </c>
      <c r="Z881" s="46" t="str">
        <f>IF($B881="","",($M881*Z$2+IF($T881=2,0, $M881*Z$1+$X881/$W881*(1-$W881)))*IF(COUNTIF(Parámetros!$I:$I, $S881)&gt;0,0,1))</f>
        <v/>
      </c>
      <c r="AA881" s="46" t="str">
        <f>IF($B881="","",$R881*IF($T881=2,AA$1,AA$2) *IF(COUNTIF(Parámetros!$K:$K, $S881)&gt;0,0,1)+$Y881/$W881*(1-$W881))</f>
        <v/>
      </c>
      <c r="AB881" s="46" t="str">
        <f>IF($B881="","",$Q881*Parámetros!$B$3+Parámetros!$B$2)</f>
        <v/>
      </c>
      <c r="AC881" s="46" t="str">
        <f>IF($B881="","",Parámetros!$B$1*IF(OR($S881=27,$S881=102),0,1))</f>
        <v/>
      </c>
      <c r="AE881" s="43" t="str">
        <f>IF($B881="","",IF($C881="","No declarado",IFERROR(VLOOKUP($C881,F.931!$B:$BZ,$AE$1,0),"No declarado")))</f>
        <v/>
      </c>
      <c r="AF881" s="47" t="str">
        <f t="shared" si="120"/>
        <v/>
      </c>
      <c r="AG881" s="47" t="str">
        <f>IF($B881="","",IFERROR(O881-VLOOKUP(C881,F.931!B:BZ,SUMIFS(F.931!$1:$1,F.931!$3:$3,"Remuneración 4"),0),""))</f>
        <v/>
      </c>
      <c r="AH881" s="48" t="str">
        <f t="shared" si="121"/>
        <v/>
      </c>
      <c r="AI881" s="41" t="str">
        <f t="shared" si="122"/>
        <v/>
      </c>
    </row>
    <row r="882" spans="1:35" x14ac:dyDescent="0.2">
      <c r="A882" s="65"/>
      <c r="B882" s="64"/>
      <c r="C882" s="65"/>
      <c r="D882" s="88"/>
      <c r="E882" s="62"/>
      <c r="F882" s="62"/>
      <c r="G882" s="62"/>
      <c r="H882" s="62"/>
      <c r="I882" s="62"/>
      <c r="J882" s="62"/>
      <c r="K882" s="62"/>
      <c r="L882" s="43" t="str">
        <f>IF($B882="","",MAX(0,$E882-MAX($E882-$I882,Parámetros!$B$5)))</f>
        <v/>
      </c>
      <c r="M882" s="43" t="str">
        <f>IF($B882="","",MIN($E882,Parámetros!$B$4))</f>
        <v/>
      </c>
      <c r="N882" s="43" t="str">
        <f t="shared" si="115"/>
        <v/>
      </c>
      <c r="O882" s="43" t="str">
        <f>IF($B882="","",MIN(($E882+$F882)/IF($D882="",1,$D882),Parámetros!$B$4))</f>
        <v/>
      </c>
      <c r="P882" s="43" t="str">
        <f t="shared" si="116"/>
        <v/>
      </c>
      <c r="Q882" s="43" t="str">
        <f t="shared" si="117"/>
        <v/>
      </c>
      <c r="R882" s="43" t="str">
        <f t="shared" si="118"/>
        <v/>
      </c>
      <c r="S882" s="44" t="str">
        <f>IF($B882="","",IFERROR(VLOOKUP($C882,F.931!$B:$R,9,0),8))</f>
        <v/>
      </c>
      <c r="T882" s="44" t="str">
        <f>IF($B882="","",IFERROR(VLOOKUP($C882,F.931!$B:$R,7,0),1))</f>
        <v/>
      </c>
      <c r="U882" s="44" t="str">
        <f>IF($B882="","",IFERROR(VLOOKUP($C882,F.931!$B:$AR,15,0),0))</f>
        <v/>
      </c>
      <c r="V882" s="44" t="str">
        <f>IF($B882="","",IFERROR(VLOOKUP($C882,F.931!$B:$R,3,0),1))</f>
        <v/>
      </c>
      <c r="W882" s="45" t="str">
        <f t="shared" si="119"/>
        <v/>
      </c>
      <c r="X882" s="46" t="str">
        <f>IF($B882="","",$W882*(X$2+$U882*0.015) *$O882*IF(COUNTIF(Parámetros!$J:$J, $S882)&gt;0,0,1)*IF($T882=2,0,1) +$J882*$W882)</f>
        <v/>
      </c>
      <c r="Y882" s="46" t="str">
        <f>IF($B882="","",$W882*Y$2*P882*IF(COUNTIF(Parámetros!$L:$L,$S882)&gt;0,0,1)*IF($T882=2,0,1) +$K882*$W882)</f>
        <v/>
      </c>
      <c r="Z882" s="46" t="str">
        <f>IF($B882="","",($M882*Z$2+IF($T882=2,0, $M882*Z$1+$X882/$W882*(1-$W882)))*IF(COUNTIF(Parámetros!$I:$I, $S882)&gt;0,0,1))</f>
        <v/>
      </c>
      <c r="AA882" s="46" t="str">
        <f>IF($B882="","",$R882*IF($T882=2,AA$1,AA$2) *IF(COUNTIF(Parámetros!$K:$K, $S882)&gt;0,0,1)+$Y882/$W882*(1-$W882))</f>
        <v/>
      </c>
      <c r="AB882" s="46" t="str">
        <f>IF($B882="","",$Q882*Parámetros!$B$3+Parámetros!$B$2)</f>
        <v/>
      </c>
      <c r="AC882" s="46" t="str">
        <f>IF($B882="","",Parámetros!$B$1*IF(OR($S882=27,$S882=102),0,1))</f>
        <v/>
      </c>
      <c r="AE882" s="43" t="str">
        <f>IF($B882="","",IF($C882="","No declarado",IFERROR(VLOOKUP($C882,F.931!$B:$BZ,$AE$1,0),"No declarado")))</f>
        <v/>
      </c>
      <c r="AF882" s="47" t="str">
        <f t="shared" si="120"/>
        <v/>
      </c>
      <c r="AG882" s="47" t="str">
        <f>IF($B882="","",IFERROR(O882-VLOOKUP(C882,F.931!B:BZ,SUMIFS(F.931!$1:$1,F.931!$3:$3,"Remuneración 4"),0),""))</f>
        <v/>
      </c>
      <c r="AH882" s="48" t="str">
        <f t="shared" si="121"/>
        <v/>
      </c>
      <c r="AI882" s="41" t="str">
        <f t="shared" si="122"/>
        <v/>
      </c>
    </row>
    <row r="883" spans="1:35" x14ac:dyDescent="0.2">
      <c r="A883" s="65"/>
      <c r="B883" s="64"/>
      <c r="C883" s="65"/>
      <c r="D883" s="88"/>
      <c r="E883" s="62"/>
      <c r="F883" s="62"/>
      <c r="G883" s="62"/>
      <c r="H883" s="62"/>
      <c r="I883" s="62"/>
      <c r="J883" s="62"/>
      <c r="K883" s="62"/>
      <c r="L883" s="43" t="str">
        <f>IF($B883="","",MAX(0,$E883-MAX($E883-$I883,Parámetros!$B$5)))</f>
        <v/>
      </c>
      <c r="M883" s="43" t="str">
        <f>IF($B883="","",MIN($E883,Parámetros!$B$4))</f>
        <v/>
      </c>
      <c r="N883" s="43" t="str">
        <f t="shared" si="115"/>
        <v/>
      </c>
      <c r="O883" s="43" t="str">
        <f>IF($B883="","",MIN(($E883+$F883)/IF($D883="",1,$D883),Parámetros!$B$4))</f>
        <v/>
      </c>
      <c r="P883" s="43" t="str">
        <f t="shared" si="116"/>
        <v/>
      </c>
      <c r="Q883" s="43" t="str">
        <f t="shared" si="117"/>
        <v/>
      </c>
      <c r="R883" s="43" t="str">
        <f t="shared" si="118"/>
        <v/>
      </c>
      <c r="S883" s="44" t="str">
        <f>IF($B883="","",IFERROR(VLOOKUP($C883,F.931!$B:$R,9,0),8))</f>
        <v/>
      </c>
      <c r="T883" s="44" t="str">
        <f>IF($B883="","",IFERROR(VLOOKUP($C883,F.931!$B:$R,7,0),1))</f>
        <v/>
      </c>
      <c r="U883" s="44" t="str">
        <f>IF($B883="","",IFERROR(VLOOKUP($C883,F.931!$B:$AR,15,0),0))</f>
        <v/>
      </c>
      <c r="V883" s="44" t="str">
        <f>IF($B883="","",IFERROR(VLOOKUP($C883,F.931!$B:$R,3,0),1))</f>
        <v/>
      </c>
      <c r="W883" s="45" t="str">
        <f t="shared" si="119"/>
        <v/>
      </c>
      <c r="X883" s="46" t="str">
        <f>IF($B883="","",$W883*(X$2+$U883*0.015) *$O883*IF(COUNTIF(Parámetros!$J:$J, $S883)&gt;0,0,1)*IF($T883=2,0,1) +$J883*$W883)</f>
        <v/>
      </c>
      <c r="Y883" s="46" t="str">
        <f>IF($B883="","",$W883*Y$2*P883*IF(COUNTIF(Parámetros!$L:$L,$S883)&gt;0,0,1)*IF($T883=2,0,1) +$K883*$W883)</f>
        <v/>
      </c>
      <c r="Z883" s="46" t="str">
        <f>IF($B883="","",($M883*Z$2+IF($T883=2,0, $M883*Z$1+$X883/$W883*(1-$W883)))*IF(COUNTIF(Parámetros!$I:$I, $S883)&gt;0,0,1))</f>
        <v/>
      </c>
      <c r="AA883" s="46" t="str">
        <f>IF($B883="","",$R883*IF($T883=2,AA$1,AA$2) *IF(COUNTIF(Parámetros!$K:$K, $S883)&gt;0,0,1)+$Y883/$W883*(1-$W883))</f>
        <v/>
      </c>
      <c r="AB883" s="46" t="str">
        <f>IF($B883="","",$Q883*Parámetros!$B$3+Parámetros!$B$2)</f>
        <v/>
      </c>
      <c r="AC883" s="46" t="str">
        <f>IF($B883="","",Parámetros!$B$1*IF(OR($S883=27,$S883=102),0,1))</f>
        <v/>
      </c>
      <c r="AE883" s="43" t="str">
        <f>IF($B883="","",IF($C883="","No declarado",IFERROR(VLOOKUP($C883,F.931!$B:$BZ,$AE$1,0),"No declarado")))</f>
        <v/>
      </c>
      <c r="AF883" s="47" t="str">
        <f t="shared" si="120"/>
        <v/>
      </c>
      <c r="AG883" s="47" t="str">
        <f>IF($B883="","",IFERROR(O883-VLOOKUP(C883,F.931!B:BZ,SUMIFS(F.931!$1:$1,F.931!$3:$3,"Remuneración 4"),0),""))</f>
        <v/>
      </c>
      <c r="AH883" s="48" t="str">
        <f t="shared" si="121"/>
        <v/>
      </c>
      <c r="AI883" s="41" t="str">
        <f t="shared" si="122"/>
        <v/>
      </c>
    </row>
    <row r="884" spans="1:35" x14ac:dyDescent="0.2">
      <c r="A884" s="65"/>
      <c r="B884" s="64"/>
      <c r="C884" s="65"/>
      <c r="D884" s="88"/>
      <c r="E884" s="62"/>
      <c r="F884" s="62"/>
      <c r="G884" s="62"/>
      <c r="H884" s="62"/>
      <c r="I884" s="62"/>
      <c r="J884" s="62"/>
      <c r="K884" s="62"/>
      <c r="L884" s="43" t="str">
        <f>IF($B884="","",MAX(0,$E884-MAX($E884-$I884,Parámetros!$B$5)))</f>
        <v/>
      </c>
      <c r="M884" s="43" t="str">
        <f>IF($B884="","",MIN($E884,Parámetros!$B$4))</f>
        <v/>
      </c>
      <c r="N884" s="43" t="str">
        <f t="shared" si="115"/>
        <v/>
      </c>
      <c r="O884" s="43" t="str">
        <f>IF($B884="","",MIN(($E884+$F884)/IF($D884="",1,$D884),Parámetros!$B$4))</f>
        <v/>
      </c>
      <c r="P884" s="43" t="str">
        <f t="shared" si="116"/>
        <v/>
      </c>
      <c r="Q884" s="43" t="str">
        <f t="shared" si="117"/>
        <v/>
      </c>
      <c r="R884" s="43" t="str">
        <f t="shared" si="118"/>
        <v/>
      </c>
      <c r="S884" s="44" t="str">
        <f>IF($B884="","",IFERROR(VLOOKUP($C884,F.931!$B:$R,9,0),8))</f>
        <v/>
      </c>
      <c r="T884" s="44" t="str">
        <f>IF($B884="","",IFERROR(VLOOKUP($C884,F.931!$B:$R,7,0),1))</f>
        <v/>
      </c>
      <c r="U884" s="44" t="str">
        <f>IF($B884="","",IFERROR(VLOOKUP($C884,F.931!$B:$AR,15,0),0))</f>
        <v/>
      </c>
      <c r="V884" s="44" t="str">
        <f>IF($B884="","",IFERROR(VLOOKUP($C884,F.931!$B:$R,3,0),1))</f>
        <v/>
      </c>
      <c r="W884" s="45" t="str">
        <f t="shared" si="119"/>
        <v/>
      </c>
      <c r="X884" s="46" t="str">
        <f>IF($B884="","",$W884*(X$2+$U884*0.015) *$O884*IF(COUNTIF(Parámetros!$J:$J, $S884)&gt;0,0,1)*IF($T884=2,0,1) +$J884*$W884)</f>
        <v/>
      </c>
      <c r="Y884" s="46" t="str">
        <f>IF($B884="","",$W884*Y$2*P884*IF(COUNTIF(Parámetros!$L:$L,$S884)&gt;0,0,1)*IF($T884=2,0,1) +$K884*$W884)</f>
        <v/>
      </c>
      <c r="Z884" s="46" t="str">
        <f>IF($B884="","",($M884*Z$2+IF($T884=2,0, $M884*Z$1+$X884/$W884*(1-$W884)))*IF(COUNTIF(Parámetros!$I:$I, $S884)&gt;0,0,1))</f>
        <v/>
      </c>
      <c r="AA884" s="46" t="str">
        <f>IF($B884="","",$R884*IF($T884=2,AA$1,AA$2) *IF(COUNTIF(Parámetros!$K:$K, $S884)&gt;0,0,1)+$Y884/$W884*(1-$W884))</f>
        <v/>
      </c>
      <c r="AB884" s="46" t="str">
        <f>IF($B884="","",$Q884*Parámetros!$B$3+Parámetros!$B$2)</f>
        <v/>
      </c>
      <c r="AC884" s="46" t="str">
        <f>IF($B884="","",Parámetros!$B$1*IF(OR($S884=27,$S884=102),0,1))</f>
        <v/>
      </c>
      <c r="AE884" s="43" t="str">
        <f>IF($B884="","",IF($C884="","No declarado",IFERROR(VLOOKUP($C884,F.931!$B:$BZ,$AE$1,0),"No declarado")))</f>
        <v/>
      </c>
      <c r="AF884" s="47" t="str">
        <f t="shared" si="120"/>
        <v/>
      </c>
      <c r="AG884" s="47" t="str">
        <f>IF($B884="","",IFERROR(O884-VLOOKUP(C884,F.931!B:BZ,SUMIFS(F.931!$1:$1,F.931!$3:$3,"Remuneración 4"),0),""))</f>
        <v/>
      </c>
      <c r="AH884" s="48" t="str">
        <f t="shared" si="121"/>
        <v/>
      </c>
      <c r="AI884" s="41" t="str">
        <f t="shared" si="122"/>
        <v/>
      </c>
    </row>
    <row r="885" spans="1:35" x14ac:dyDescent="0.2">
      <c r="A885" s="65"/>
      <c r="B885" s="64"/>
      <c r="C885" s="65"/>
      <c r="D885" s="88"/>
      <c r="E885" s="62"/>
      <c r="F885" s="62"/>
      <c r="G885" s="62"/>
      <c r="H885" s="62"/>
      <c r="I885" s="62"/>
      <c r="J885" s="62"/>
      <c r="K885" s="62"/>
      <c r="L885" s="43" t="str">
        <f>IF($B885="","",MAX(0,$E885-MAX($E885-$I885,Parámetros!$B$5)))</f>
        <v/>
      </c>
      <c r="M885" s="43" t="str">
        <f>IF($B885="","",MIN($E885,Parámetros!$B$4))</f>
        <v/>
      </c>
      <c r="N885" s="43" t="str">
        <f t="shared" si="115"/>
        <v/>
      </c>
      <c r="O885" s="43" t="str">
        <f>IF($B885="","",MIN(($E885+$F885)/IF($D885="",1,$D885),Parámetros!$B$4))</f>
        <v/>
      </c>
      <c r="P885" s="43" t="str">
        <f t="shared" si="116"/>
        <v/>
      </c>
      <c r="Q885" s="43" t="str">
        <f t="shared" si="117"/>
        <v/>
      </c>
      <c r="R885" s="43" t="str">
        <f t="shared" si="118"/>
        <v/>
      </c>
      <c r="S885" s="44" t="str">
        <f>IF($B885="","",IFERROR(VLOOKUP($C885,F.931!$B:$R,9,0),8))</f>
        <v/>
      </c>
      <c r="T885" s="44" t="str">
        <f>IF($B885="","",IFERROR(VLOOKUP($C885,F.931!$B:$R,7,0),1))</f>
        <v/>
      </c>
      <c r="U885" s="44" t="str">
        <f>IF($B885="","",IFERROR(VLOOKUP($C885,F.931!$B:$AR,15,0),0))</f>
        <v/>
      </c>
      <c r="V885" s="44" t="str">
        <f>IF($B885="","",IFERROR(VLOOKUP($C885,F.931!$B:$R,3,0),1))</f>
        <v/>
      </c>
      <c r="W885" s="45" t="str">
        <f t="shared" si="119"/>
        <v/>
      </c>
      <c r="X885" s="46" t="str">
        <f>IF($B885="","",$W885*(X$2+$U885*0.015) *$O885*IF(COUNTIF(Parámetros!$J:$J, $S885)&gt;0,0,1)*IF($T885=2,0,1) +$J885*$W885)</f>
        <v/>
      </c>
      <c r="Y885" s="46" t="str">
        <f>IF($B885="","",$W885*Y$2*P885*IF(COUNTIF(Parámetros!$L:$L,$S885)&gt;0,0,1)*IF($T885=2,0,1) +$K885*$W885)</f>
        <v/>
      </c>
      <c r="Z885" s="46" t="str">
        <f>IF($B885="","",($M885*Z$2+IF($T885=2,0, $M885*Z$1+$X885/$W885*(1-$W885)))*IF(COUNTIF(Parámetros!$I:$I, $S885)&gt;0,0,1))</f>
        <v/>
      </c>
      <c r="AA885" s="46" t="str">
        <f>IF($B885="","",$R885*IF($T885=2,AA$1,AA$2) *IF(COUNTIF(Parámetros!$K:$K, $S885)&gt;0,0,1)+$Y885/$W885*(1-$W885))</f>
        <v/>
      </c>
      <c r="AB885" s="46" t="str">
        <f>IF($B885="","",$Q885*Parámetros!$B$3+Parámetros!$B$2)</f>
        <v/>
      </c>
      <c r="AC885" s="46" t="str">
        <f>IF($B885="","",Parámetros!$B$1*IF(OR($S885=27,$S885=102),0,1))</f>
        <v/>
      </c>
      <c r="AE885" s="43" t="str">
        <f>IF($B885="","",IF($C885="","No declarado",IFERROR(VLOOKUP($C885,F.931!$B:$BZ,$AE$1,0),"No declarado")))</f>
        <v/>
      </c>
      <c r="AF885" s="47" t="str">
        <f t="shared" si="120"/>
        <v/>
      </c>
      <c r="AG885" s="47" t="str">
        <f>IF($B885="","",IFERROR(O885-VLOOKUP(C885,F.931!B:BZ,SUMIFS(F.931!$1:$1,F.931!$3:$3,"Remuneración 4"),0),""))</f>
        <v/>
      </c>
      <c r="AH885" s="48" t="str">
        <f t="shared" si="121"/>
        <v/>
      </c>
      <c r="AI885" s="41" t="str">
        <f t="shared" si="122"/>
        <v/>
      </c>
    </row>
    <row r="886" spans="1:35" x14ac:dyDescent="0.2">
      <c r="A886" s="65"/>
      <c r="B886" s="64"/>
      <c r="C886" s="65"/>
      <c r="D886" s="88"/>
      <c r="E886" s="62"/>
      <c r="F886" s="62"/>
      <c r="G886" s="62"/>
      <c r="H886" s="62"/>
      <c r="I886" s="62"/>
      <c r="J886" s="62"/>
      <c r="K886" s="62"/>
      <c r="L886" s="43" t="str">
        <f>IF($B886="","",MAX(0,$E886-MAX($E886-$I886,Parámetros!$B$5)))</f>
        <v/>
      </c>
      <c r="M886" s="43" t="str">
        <f>IF($B886="","",MIN($E886,Parámetros!$B$4))</f>
        <v/>
      </c>
      <c r="N886" s="43" t="str">
        <f t="shared" si="115"/>
        <v/>
      </c>
      <c r="O886" s="43" t="str">
        <f>IF($B886="","",MIN(($E886+$F886)/IF($D886="",1,$D886),Parámetros!$B$4))</f>
        <v/>
      </c>
      <c r="P886" s="43" t="str">
        <f t="shared" si="116"/>
        <v/>
      </c>
      <c r="Q886" s="43" t="str">
        <f t="shared" si="117"/>
        <v/>
      </c>
      <c r="R886" s="43" t="str">
        <f t="shared" si="118"/>
        <v/>
      </c>
      <c r="S886" s="44" t="str">
        <f>IF($B886="","",IFERROR(VLOOKUP($C886,F.931!$B:$R,9,0),8))</f>
        <v/>
      </c>
      <c r="T886" s="44" t="str">
        <f>IF($B886="","",IFERROR(VLOOKUP($C886,F.931!$B:$R,7,0),1))</f>
        <v/>
      </c>
      <c r="U886" s="44" t="str">
        <f>IF($B886="","",IFERROR(VLOOKUP($C886,F.931!$B:$AR,15,0),0))</f>
        <v/>
      </c>
      <c r="V886" s="44" t="str">
        <f>IF($B886="","",IFERROR(VLOOKUP($C886,F.931!$B:$R,3,0),1))</f>
        <v/>
      </c>
      <c r="W886" s="45" t="str">
        <f t="shared" si="119"/>
        <v/>
      </c>
      <c r="X886" s="46" t="str">
        <f>IF($B886="","",$W886*(X$2+$U886*0.015) *$O886*IF(COUNTIF(Parámetros!$J:$J, $S886)&gt;0,0,1)*IF($T886=2,0,1) +$J886*$W886)</f>
        <v/>
      </c>
      <c r="Y886" s="46" t="str">
        <f>IF($B886="","",$W886*Y$2*P886*IF(COUNTIF(Parámetros!$L:$L,$S886)&gt;0,0,1)*IF($T886=2,0,1) +$K886*$W886)</f>
        <v/>
      </c>
      <c r="Z886" s="46" t="str">
        <f>IF($B886="","",($M886*Z$2+IF($T886=2,0, $M886*Z$1+$X886/$W886*(1-$W886)))*IF(COUNTIF(Parámetros!$I:$I, $S886)&gt;0,0,1))</f>
        <v/>
      </c>
      <c r="AA886" s="46" t="str">
        <f>IF($B886="","",$R886*IF($T886=2,AA$1,AA$2) *IF(COUNTIF(Parámetros!$K:$K, $S886)&gt;0,0,1)+$Y886/$W886*(1-$W886))</f>
        <v/>
      </c>
      <c r="AB886" s="46" t="str">
        <f>IF($B886="","",$Q886*Parámetros!$B$3+Parámetros!$B$2)</f>
        <v/>
      </c>
      <c r="AC886" s="46" t="str">
        <f>IF($B886="","",Parámetros!$B$1*IF(OR($S886=27,$S886=102),0,1))</f>
        <v/>
      </c>
      <c r="AE886" s="43" t="str">
        <f>IF($B886="","",IF($C886="","No declarado",IFERROR(VLOOKUP($C886,F.931!$B:$BZ,$AE$1,0),"No declarado")))</f>
        <v/>
      </c>
      <c r="AF886" s="47" t="str">
        <f t="shared" si="120"/>
        <v/>
      </c>
      <c r="AG886" s="47" t="str">
        <f>IF($B886="","",IFERROR(O886-VLOOKUP(C886,F.931!B:BZ,SUMIFS(F.931!$1:$1,F.931!$3:$3,"Remuneración 4"),0),""))</f>
        <v/>
      </c>
      <c r="AH886" s="48" t="str">
        <f t="shared" si="121"/>
        <v/>
      </c>
      <c r="AI886" s="41" t="str">
        <f t="shared" si="122"/>
        <v/>
      </c>
    </row>
    <row r="887" spans="1:35" x14ac:dyDescent="0.2">
      <c r="A887" s="65"/>
      <c r="B887" s="64"/>
      <c r="C887" s="65"/>
      <c r="D887" s="88"/>
      <c r="E887" s="62"/>
      <c r="F887" s="62"/>
      <c r="G887" s="62"/>
      <c r="H887" s="62"/>
      <c r="I887" s="62"/>
      <c r="J887" s="62"/>
      <c r="K887" s="62"/>
      <c r="L887" s="43" t="str">
        <f>IF($B887="","",MAX(0,$E887-MAX($E887-$I887,Parámetros!$B$5)))</f>
        <v/>
      </c>
      <c r="M887" s="43" t="str">
        <f>IF($B887="","",MIN($E887,Parámetros!$B$4))</f>
        <v/>
      </c>
      <c r="N887" s="43" t="str">
        <f t="shared" si="115"/>
        <v/>
      </c>
      <c r="O887" s="43" t="str">
        <f>IF($B887="","",MIN(($E887+$F887)/IF($D887="",1,$D887),Parámetros!$B$4))</f>
        <v/>
      </c>
      <c r="P887" s="43" t="str">
        <f t="shared" si="116"/>
        <v/>
      </c>
      <c r="Q887" s="43" t="str">
        <f t="shared" si="117"/>
        <v/>
      </c>
      <c r="R887" s="43" t="str">
        <f t="shared" si="118"/>
        <v/>
      </c>
      <c r="S887" s="44" t="str">
        <f>IF($B887="","",IFERROR(VLOOKUP($C887,F.931!$B:$R,9,0),8))</f>
        <v/>
      </c>
      <c r="T887" s="44" t="str">
        <f>IF($B887="","",IFERROR(VLOOKUP($C887,F.931!$B:$R,7,0),1))</f>
        <v/>
      </c>
      <c r="U887" s="44" t="str">
        <f>IF($B887="","",IFERROR(VLOOKUP($C887,F.931!$B:$AR,15,0),0))</f>
        <v/>
      </c>
      <c r="V887" s="44" t="str">
        <f>IF($B887="","",IFERROR(VLOOKUP($C887,F.931!$B:$R,3,0),1))</f>
        <v/>
      </c>
      <c r="W887" s="45" t="str">
        <f t="shared" si="119"/>
        <v/>
      </c>
      <c r="X887" s="46" t="str">
        <f>IF($B887="","",$W887*(X$2+$U887*0.015) *$O887*IF(COUNTIF(Parámetros!$J:$J, $S887)&gt;0,0,1)*IF($T887=2,0,1) +$J887*$W887)</f>
        <v/>
      </c>
      <c r="Y887" s="46" t="str">
        <f>IF($B887="","",$W887*Y$2*P887*IF(COUNTIF(Parámetros!$L:$L,$S887)&gt;0,0,1)*IF($T887=2,0,1) +$K887*$W887)</f>
        <v/>
      </c>
      <c r="Z887" s="46" t="str">
        <f>IF($B887="","",($M887*Z$2+IF($T887=2,0, $M887*Z$1+$X887/$W887*(1-$W887)))*IF(COUNTIF(Parámetros!$I:$I, $S887)&gt;0,0,1))</f>
        <v/>
      </c>
      <c r="AA887" s="46" t="str">
        <f>IF($B887="","",$R887*IF($T887=2,AA$1,AA$2) *IF(COUNTIF(Parámetros!$K:$K, $S887)&gt;0,0,1)+$Y887/$W887*(1-$W887))</f>
        <v/>
      </c>
      <c r="AB887" s="46" t="str">
        <f>IF($B887="","",$Q887*Parámetros!$B$3+Parámetros!$B$2)</f>
        <v/>
      </c>
      <c r="AC887" s="46" t="str">
        <f>IF($B887="","",Parámetros!$B$1*IF(OR($S887=27,$S887=102),0,1))</f>
        <v/>
      </c>
      <c r="AE887" s="43" t="str">
        <f>IF($B887="","",IF($C887="","No declarado",IFERROR(VLOOKUP($C887,F.931!$B:$BZ,$AE$1,0),"No declarado")))</f>
        <v/>
      </c>
      <c r="AF887" s="47" t="str">
        <f t="shared" si="120"/>
        <v/>
      </c>
      <c r="AG887" s="47" t="str">
        <f>IF($B887="","",IFERROR(O887-VLOOKUP(C887,F.931!B:BZ,SUMIFS(F.931!$1:$1,F.931!$3:$3,"Remuneración 4"),0),""))</f>
        <v/>
      </c>
      <c r="AH887" s="48" t="str">
        <f t="shared" si="121"/>
        <v/>
      </c>
      <c r="AI887" s="41" t="str">
        <f t="shared" si="122"/>
        <v/>
      </c>
    </row>
    <row r="888" spans="1:35" x14ac:dyDescent="0.2">
      <c r="A888" s="65"/>
      <c r="B888" s="64"/>
      <c r="C888" s="65"/>
      <c r="D888" s="88"/>
      <c r="E888" s="62"/>
      <c r="F888" s="62"/>
      <c r="G888" s="62"/>
      <c r="H888" s="62"/>
      <c r="I888" s="62"/>
      <c r="J888" s="62"/>
      <c r="K888" s="62"/>
      <c r="L888" s="43" t="str">
        <f>IF($B888="","",MAX(0,$E888-MAX($E888-$I888,Parámetros!$B$5)))</f>
        <v/>
      </c>
      <c r="M888" s="43" t="str">
        <f>IF($B888="","",MIN($E888,Parámetros!$B$4))</f>
        <v/>
      </c>
      <c r="N888" s="43" t="str">
        <f t="shared" si="115"/>
        <v/>
      </c>
      <c r="O888" s="43" t="str">
        <f>IF($B888="","",MIN(($E888+$F888)/IF($D888="",1,$D888),Parámetros!$B$4))</f>
        <v/>
      </c>
      <c r="P888" s="43" t="str">
        <f t="shared" si="116"/>
        <v/>
      </c>
      <c r="Q888" s="43" t="str">
        <f t="shared" si="117"/>
        <v/>
      </c>
      <c r="R888" s="43" t="str">
        <f t="shared" si="118"/>
        <v/>
      </c>
      <c r="S888" s="44" t="str">
        <f>IF($B888="","",IFERROR(VLOOKUP($C888,F.931!$B:$R,9,0),8))</f>
        <v/>
      </c>
      <c r="T888" s="44" t="str">
        <f>IF($B888="","",IFERROR(VLOOKUP($C888,F.931!$B:$R,7,0),1))</f>
        <v/>
      </c>
      <c r="U888" s="44" t="str">
        <f>IF($B888="","",IFERROR(VLOOKUP($C888,F.931!$B:$AR,15,0),0))</f>
        <v/>
      </c>
      <c r="V888" s="44" t="str">
        <f>IF($B888="","",IFERROR(VLOOKUP($C888,F.931!$B:$R,3,0),1))</f>
        <v/>
      </c>
      <c r="W888" s="45" t="str">
        <f t="shared" si="119"/>
        <v/>
      </c>
      <c r="X888" s="46" t="str">
        <f>IF($B888="","",$W888*(X$2+$U888*0.015) *$O888*IF(COUNTIF(Parámetros!$J:$J, $S888)&gt;0,0,1)*IF($T888=2,0,1) +$J888*$W888)</f>
        <v/>
      </c>
      <c r="Y888" s="46" t="str">
        <f>IF($B888="","",$W888*Y$2*P888*IF(COUNTIF(Parámetros!$L:$L,$S888)&gt;0,0,1)*IF($T888=2,0,1) +$K888*$W888)</f>
        <v/>
      </c>
      <c r="Z888" s="46" t="str">
        <f>IF($B888="","",($M888*Z$2+IF($T888=2,0, $M888*Z$1+$X888/$W888*(1-$W888)))*IF(COUNTIF(Parámetros!$I:$I, $S888)&gt;0,0,1))</f>
        <v/>
      </c>
      <c r="AA888" s="46" t="str">
        <f>IF($B888="","",$R888*IF($T888=2,AA$1,AA$2) *IF(COUNTIF(Parámetros!$K:$K, $S888)&gt;0,0,1)+$Y888/$W888*(1-$W888))</f>
        <v/>
      </c>
      <c r="AB888" s="46" t="str">
        <f>IF($B888="","",$Q888*Parámetros!$B$3+Parámetros!$B$2)</f>
        <v/>
      </c>
      <c r="AC888" s="46" t="str">
        <f>IF($B888="","",Parámetros!$B$1*IF(OR($S888=27,$S888=102),0,1))</f>
        <v/>
      </c>
      <c r="AE888" s="43" t="str">
        <f>IF($B888="","",IF($C888="","No declarado",IFERROR(VLOOKUP($C888,F.931!$B:$BZ,$AE$1,0),"No declarado")))</f>
        <v/>
      </c>
      <c r="AF888" s="47" t="str">
        <f t="shared" si="120"/>
        <v/>
      </c>
      <c r="AG888" s="47" t="str">
        <f>IF($B888="","",IFERROR(O888-VLOOKUP(C888,F.931!B:BZ,SUMIFS(F.931!$1:$1,F.931!$3:$3,"Remuneración 4"),0),""))</f>
        <v/>
      </c>
      <c r="AH888" s="48" t="str">
        <f t="shared" si="121"/>
        <v/>
      </c>
      <c r="AI888" s="41" t="str">
        <f t="shared" si="122"/>
        <v/>
      </c>
    </row>
    <row r="889" spans="1:35" x14ac:dyDescent="0.2">
      <c r="A889" s="65"/>
      <c r="B889" s="64"/>
      <c r="C889" s="65"/>
      <c r="D889" s="88"/>
      <c r="E889" s="62"/>
      <c r="F889" s="62"/>
      <c r="G889" s="62"/>
      <c r="H889" s="62"/>
      <c r="I889" s="62"/>
      <c r="J889" s="62"/>
      <c r="K889" s="62"/>
      <c r="L889" s="43" t="str">
        <f>IF($B889="","",MAX(0,$E889-MAX($E889-$I889,Parámetros!$B$5)))</f>
        <v/>
      </c>
      <c r="M889" s="43" t="str">
        <f>IF($B889="","",MIN($E889,Parámetros!$B$4))</f>
        <v/>
      </c>
      <c r="N889" s="43" t="str">
        <f t="shared" si="115"/>
        <v/>
      </c>
      <c r="O889" s="43" t="str">
        <f>IF($B889="","",MIN(($E889+$F889)/IF($D889="",1,$D889),Parámetros!$B$4))</f>
        <v/>
      </c>
      <c r="P889" s="43" t="str">
        <f t="shared" si="116"/>
        <v/>
      </c>
      <c r="Q889" s="43" t="str">
        <f t="shared" si="117"/>
        <v/>
      </c>
      <c r="R889" s="43" t="str">
        <f t="shared" si="118"/>
        <v/>
      </c>
      <c r="S889" s="44" t="str">
        <f>IF($B889="","",IFERROR(VLOOKUP($C889,F.931!$B:$R,9,0),8))</f>
        <v/>
      </c>
      <c r="T889" s="44" t="str">
        <f>IF($B889="","",IFERROR(VLOOKUP($C889,F.931!$B:$R,7,0),1))</f>
        <v/>
      </c>
      <c r="U889" s="44" t="str">
        <f>IF($B889="","",IFERROR(VLOOKUP($C889,F.931!$B:$AR,15,0),0))</f>
        <v/>
      </c>
      <c r="V889" s="44" t="str">
        <f>IF($B889="","",IFERROR(VLOOKUP($C889,F.931!$B:$R,3,0),1))</f>
        <v/>
      </c>
      <c r="W889" s="45" t="str">
        <f t="shared" si="119"/>
        <v/>
      </c>
      <c r="X889" s="46" t="str">
        <f>IF($B889="","",$W889*(X$2+$U889*0.015) *$O889*IF(COUNTIF(Parámetros!$J:$J, $S889)&gt;0,0,1)*IF($T889=2,0,1) +$J889*$W889)</f>
        <v/>
      </c>
      <c r="Y889" s="46" t="str">
        <f>IF($B889="","",$W889*Y$2*P889*IF(COUNTIF(Parámetros!$L:$L,$S889)&gt;0,0,1)*IF($T889=2,0,1) +$K889*$W889)</f>
        <v/>
      </c>
      <c r="Z889" s="46" t="str">
        <f>IF($B889="","",($M889*Z$2+IF($T889=2,0, $M889*Z$1+$X889/$W889*(1-$W889)))*IF(COUNTIF(Parámetros!$I:$I, $S889)&gt;0,0,1))</f>
        <v/>
      </c>
      <c r="AA889" s="46" t="str">
        <f>IF($B889="","",$R889*IF($T889=2,AA$1,AA$2) *IF(COUNTIF(Parámetros!$K:$K, $S889)&gt;0,0,1)+$Y889/$W889*(1-$W889))</f>
        <v/>
      </c>
      <c r="AB889" s="46" t="str">
        <f>IF($B889="","",$Q889*Parámetros!$B$3+Parámetros!$B$2)</f>
        <v/>
      </c>
      <c r="AC889" s="46" t="str">
        <f>IF($B889="","",Parámetros!$B$1*IF(OR($S889=27,$S889=102),0,1))</f>
        <v/>
      </c>
      <c r="AE889" s="43" t="str">
        <f>IF($B889="","",IF($C889="","No declarado",IFERROR(VLOOKUP($C889,F.931!$B:$BZ,$AE$1,0),"No declarado")))</f>
        <v/>
      </c>
      <c r="AF889" s="47" t="str">
        <f t="shared" si="120"/>
        <v/>
      </c>
      <c r="AG889" s="47" t="str">
        <f>IF($B889="","",IFERROR(O889-VLOOKUP(C889,F.931!B:BZ,SUMIFS(F.931!$1:$1,F.931!$3:$3,"Remuneración 4"),0),""))</f>
        <v/>
      </c>
      <c r="AH889" s="48" t="str">
        <f t="shared" si="121"/>
        <v/>
      </c>
      <c r="AI889" s="41" t="str">
        <f t="shared" si="122"/>
        <v/>
      </c>
    </row>
    <row r="890" spans="1:35" x14ac:dyDescent="0.2">
      <c r="A890" s="65"/>
      <c r="B890" s="64"/>
      <c r="C890" s="65"/>
      <c r="D890" s="88"/>
      <c r="E890" s="62"/>
      <c r="F890" s="62"/>
      <c r="G890" s="62"/>
      <c r="H890" s="62"/>
      <c r="I890" s="62"/>
      <c r="J890" s="62"/>
      <c r="K890" s="62"/>
      <c r="L890" s="43" t="str">
        <f>IF($B890="","",MAX(0,$E890-MAX($E890-$I890,Parámetros!$B$5)))</f>
        <v/>
      </c>
      <c r="M890" s="43" t="str">
        <f>IF($B890="","",MIN($E890,Parámetros!$B$4))</f>
        <v/>
      </c>
      <c r="N890" s="43" t="str">
        <f t="shared" si="115"/>
        <v/>
      </c>
      <c r="O890" s="43" t="str">
        <f>IF($B890="","",MIN(($E890+$F890)/IF($D890="",1,$D890),Parámetros!$B$4))</f>
        <v/>
      </c>
      <c r="P890" s="43" t="str">
        <f t="shared" si="116"/>
        <v/>
      </c>
      <c r="Q890" s="43" t="str">
        <f t="shared" si="117"/>
        <v/>
      </c>
      <c r="R890" s="43" t="str">
        <f t="shared" si="118"/>
        <v/>
      </c>
      <c r="S890" s="44" t="str">
        <f>IF($B890="","",IFERROR(VLOOKUP($C890,F.931!$B:$R,9,0),8))</f>
        <v/>
      </c>
      <c r="T890" s="44" t="str">
        <f>IF($B890="","",IFERROR(VLOOKUP($C890,F.931!$B:$R,7,0),1))</f>
        <v/>
      </c>
      <c r="U890" s="44" t="str">
        <f>IF($B890="","",IFERROR(VLOOKUP($C890,F.931!$B:$AR,15,0),0))</f>
        <v/>
      </c>
      <c r="V890" s="44" t="str">
        <f>IF($B890="","",IFERROR(VLOOKUP($C890,F.931!$B:$R,3,0),1))</f>
        <v/>
      </c>
      <c r="W890" s="45" t="str">
        <f t="shared" si="119"/>
        <v/>
      </c>
      <c r="X890" s="46" t="str">
        <f>IF($B890="","",$W890*(X$2+$U890*0.015) *$O890*IF(COUNTIF(Parámetros!$J:$J, $S890)&gt;0,0,1)*IF($T890=2,0,1) +$J890*$W890)</f>
        <v/>
      </c>
      <c r="Y890" s="46" t="str">
        <f>IF($B890="","",$W890*Y$2*P890*IF(COUNTIF(Parámetros!$L:$L,$S890)&gt;0,0,1)*IF($T890=2,0,1) +$K890*$W890)</f>
        <v/>
      </c>
      <c r="Z890" s="46" t="str">
        <f>IF($B890="","",($M890*Z$2+IF($T890=2,0, $M890*Z$1+$X890/$W890*(1-$W890)))*IF(COUNTIF(Parámetros!$I:$I, $S890)&gt;0,0,1))</f>
        <v/>
      </c>
      <c r="AA890" s="46" t="str">
        <f>IF($B890="","",$R890*IF($T890=2,AA$1,AA$2) *IF(COUNTIF(Parámetros!$K:$K, $S890)&gt;0,0,1)+$Y890/$W890*(1-$W890))</f>
        <v/>
      </c>
      <c r="AB890" s="46" t="str">
        <f>IF($B890="","",$Q890*Parámetros!$B$3+Parámetros!$B$2)</f>
        <v/>
      </c>
      <c r="AC890" s="46" t="str">
        <f>IF($B890="","",Parámetros!$B$1*IF(OR($S890=27,$S890=102),0,1))</f>
        <v/>
      </c>
      <c r="AE890" s="43" t="str">
        <f>IF($B890="","",IF($C890="","No declarado",IFERROR(VLOOKUP($C890,F.931!$B:$BZ,$AE$1,0),"No declarado")))</f>
        <v/>
      </c>
      <c r="AF890" s="47" t="str">
        <f t="shared" si="120"/>
        <v/>
      </c>
      <c r="AG890" s="47" t="str">
        <f>IF($B890="","",IFERROR(O890-VLOOKUP(C890,F.931!B:BZ,SUMIFS(F.931!$1:$1,F.931!$3:$3,"Remuneración 4"),0),""))</f>
        <v/>
      </c>
      <c r="AH890" s="48" t="str">
        <f t="shared" si="121"/>
        <v/>
      </c>
      <c r="AI890" s="41" t="str">
        <f t="shared" si="122"/>
        <v/>
      </c>
    </row>
    <row r="891" spans="1:35" x14ac:dyDescent="0.2">
      <c r="A891" s="65"/>
      <c r="B891" s="64"/>
      <c r="C891" s="65"/>
      <c r="D891" s="88"/>
      <c r="E891" s="62"/>
      <c r="F891" s="62"/>
      <c r="G891" s="62"/>
      <c r="H891" s="62"/>
      <c r="I891" s="62"/>
      <c r="J891" s="62"/>
      <c r="K891" s="62"/>
      <c r="L891" s="43" t="str">
        <f>IF($B891="","",MAX(0,$E891-MAX($E891-$I891,Parámetros!$B$5)))</f>
        <v/>
      </c>
      <c r="M891" s="43" t="str">
        <f>IF($B891="","",MIN($E891,Parámetros!$B$4))</f>
        <v/>
      </c>
      <c r="N891" s="43" t="str">
        <f t="shared" si="115"/>
        <v/>
      </c>
      <c r="O891" s="43" t="str">
        <f>IF($B891="","",MIN(($E891+$F891)/IF($D891="",1,$D891),Parámetros!$B$4))</f>
        <v/>
      </c>
      <c r="P891" s="43" t="str">
        <f t="shared" si="116"/>
        <v/>
      </c>
      <c r="Q891" s="43" t="str">
        <f t="shared" si="117"/>
        <v/>
      </c>
      <c r="R891" s="43" t="str">
        <f t="shared" si="118"/>
        <v/>
      </c>
      <c r="S891" s="44" t="str">
        <f>IF($B891="","",IFERROR(VLOOKUP($C891,F.931!$B:$R,9,0),8))</f>
        <v/>
      </c>
      <c r="T891" s="44" t="str">
        <f>IF($B891="","",IFERROR(VLOOKUP($C891,F.931!$B:$R,7,0),1))</f>
        <v/>
      </c>
      <c r="U891" s="44" t="str">
        <f>IF($B891="","",IFERROR(VLOOKUP($C891,F.931!$B:$AR,15,0),0))</f>
        <v/>
      </c>
      <c r="V891" s="44" t="str">
        <f>IF($B891="","",IFERROR(VLOOKUP($C891,F.931!$B:$R,3,0),1))</f>
        <v/>
      </c>
      <c r="W891" s="45" t="str">
        <f t="shared" si="119"/>
        <v/>
      </c>
      <c r="X891" s="46" t="str">
        <f>IF($B891="","",$W891*(X$2+$U891*0.015) *$O891*IF(COUNTIF(Parámetros!$J:$J, $S891)&gt;0,0,1)*IF($T891=2,0,1) +$J891*$W891)</f>
        <v/>
      </c>
      <c r="Y891" s="46" t="str">
        <f>IF($B891="","",$W891*Y$2*P891*IF(COUNTIF(Parámetros!$L:$L,$S891)&gt;0,0,1)*IF($T891=2,0,1) +$K891*$W891)</f>
        <v/>
      </c>
      <c r="Z891" s="46" t="str">
        <f>IF($B891="","",($M891*Z$2+IF($T891=2,0, $M891*Z$1+$X891/$W891*(1-$W891)))*IF(COUNTIF(Parámetros!$I:$I, $S891)&gt;0,0,1))</f>
        <v/>
      </c>
      <c r="AA891" s="46" t="str">
        <f>IF($B891="","",$R891*IF($T891=2,AA$1,AA$2) *IF(COUNTIF(Parámetros!$K:$K, $S891)&gt;0,0,1)+$Y891/$W891*(1-$W891))</f>
        <v/>
      </c>
      <c r="AB891" s="46" t="str">
        <f>IF($B891="","",$Q891*Parámetros!$B$3+Parámetros!$B$2)</f>
        <v/>
      </c>
      <c r="AC891" s="46" t="str">
        <f>IF($B891="","",Parámetros!$B$1*IF(OR($S891=27,$S891=102),0,1))</f>
        <v/>
      </c>
      <c r="AE891" s="43" t="str">
        <f>IF($B891="","",IF($C891="","No declarado",IFERROR(VLOOKUP($C891,F.931!$B:$BZ,$AE$1,0),"No declarado")))</f>
        <v/>
      </c>
      <c r="AF891" s="47" t="str">
        <f t="shared" si="120"/>
        <v/>
      </c>
      <c r="AG891" s="47" t="str">
        <f>IF($B891="","",IFERROR(O891-VLOOKUP(C891,F.931!B:BZ,SUMIFS(F.931!$1:$1,F.931!$3:$3,"Remuneración 4"),0),""))</f>
        <v/>
      </c>
      <c r="AH891" s="48" t="str">
        <f t="shared" si="121"/>
        <v/>
      </c>
      <c r="AI891" s="41" t="str">
        <f t="shared" si="122"/>
        <v/>
      </c>
    </row>
    <row r="892" spans="1:35" x14ac:dyDescent="0.2">
      <c r="A892" s="65"/>
      <c r="B892" s="64"/>
      <c r="C892" s="65"/>
      <c r="D892" s="88"/>
      <c r="E892" s="62"/>
      <c r="F892" s="62"/>
      <c r="G892" s="62"/>
      <c r="H892" s="62"/>
      <c r="I892" s="62"/>
      <c r="J892" s="62"/>
      <c r="K892" s="62"/>
      <c r="L892" s="43" t="str">
        <f>IF($B892="","",MAX(0,$E892-MAX($E892-$I892,Parámetros!$B$5)))</f>
        <v/>
      </c>
      <c r="M892" s="43" t="str">
        <f>IF($B892="","",MIN($E892,Parámetros!$B$4))</f>
        <v/>
      </c>
      <c r="N892" s="43" t="str">
        <f t="shared" si="115"/>
        <v/>
      </c>
      <c r="O892" s="43" t="str">
        <f>IF($B892="","",MIN(($E892+$F892)/IF($D892="",1,$D892),Parámetros!$B$4))</f>
        <v/>
      </c>
      <c r="P892" s="43" t="str">
        <f t="shared" si="116"/>
        <v/>
      </c>
      <c r="Q892" s="43" t="str">
        <f t="shared" si="117"/>
        <v/>
      </c>
      <c r="R892" s="43" t="str">
        <f t="shared" si="118"/>
        <v/>
      </c>
      <c r="S892" s="44" t="str">
        <f>IF($B892="","",IFERROR(VLOOKUP($C892,F.931!$B:$R,9,0),8))</f>
        <v/>
      </c>
      <c r="T892" s="44" t="str">
        <f>IF($B892="","",IFERROR(VLOOKUP($C892,F.931!$B:$R,7,0),1))</f>
        <v/>
      </c>
      <c r="U892" s="44" t="str">
        <f>IF($B892="","",IFERROR(VLOOKUP($C892,F.931!$B:$AR,15,0),0))</f>
        <v/>
      </c>
      <c r="V892" s="44" t="str">
        <f>IF($B892="","",IFERROR(VLOOKUP($C892,F.931!$B:$R,3,0),1))</f>
        <v/>
      </c>
      <c r="W892" s="45" t="str">
        <f t="shared" si="119"/>
        <v/>
      </c>
      <c r="X892" s="46" t="str">
        <f>IF($B892="","",$W892*(X$2+$U892*0.015) *$O892*IF(COUNTIF(Parámetros!$J:$J, $S892)&gt;0,0,1)*IF($T892=2,0,1) +$J892*$W892)</f>
        <v/>
      </c>
      <c r="Y892" s="46" t="str">
        <f>IF($B892="","",$W892*Y$2*P892*IF(COUNTIF(Parámetros!$L:$L,$S892)&gt;0,0,1)*IF($T892=2,0,1) +$K892*$W892)</f>
        <v/>
      </c>
      <c r="Z892" s="46" t="str">
        <f>IF($B892="","",($M892*Z$2+IF($T892=2,0, $M892*Z$1+$X892/$W892*(1-$W892)))*IF(COUNTIF(Parámetros!$I:$I, $S892)&gt;0,0,1))</f>
        <v/>
      </c>
      <c r="AA892" s="46" t="str">
        <f>IF($B892="","",$R892*IF($T892=2,AA$1,AA$2) *IF(COUNTIF(Parámetros!$K:$K, $S892)&gt;0,0,1)+$Y892/$W892*(1-$W892))</f>
        <v/>
      </c>
      <c r="AB892" s="46" t="str">
        <f>IF($B892="","",$Q892*Parámetros!$B$3+Parámetros!$B$2)</f>
        <v/>
      </c>
      <c r="AC892" s="46" t="str">
        <f>IF($B892="","",Parámetros!$B$1*IF(OR($S892=27,$S892=102),0,1))</f>
        <v/>
      </c>
      <c r="AE892" s="43" t="str">
        <f>IF($B892="","",IF($C892="","No declarado",IFERROR(VLOOKUP($C892,F.931!$B:$BZ,$AE$1,0),"No declarado")))</f>
        <v/>
      </c>
      <c r="AF892" s="47" t="str">
        <f t="shared" si="120"/>
        <v/>
      </c>
      <c r="AG892" s="47" t="str">
        <f>IF($B892="","",IFERROR(O892-VLOOKUP(C892,F.931!B:BZ,SUMIFS(F.931!$1:$1,F.931!$3:$3,"Remuneración 4"),0),""))</f>
        <v/>
      </c>
      <c r="AH892" s="48" t="str">
        <f t="shared" si="121"/>
        <v/>
      </c>
      <c r="AI892" s="41" t="str">
        <f t="shared" si="122"/>
        <v/>
      </c>
    </row>
    <row r="893" spans="1:35" x14ac:dyDescent="0.2">
      <c r="A893" s="65"/>
      <c r="B893" s="64"/>
      <c r="C893" s="65"/>
      <c r="D893" s="88"/>
      <c r="E893" s="62"/>
      <c r="F893" s="62"/>
      <c r="G893" s="62"/>
      <c r="H893" s="62"/>
      <c r="I893" s="62"/>
      <c r="J893" s="62"/>
      <c r="K893" s="62"/>
      <c r="L893" s="43" t="str">
        <f>IF($B893="","",MAX(0,$E893-MAX($E893-$I893,Parámetros!$B$5)))</f>
        <v/>
      </c>
      <c r="M893" s="43" t="str">
        <f>IF($B893="","",MIN($E893,Parámetros!$B$4))</f>
        <v/>
      </c>
      <c r="N893" s="43" t="str">
        <f t="shared" si="115"/>
        <v/>
      </c>
      <c r="O893" s="43" t="str">
        <f>IF($B893="","",MIN(($E893+$F893)/IF($D893="",1,$D893),Parámetros!$B$4))</f>
        <v/>
      </c>
      <c r="P893" s="43" t="str">
        <f t="shared" si="116"/>
        <v/>
      </c>
      <c r="Q893" s="43" t="str">
        <f t="shared" si="117"/>
        <v/>
      </c>
      <c r="R893" s="43" t="str">
        <f t="shared" si="118"/>
        <v/>
      </c>
      <c r="S893" s="44" t="str">
        <f>IF($B893="","",IFERROR(VLOOKUP($C893,F.931!$B:$R,9,0),8))</f>
        <v/>
      </c>
      <c r="T893" s="44" t="str">
        <f>IF($B893="","",IFERROR(VLOOKUP($C893,F.931!$B:$R,7,0),1))</f>
        <v/>
      </c>
      <c r="U893" s="44" t="str">
        <f>IF($B893="","",IFERROR(VLOOKUP($C893,F.931!$B:$AR,15,0),0))</f>
        <v/>
      </c>
      <c r="V893" s="44" t="str">
        <f>IF($B893="","",IFERROR(VLOOKUP($C893,F.931!$B:$R,3,0),1))</f>
        <v/>
      </c>
      <c r="W893" s="45" t="str">
        <f t="shared" si="119"/>
        <v/>
      </c>
      <c r="X893" s="46" t="str">
        <f>IF($B893="","",$W893*(X$2+$U893*0.015) *$O893*IF(COUNTIF(Parámetros!$J:$J, $S893)&gt;0,0,1)*IF($T893=2,0,1) +$J893*$W893)</f>
        <v/>
      </c>
      <c r="Y893" s="46" t="str">
        <f>IF($B893="","",$W893*Y$2*P893*IF(COUNTIF(Parámetros!$L:$L,$S893)&gt;0,0,1)*IF($T893=2,0,1) +$K893*$W893)</f>
        <v/>
      </c>
      <c r="Z893" s="46" t="str">
        <f>IF($B893="","",($M893*Z$2+IF($T893=2,0, $M893*Z$1+$X893/$W893*(1-$W893)))*IF(COUNTIF(Parámetros!$I:$I, $S893)&gt;0,0,1))</f>
        <v/>
      </c>
      <c r="AA893" s="46" t="str">
        <f>IF($B893="","",$R893*IF($T893=2,AA$1,AA$2) *IF(COUNTIF(Parámetros!$K:$K, $S893)&gt;0,0,1)+$Y893/$W893*(1-$W893))</f>
        <v/>
      </c>
      <c r="AB893" s="46" t="str">
        <f>IF($B893="","",$Q893*Parámetros!$B$3+Parámetros!$B$2)</f>
        <v/>
      </c>
      <c r="AC893" s="46" t="str">
        <f>IF($B893="","",Parámetros!$B$1*IF(OR($S893=27,$S893=102),0,1))</f>
        <v/>
      </c>
      <c r="AE893" s="43" t="str">
        <f>IF($B893="","",IF($C893="","No declarado",IFERROR(VLOOKUP($C893,F.931!$B:$BZ,$AE$1,0),"No declarado")))</f>
        <v/>
      </c>
      <c r="AF893" s="47" t="str">
        <f t="shared" si="120"/>
        <v/>
      </c>
      <c r="AG893" s="47" t="str">
        <f>IF($B893="","",IFERROR(O893-VLOOKUP(C893,F.931!B:BZ,SUMIFS(F.931!$1:$1,F.931!$3:$3,"Remuneración 4"),0),""))</f>
        <v/>
      </c>
      <c r="AH893" s="48" t="str">
        <f t="shared" si="121"/>
        <v/>
      </c>
      <c r="AI893" s="41" t="str">
        <f t="shared" si="122"/>
        <v/>
      </c>
    </row>
    <row r="894" spans="1:35" x14ac:dyDescent="0.2">
      <c r="A894" s="65"/>
      <c r="B894" s="64"/>
      <c r="C894" s="65"/>
      <c r="D894" s="88"/>
      <c r="E894" s="62"/>
      <c r="F894" s="62"/>
      <c r="G894" s="62"/>
      <c r="H894" s="62"/>
      <c r="I894" s="62"/>
      <c r="J894" s="62"/>
      <c r="K894" s="62"/>
      <c r="L894" s="43" t="str">
        <f>IF($B894="","",MAX(0,$E894-MAX($E894-$I894,Parámetros!$B$5)))</f>
        <v/>
      </c>
      <c r="M894" s="43" t="str">
        <f>IF($B894="","",MIN($E894,Parámetros!$B$4))</f>
        <v/>
      </c>
      <c r="N894" s="43" t="str">
        <f t="shared" si="115"/>
        <v/>
      </c>
      <c r="O894" s="43" t="str">
        <f>IF($B894="","",MIN(($E894+$F894)/IF($D894="",1,$D894),Parámetros!$B$4))</f>
        <v/>
      </c>
      <c r="P894" s="43" t="str">
        <f t="shared" si="116"/>
        <v/>
      </c>
      <c r="Q894" s="43" t="str">
        <f t="shared" si="117"/>
        <v/>
      </c>
      <c r="R894" s="43" t="str">
        <f t="shared" si="118"/>
        <v/>
      </c>
      <c r="S894" s="44" t="str">
        <f>IF($B894="","",IFERROR(VLOOKUP($C894,F.931!$B:$R,9,0),8))</f>
        <v/>
      </c>
      <c r="T894" s="44" t="str">
        <f>IF($B894="","",IFERROR(VLOOKUP($C894,F.931!$B:$R,7,0),1))</f>
        <v/>
      </c>
      <c r="U894" s="44" t="str">
        <f>IF($B894="","",IFERROR(VLOOKUP($C894,F.931!$B:$AR,15,0),0))</f>
        <v/>
      </c>
      <c r="V894" s="44" t="str">
        <f>IF($B894="","",IFERROR(VLOOKUP($C894,F.931!$B:$R,3,0),1))</f>
        <v/>
      </c>
      <c r="W894" s="45" t="str">
        <f t="shared" si="119"/>
        <v/>
      </c>
      <c r="X894" s="46" t="str">
        <f>IF($B894="","",$W894*(X$2+$U894*0.015) *$O894*IF(COUNTIF(Parámetros!$J:$J, $S894)&gt;0,0,1)*IF($T894=2,0,1) +$J894*$W894)</f>
        <v/>
      </c>
      <c r="Y894" s="46" t="str">
        <f>IF($B894="","",$W894*Y$2*P894*IF(COUNTIF(Parámetros!$L:$L,$S894)&gt;0,0,1)*IF($T894=2,0,1) +$K894*$W894)</f>
        <v/>
      </c>
      <c r="Z894" s="46" t="str">
        <f>IF($B894="","",($M894*Z$2+IF($T894=2,0, $M894*Z$1+$X894/$W894*(1-$W894)))*IF(COUNTIF(Parámetros!$I:$I, $S894)&gt;0,0,1))</f>
        <v/>
      </c>
      <c r="AA894" s="46" t="str">
        <f>IF($B894="","",$R894*IF($T894=2,AA$1,AA$2) *IF(COUNTIF(Parámetros!$K:$K, $S894)&gt;0,0,1)+$Y894/$W894*(1-$W894))</f>
        <v/>
      </c>
      <c r="AB894" s="46" t="str">
        <f>IF($B894="","",$Q894*Parámetros!$B$3+Parámetros!$B$2)</f>
        <v/>
      </c>
      <c r="AC894" s="46" t="str">
        <f>IF($B894="","",Parámetros!$B$1*IF(OR($S894=27,$S894=102),0,1))</f>
        <v/>
      </c>
      <c r="AE894" s="43" t="str">
        <f>IF($B894="","",IF($C894="","No declarado",IFERROR(VLOOKUP($C894,F.931!$B:$BZ,$AE$1,0),"No declarado")))</f>
        <v/>
      </c>
      <c r="AF894" s="47" t="str">
        <f t="shared" si="120"/>
        <v/>
      </c>
      <c r="AG894" s="47" t="str">
        <f>IF($B894="","",IFERROR(O894-VLOOKUP(C894,F.931!B:BZ,SUMIFS(F.931!$1:$1,F.931!$3:$3,"Remuneración 4"),0),""))</f>
        <v/>
      </c>
      <c r="AH894" s="48" t="str">
        <f t="shared" si="121"/>
        <v/>
      </c>
      <c r="AI894" s="41" t="str">
        <f t="shared" si="122"/>
        <v/>
      </c>
    </row>
    <row r="895" spans="1:35" x14ac:dyDescent="0.2">
      <c r="A895" s="65"/>
      <c r="B895" s="64"/>
      <c r="C895" s="65"/>
      <c r="D895" s="88"/>
      <c r="E895" s="62"/>
      <c r="F895" s="62"/>
      <c r="G895" s="62"/>
      <c r="H895" s="62"/>
      <c r="I895" s="62"/>
      <c r="J895" s="62"/>
      <c r="K895" s="62"/>
      <c r="L895" s="43" t="str">
        <f>IF($B895="","",MAX(0,$E895-MAX($E895-$I895,Parámetros!$B$5)))</f>
        <v/>
      </c>
      <c r="M895" s="43" t="str">
        <f>IF($B895="","",MIN($E895,Parámetros!$B$4))</f>
        <v/>
      </c>
      <c r="N895" s="43" t="str">
        <f t="shared" si="115"/>
        <v/>
      </c>
      <c r="O895" s="43" t="str">
        <f>IF($B895="","",MIN(($E895+$F895)/IF($D895="",1,$D895),Parámetros!$B$4))</f>
        <v/>
      </c>
      <c r="P895" s="43" t="str">
        <f t="shared" si="116"/>
        <v/>
      </c>
      <c r="Q895" s="43" t="str">
        <f t="shared" si="117"/>
        <v/>
      </c>
      <c r="R895" s="43" t="str">
        <f t="shared" si="118"/>
        <v/>
      </c>
      <c r="S895" s="44" t="str">
        <f>IF($B895="","",IFERROR(VLOOKUP($C895,F.931!$B:$R,9,0),8))</f>
        <v/>
      </c>
      <c r="T895" s="44" t="str">
        <f>IF($B895="","",IFERROR(VLOOKUP($C895,F.931!$B:$R,7,0),1))</f>
        <v/>
      </c>
      <c r="U895" s="44" t="str">
        <f>IF($B895="","",IFERROR(VLOOKUP($C895,F.931!$B:$AR,15,0),0))</f>
        <v/>
      </c>
      <c r="V895" s="44" t="str">
        <f>IF($B895="","",IFERROR(VLOOKUP($C895,F.931!$B:$R,3,0),1))</f>
        <v/>
      </c>
      <c r="W895" s="45" t="str">
        <f t="shared" si="119"/>
        <v/>
      </c>
      <c r="X895" s="46" t="str">
        <f>IF($B895="","",$W895*(X$2+$U895*0.015) *$O895*IF(COUNTIF(Parámetros!$J:$J, $S895)&gt;0,0,1)*IF($T895=2,0,1) +$J895*$W895)</f>
        <v/>
      </c>
      <c r="Y895" s="46" t="str">
        <f>IF($B895="","",$W895*Y$2*P895*IF(COUNTIF(Parámetros!$L:$L,$S895)&gt;0,0,1)*IF($T895=2,0,1) +$K895*$W895)</f>
        <v/>
      </c>
      <c r="Z895" s="46" t="str">
        <f>IF($B895="","",($M895*Z$2+IF($T895=2,0, $M895*Z$1+$X895/$W895*(1-$W895)))*IF(COUNTIF(Parámetros!$I:$I, $S895)&gt;0,0,1))</f>
        <v/>
      </c>
      <c r="AA895" s="46" t="str">
        <f>IF($B895="","",$R895*IF($T895=2,AA$1,AA$2) *IF(COUNTIF(Parámetros!$K:$K, $S895)&gt;0,0,1)+$Y895/$W895*(1-$W895))</f>
        <v/>
      </c>
      <c r="AB895" s="46" t="str">
        <f>IF($B895="","",$Q895*Parámetros!$B$3+Parámetros!$B$2)</f>
        <v/>
      </c>
      <c r="AC895" s="46" t="str">
        <f>IF($B895="","",Parámetros!$B$1*IF(OR($S895=27,$S895=102),0,1))</f>
        <v/>
      </c>
      <c r="AE895" s="43" t="str">
        <f>IF($B895="","",IF($C895="","No declarado",IFERROR(VLOOKUP($C895,F.931!$B:$BZ,$AE$1,0),"No declarado")))</f>
        <v/>
      </c>
      <c r="AF895" s="47" t="str">
        <f t="shared" si="120"/>
        <v/>
      </c>
      <c r="AG895" s="47" t="str">
        <f>IF($B895="","",IFERROR(O895-VLOOKUP(C895,F.931!B:BZ,SUMIFS(F.931!$1:$1,F.931!$3:$3,"Remuneración 4"),0),""))</f>
        <v/>
      </c>
      <c r="AH895" s="48" t="str">
        <f t="shared" si="121"/>
        <v/>
      </c>
      <c r="AI895" s="41" t="str">
        <f t="shared" si="122"/>
        <v/>
      </c>
    </row>
    <row r="896" spans="1:35" x14ac:dyDescent="0.2">
      <c r="A896" s="65"/>
      <c r="B896" s="64"/>
      <c r="C896" s="65"/>
      <c r="D896" s="88"/>
      <c r="E896" s="62"/>
      <c r="F896" s="62"/>
      <c r="G896" s="62"/>
      <c r="H896" s="62"/>
      <c r="I896" s="62"/>
      <c r="J896" s="62"/>
      <c r="K896" s="62"/>
      <c r="L896" s="43" t="str">
        <f>IF($B896="","",MAX(0,$E896-MAX($E896-$I896,Parámetros!$B$5)))</f>
        <v/>
      </c>
      <c r="M896" s="43" t="str">
        <f>IF($B896="","",MIN($E896,Parámetros!$B$4))</f>
        <v/>
      </c>
      <c r="N896" s="43" t="str">
        <f t="shared" si="115"/>
        <v/>
      </c>
      <c r="O896" s="43" t="str">
        <f>IF($B896="","",MIN(($E896+$F896)/IF($D896="",1,$D896),Parámetros!$B$4))</f>
        <v/>
      </c>
      <c r="P896" s="43" t="str">
        <f t="shared" si="116"/>
        <v/>
      </c>
      <c r="Q896" s="43" t="str">
        <f t="shared" si="117"/>
        <v/>
      </c>
      <c r="R896" s="43" t="str">
        <f t="shared" si="118"/>
        <v/>
      </c>
      <c r="S896" s="44" t="str">
        <f>IF($B896="","",IFERROR(VLOOKUP($C896,F.931!$B:$R,9,0),8))</f>
        <v/>
      </c>
      <c r="T896" s="44" t="str">
        <f>IF($B896="","",IFERROR(VLOOKUP($C896,F.931!$B:$R,7,0),1))</f>
        <v/>
      </c>
      <c r="U896" s="44" t="str">
        <f>IF($B896="","",IFERROR(VLOOKUP($C896,F.931!$B:$AR,15,0),0))</f>
        <v/>
      </c>
      <c r="V896" s="44" t="str">
        <f>IF($B896="","",IFERROR(VLOOKUP($C896,F.931!$B:$R,3,0),1))</f>
        <v/>
      </c>
      <c r="W896" s="45" t="str">
        <f t="shared" si="119"/>
        <v/>
      </c>
      <c r="X896" s="46" t="str">
        <f>IF($B896="","",$W896*(X$2+$U896*0.015) *$O896*IF(COUNTIF(Parámetros!$J:$J, $S896)&gt;0,0,1)*IF($T896=2,0,1) +$J896*$W896)</f>
        <v/>
      </c>
      <c r="Y896" s="46" t="str">
        <f>IF($B896="","",$W896*Y$2*P896*IF(COUNTIF(Parámetros!$L:$L,$S896)&gt;0,0,1)*IF($T896=2,0,1) +$K896*$W896)</f>
        <v/>
      </c>
      <c r="Z896" s="46" t="str">
        <f>IF($B896="","",($M896*Z$2+IF($T896=2,0, $M896*Z$1+$X896/$W896*(1-$W896)))*IF(COUNTIF(Parámetros!$I:$I, $S896)&gt;0,0,1))</f>
        <v/>
      </c>
      <c r="AA896" s="46" t="str">
        <f>IF($B896="","",$R896*IF($T896=2,AA$1,AA$2) *IF(COUNTIF(Parámetros!$K:$K, $S896)&gt;0,0,1)+$Y896/$W896*(1-$W896))</f>
        <v/>
      </c>
      <c r="AB896" s="46" t="str">
        <f>IF($B896="","",$Q896*Parámetros!$B$3+Parámetros!$B$2)</f>
        <v/>
      </c>
      <c r="AC896" s="46" t="str">
        <f>IF($B896="","",Parámetros!$B$1*IF(OR($S896=27,$S896=102),0,1))</f>
        <v/>
      </c>
      <c r="AE896" s="43" t="str">
        <f>IF($B896="","",IF($C896="","No declarado",IFERROR(VLOOKUP($C896,F.931!$B:$BZ,$AE$1,0),"No declarado")))</f>
        <v/>
      </c>
      <c r="AF896" s="47" t="str">
        <f t="shared" si="120"/>
        <v/>
      </c>
      <c r="AG896" s="47" t="str">
        <f>IF($B896="","",IFERROR(O896-VLOOKUP(C896,F.931!B:BZ,SUMIFS(F.931!$1:$1,F.931!$3:$3,"Remuneración 4"),0),""))</f>
        <v/>
      </c>
      <c r="AH896" s="48" t="str">
        <f t="shared" si="121"/>
        <v/>
      </c>
      <c r="AI896" s="41" t="str">
        <f t="shared" si="122"/>
        <v/>
      </c>
    </row>
    <row r="897" spans="1:35" x14ac:dyDescent="0.2">
      <c r="A897" s="65"/>
      <c r="B897" s="64"/>
      <c r="C897" s="65"/>
      <c r="D897" s="88"/>
      <c r="E897" s="62"/>
      <c r="F897" s="62"/>
      <c r="G897" s="62"/>
      <c r="H897" s="62"/>
      <c r="I897" s="62"/>
      <c r="J897" s="62"/>
      <c r="K897" s="62"/>
      <c r="L897" s="43" t="str">
        <f>IF($B897="","",MAX(0,$E897-MAX($E897-$I897,Parámetros!$B$5)))</f>
        <v/>
      </c>
      <c r="M897" s="43" t="str">
        <f>IF($B897="","",MIN($E897,Parámetros!$B$4))</f>
        <v/>
      </c>
      <c r="N897" s="43" t="str">
        <f t="shared" si="115"/>
        <v/>
      </c>
      <c r="O897" s="43" t="str">
        <f>IF($B897="","",MIN(($E897+$F897)/IF($D897="",1,$D897),Parámetros!$B$4))</f>
        <v/>
      </c>
      <c r="P897" s="43" t="str">
        <f t="shared" si="116"/>
        <v/>
      </c>
      <c r="Q897" s="43" t="str">
        <f t="shared" si="117"/>
        <v/>
      </c>
      <c r="R897" s="43" t="str">
        <f t="shared" si="118"/>
        <v/>
      </c>
      <c r="S897" s="44" t="str">
        <f>IF($B897="","",IFERROR(VLOOKUP($C897,F.931!$B:$R,9,0),8))</f>
        <v/>
      </c>
      <c r="T897" s="44" t="str">
        <f>IF($B897="","",IFERROR(VLOOKUP($C897,F.931!$B:$R,7,0),1))</f>
        <v/>
      </c>
      <c r="U897" s="44" t="str">
        <f>IF($B897="","",IFERROR(VLOOKUP($C897,F.931!$B:$AR,15,0),0))</f>
        <v/>
      </c>
      <c r="V897" s="44" t="str">
        <f>IF($B897="","",IFERROR(VLOOKUP($C897,F.931!$B:$R,3,0),1))</f>
        <v/>
      </c>
      <c r="W897" s="45" t="str">
        <f t="shared" si="119"/>
        <v/>
      </c>
      <c r="X897" s="46" t="str">
        <f>IF($B897="","",$W897*(X$2+$U897*0.015) *$O897*IF(COUNTIF(Parámetros!$J:$J, $S897)&gt;0,0,1)*IF($T897=2,0,1) +$J897*$W897)</f>
        <v/>
      </c>
      <c r="Y897" s="46" t="str">
        <f>IF($B897="","",$W897*Y$2*P897*IF(COUNTIF(Parámetros!$L:$L,$S897)&gt;0,0,1)*IF($T897=2,0,1) +$K897*$W897)</f>
        <v/>
      </c>
      <c r="Z897" s="46" t="str">
        <f>IF($B897="","",($M897*Z$2+IF($T897=2,0, $M897*Z$1+$X897/$W897*(1-$W897)))*IF(COUNTIF(Parámetros!$I:$I, $S897)&gt;0,0,1))</f>
        <v/>
      </c>
      <c r="AA897" s="46" t="str">
        <f>IF($B897="","",$R897*IF($T897=2,AA$1,AA$2) *IF(COUNTIF(Parámetros!$K:$K, $S897)&gt;0,0,1)+$Y897/$W897*(1-$W897))</f>
        <v/>
      </c>
      <c r="AB897" s="46" t="str">
        <f>IF($B897="","",$Q897*Parámetros!$B$3+Parámetros!$B$2)</f>
        <v/>
      </c>
      <c r="AC897" s="46" t="str">
        <f>IF($B897="","",Parámetros!$B$1*IF(OR($S897=27,$S897=102),0,1))</f>
        <v/>
      </c>
      <c r="AE897" s="43" t="str">
        <f>IF($B897="","",IF($C897="","No declarado",IFERROR(VLOOKUP($C897,F.931!$B:$BZ,$AE$1,0),"No declarado")))</f>
        <v/>
      </c>
      <c r="AF897" s="47" t="str">
        <f t="shared" si="120"/>
        <v/>
      </c>
      <c r="AG897" s="47" t="str">
        <f>IF($B897="","",IFERROR(O897-VLOOKUP(C897,F.931!B:BZ,SUMIFS(F.931!$1:$1,F.931!$3:$3,"Remuneración 4"),0),""))</f>
        <v/>
      </c>
      <c r="AH897" s="48" t="str">
        <f t="shared" si="121"/>
        <v/>
      </c>
      <c r="AI897" s="41" t="str">
        <f t="shared" si="122"/>
        <v/>
      </c>
    </row>
    <row r="898" spans="1:35" x14ac:dyDescent="0.2">
      <c r="A898" s="65"/>
      <c r="B898" s="64"/>
      <c r="C898" s="65"/>
      <c r="D898" s="88"/>
      <c r="E898" s="62"/>
      <c r="F898" s="62"/>
      <c r="G898" s="62"/>
      <c r="H898" s="62"/>
      <c r="I898" s="62"/>
      <c r="J898" s="62"/>
      <c r="K898" s="62"/>
      <c r="L898" s="43" t="str">
        <f>IF($B898="","",MAX(0,$E898-MAX($E898-$I898,Parámetros!$B$5)))</f>
        <v/>
      </c>
      <c r="M898" s="43" t="str">
        <f>IF($B898="","",MIN($E898,Parámetros!$B$4))</f>
        <v/>
      </c>
      <c r="N898" s="43" t="str">
        <f t="shared" si="115"/>
        <v/>
      </c>
      <c r="O898" s="43" t="str">
        <f>IF($B898="","",MIN(($E898+$F898)/IF($D898="",1,$D898),Parámetros!$B$4))</f>
        <v/>
      </c>
      <c r="P898" s="43" t="str">
        <f t="shared" si="116"/>
        <v/>
      </c>
      <c r="Q898" s="43" t="str">
        <f t="shared" si="117"/>
        <v/>
      </c>
      <c r="R898" s="43" t="str">
        <f t="shared" si="118"/>
        <v/>
      </c>
      <c r="S898" s="44" t="str">
        <f>IF($B898="","",IFERROR(VLOOKUP($C898,F.931!$B:$R,9,0),8))</f>
        <v/>
      </c>
      <c r="T898" s="44" t="str">
        <f>IF($B898="","",IFERROR(VLOOKUP($C898,F.931!$B:$R,7,0),1))</f>
        <v/>
      </c>
      <c r="U898" s="44" t="str">
        <f>IF($B898="","",IFERROR(VLOOKUP($C898,F.931!$B:$AR,15,0),0))</f>
        <v/>
      </c>
      <c r="V898" s="44" t="str">
        <f>IF($B898="","",IFERROR(VLOOKUP($C898,F.931!$B:$R,3,0),1))</f>
        <v/>
      </c>
      <c r="W898" s="45" t="str">
        <f t="shared" si="119"/>
        <v/>
      </c>
      <c r="X898" s="46" t="str">
        <f>IF($B898="","",$W898*(X$2+$U898*0.015) *$O898*IF(COUNTIF(Parámetros!$J:$J, $S898)&gt;0,0,1)*IF($T898=2,0,1) +$J898*$W898)</f>
        <v/>
      </c>
      <c r="Y898" s="46" t="str">
        <f>IF($B898="","",$W898*Y$2*P898*IF(COUNTIF(Parámetros!$L:$L,$S898)&gt;0,0,1)*IF($T898=2,0,1) +$K898*$W898)</f>
        <v/>
      </c>
      <c r="Z898" s="46" t="str">
        <f>IF($B898="","",($M898*Z$2+IF($T898=2,0, $M898*Z$1+$X898/$W898*(1-$W898)))*IF(COUNTIF(Parámetros!$I:$I, $S898)&gt;0,0,1))</f>
        <v/>
      </c>
      <c r="AA898" s="46" t="str">
        <f>IF($B898="","",$R898*IF($T898=2,AA$1,AA$2) *IF(COUNTIF(Parámetros!$K:$K, $S898)&gt;0,0,1)+$Y898/$W898*(1-$W898))</f>
        <v/>
      </c>
      <c r="AB898" s="46" t="str">
        <f>IF($B898="","",$Q898*Parámetros!$B$3+Parámetros!$B$2)</f>
        <v/>
      </c>
      <c r="AC898" s="46" t="str">
        <f>IF($B898="","",Parámetros!$B$1*IF(OR($S898=27,$S898=102),0,1))</f>
        <v/>
      </c>
      <c r="AE898" s="43" t="str">
        <f>IF($B898="","",IF($C898="","No declarado",IFERROR(VLOOKUP($C898,F.931!$B:$BZ,$AE$1,0),"No declarado")))</f>
        <v/>
      </c>
      <c r="AF898" s="47" t="str">
        <f t="shared" si="120"/>
        <v/>
      </c>
      <c r="AG898" s="47" t="str">
        <f>IF($B898="","",IFERROR(O898-VLOOKUP(C898,F.931!B:BZ,SUMIFS(F.931!$1:$1,F.931!$3:$3,"Remuneración 4"),0),""))</f>
        <v/>
      </c>
      <c r="AH898" s="48" t="str">
        <f t="shared" si="121"/>
        <v/>
      </c>
      <c r="AI898" s="41" t="str">
        <f t="shared" si="122"/>
        <v/>
      </c>
    </row>
    <row r="899" spans="1:35" x14ac:dyDescent="0.2">
      <c r="A899" s="65"/>
      <c r="B899" s="64"/>
      <c r="C899" s="65"/>
      <c r="D899" s="88"/>
      <c r="E899" s="62"/>
      <c r="F899" s="62"/>
      <c r="G899" s="62"/>
      <c r="H899" s="62"/>
      <c r="I899" s="62"/>
      <c r="J899" s="62"/>
      <c r="K899" s="62"/>
      <c r="L899" s="43" t="str">
        <f>IF($B899="","",MAX(0,$E899-MAX($E899-$I899,Parámetros!$B$5)))</f>
        <v/>
      </c>
      <c r="M899" s="43" t="str">
        <f>IF($B899="","",MIN($E899,Parámetros!$B$4))</f>
        <v/>
      </c>
      <c r="N899" s="43" t="str">
        <f t="shared" si="115"/>
        <v/>
      </c>
      <c r="O899" s="43" t="str">
        <f>IF($B899="","",MIN(($E899+$F899)/IF($D899="",1,$D899),Parámetros!$B$4))</f>
        <v/>
      </c>
      <c r="P899" s="43" t="str">
        <f t="shared" si="116"/>
        <v/>
      </c>
      <c r="Q899" s="43" t="str">
        <f t="shared" si="117"/>
        <v/>
      </c>
      <c r="R899" s="43" t="str">
        <f t="shared" si="118"/>
        <v/>
      </c>
      <c r="S899" s="44" t="str">
        <f>IF($B899="","",IFERROR(VLOOKUP($C899,F.931!$B:$R,9,0),8))</f>
        <v/>
      </c>
      <c r="T899" s="44" t="str">
        <f>IF($B899="","",IFERROR(VLOOKUP($C899,F.931!$B:$R,7,0),1))</f>
        <v/>
      </c>
      <c r="U899" s="44" t="str">
        <f>IF($B899="","",IFERROR(VLOOKUP($C899,F.931!$B:$AR,15,0),0))</f>
        <v/>
      </c>
      <c r="V899" s="44" t="str">
        <f>IF($B899="","",IFERROR(VLOOKUP($C899,F.931!$B:$R,3,0),1))</f>
        <v/>
      </c>
      <c r="W899" s="45" t="str">
        <f t="shared" si="119"/>
        <v/>
      </c>
      <c r="X899" s="46" t="str">
        <f>IF($B899="","",$W899*(X$2+$U899*0.015) *$O899*IF(COUNTIF(Parámetros!$J:$J, $S899)&gt;0,0,1)*IF($T899=2,0,1) +$J899*$W899)</f>
        <v/>
      </c>
      <c r="Y899" s="46" t="str">
        <f>IF($B899="","",$W899*Y$2*P899*IF(COUNTIF(Parámetros!$L:$L,$S899)&gt;0,0,1)*IF($T899=2,0,1) +$K899*$W899)</f>
        <v/>
      </c>
      <c r="Z899" s="46" t="str">
        <f>IF($B899="","",($M899*Z$2+IF($T899=2,0, $M899*Z$1+$X899/$W899*(1-$W899)))*IF(COUNTIF(Parámetros!$I:$I, $S899)&gt;0,0,1))</f>
        <v/>
      </c>
      <c r="AA899" s="46" t="str">
        <f>IF($B899="","",$R899*IF($T899=2,AA$1,AA$2) *IF(COUNTIF(Parámetros!$K:$K, $S899)&gt;0,0,1)+$Y899/$W899*(1-$W899))</f>
        <v/>
      </c>
      <c r="AB899" s="46" t="str">
        <f>IF($B899="","",$Q899*Parámetros!$B$3+Parámetros!$B$2)</f>
        <v/>
      </c>
      <c r="AC899" s="46" t="str">
        <f>IF($B899="","",Parámetros!$B$1*IF(OR($S899=27,$S899=102),0,1))</f>
        <v/>
      </c>
      <c r="AE899" s="43" t="str">
        <f>IF($B899="","",IF($C899="","No declarado",IFERROR(VLOOKUP($C899,F.931!$B:$BZ,$AE$1,0),"No declarado")))</f>
        <v/>
      </c>
      <c r="AF899" s="47" t="str">
        <f t="shared" si="120"/>
        <v/>
      </c>
      <c r="AG899" s="47" t="str">
        <f>IF($B899="","",IFERROR(O899-VLOOKUP(C899,F.931!B:BZ,SUMIFS(F.931!$1:$1,F.931!$3:$3,"Remuneración 4"),0),""))</f>
        <v/>
      </c>
      <c r="AH899" s="48" t="str">
        <f t="shared" si="121"/>
        <v/>
      </c>
      <c r="AI899" s="41" t="str">
        <f t="shared" si="122"/>
        <v/>
      </c>
    </row>
    <row r="900" spans="1:35" x14ac:dyDescent="0.2">
      <c r="A900" s="65"/>
      <c r="B900" s="64"/>
      <c r="C900" s="65"/>
      <c r="D900" s="88"/>
      <c r="E900" s="62"/>
      <c r="F900" s="62"/>
      <c r="G900" s="62"/>
      <c r="H900" s="62"/>
      <c r="I900" s="62"/>
      <c r="J900" s="62"/>
      <c r="K900" s="62"/>
      <c r="L900" s="43" t="str">
        <f>IF($B900="","",MAX(0,$E900-MAX($E900-$I900,Parámetros!$B$5)))</f>
        <v/>
      </c>
      <c r="M900" s="43" t="str">
        <f>IF($B900="","",MIN($E900,Parámetros!$B$4))</f>
        <v/>
      </c>
      <c r="N900" s="43" t="str">
        <f t="shared" si="115"/>
        <v/>
      </c>
      <c r="O900" s="43" t="str">
        <f>IF($B900="","",MIN(($E900+$F900)/IF($D900="",1,$D900),Parámetros!$B$4))</f>
        <v/>
      </c>
      <c r="P900" s="43" t="str">
        <f t="shared" si="116"/>
        <v/>
      </c>
      <c r="Q900" s="43" t="str">
        <f t="shared" si="117"/>
        <v/>
      </c>
      <c r="R900" s="43" t="str">
        <f t="shared" si="118"/>
        <v/>
      </c>
      <c r="S900" s="44" t="str">
        <f>IF($B900="","",IFERROR(VLOOKUP($C900,F.931!$B:$R,9,0),8))</f>
        <v/>
      </c>
      <c r="T900" s="44" t="str">
        <f>IF($B900="","",IFERROR(VLOOKUP($C900,F.931!$B:$R,7,0),1))</f>
        <v/>
      </c>
      <c r="U900" s="44" t="str">
        <f>IF($B900="","",IFERROR(VLOOKUP($C900,F.931!$B:$AR,15,0),0))</f>
        <v/>
      </c>
      <c r="V900" s="44" t="str">
        <f>IF($B900="","",IFERROR(VLOOKUP($C900,F.931!$B:$R,3,0),1))</f>
        <v/>
      </c>
      <c r="W900" s="45" t="str">
        <f t="shared" si="119"/>
        <v/>
      </c>
      <c r="X900" s="46" t="str">
        <f>IF($B900="","",$W900*(X$2+$U900*0.015) *$O900*IF(COUNTIF(Parámetros!$J:$J, $S900)&gt;0,0,1)*IF($T900=2,0,1) +$J900*$W900)</f>
        <v/>
      </c>
      <c r="Y900" s="46" t="str">
        <f>IF($B900="","",$W900*Y$2*P900*IF(COUNTIF(Parámetros!$L:$L,$S900)&gt;0,0,1)*IF($T900=2,0,1) +$K900*$W900)</f>
        <v/>
      </c>
      <c r="Z900" s="46" t="str">
        <f>IF($B900="","",($M900*Z$2+IF($T900=2,0, $M900*Z$1+$X900/$W900*(1-$W900)))*IF(COUNTIF(Parámetros!$I:$I, $S900)&gt;0,0,1))</f>
        <v/>
      </c>
      <c r="AA900" s="46" t="str">
        <f>IF($B900="","",$R900*IF($T900=2,AA$1,AA$2) *IF(COUNTIF(Parámetros!$K:$K, $S900)&gt;0,0,1)+$Y900/$W900*(1-$W900))</f>
        <v/>
      </c>
      <c r="AB900" s="46" t="str">
        <f>IF($B900="","",$Q900*Parámetros!$B$3+Parámetros!$B$2)</f>
        <v/>
      </c>
      <c r="AC900" s="46" t="str">
        <f>IF($B900="","",Parámetros!$B$1*IF(OR($S900=27,$S900=102),0,1))</f>
        <v/>
      </c>
      <c r="AE900" s="43" t="str">
        <f>IF($B900="","",IF($C900="","No declarado",IFERROR(VLOOKUP($C900,F.931!$B:$BZ,$AE$1,0),"No declarado")))</f>
        <v/>
      </c>
      <c r="AF900" s="47" t="str">
        <f t="shared" si="120"/>
        <v/>
      </c>
      <c r="AG900" s="47" t="str">
        <f>IF($B900="","",IFERROR(O900-VLOOKUP(C900,F.931!B:BZ,SUMIFS(F.931!$1:$1,F.931!$3:$3,"Remuneración 4"),0),""))</f>
        <v/>
      </c>
      <c r="AH900" s="48" t="str">
        <f t="shared" si="121"/>
        <v/>
      </c>
      <c r="AI900" s="41" t="str">
        <f t="shared" si="122"/>
        <v/>
      </c>
    </row>
    <row r="901" spans="1:35" x14ac:dyDescent="0.2">
      <c r="A901" s="65"/>
      <c r="B901" s="64"/>
      <c r="C901" s="65"/>
      <c r="D901" s="88"/>
      <c r="E901" s="62"/>
      <c r="F901" s="62"/>
      <c r="G901" s="62"/>
      <c r="H901" s="62"/>
      <c r="I901" s="62"/>
      <c r="J901" s="62"/>
      <c r="K901" s="62"/>
      <c r="L901" s="43" t="str">
        <f>IF($B901="","",MAX(0,$E901-MAX($E901-$I901,Parámetros!$B$5)))</f>
        <v/>
      </c>
      <c r="M901" s="43" t="str">
        <f>IF($B901="","",MIN($E901,Parámetros!$B$4))</f>
        <v/>
      </c>
      <c r="N901" s="43" t="str">
        <f t="shared" si="115"/>
        <v/>
      </c>
      <c r="O901" s="43" t="str">
        <f>IF($B901="","",MIN(($E901+$F901)/IF($D901="",1,$D901),Parámetros!$B$4))</f>
        <v/>
      </c>
      <c r="P901" s="43" t="str">
        <f t="shared" si="116"/>
        <v/>
      </c>
      <c r="Q901" s="43" t="str">
        <f t="shared" si="117"/>
        <v/>
      </c>
      <c r="R901" s="43" t="str">
        <f t="shared" si="118"/>
        <v/>
      </c>
      <c r="S901" s="44" t="str">
        <f>IF($B901="","",IFERROR(VLOOKUP($C901,F.931!$B:$R,9,0),8))</f>
        <v/>
      </c>
      <c r="T901" s="44" t="str">
        <f>IF($B901="","",IFERROR(VLOOKUP($C901,F.931!$B:$R,7,0),1))</f>
        <v/>
      </c>
      <c r="U901" s="44" t="str">
        <f>IF($B901="","",IFERROR(VLOOKUP($C901,F.931!$B:$AR,15,0),0))</f>
        <v/>
      </c>
      <c r="V901" s="44" t="str">
        <f>IF($B901="","",IFERROR(VLOOKUP($C901,F.931!$B:$R,3,0),1))</f>
        <v/>
      </c>
      <c r="W901" s="45" t="str">
        <f t="shared" si="119"/>
        <v/>
      </c>
      <c r="X901" s="46" t="str">
        <f>IF($B901="","",$W901*(X$2+$U901*0.015) *$O901*IF(COUNTIF(Parámetros!$J:$J, $S901)&gt;0,0,1)*IF($T901=2,0,1) +$J901*$W901)</f>
        <v/>
      </c>
      <c r="Y901" s="46" t="str">
        <f>IF($B901="","",$W901*Y$2*P901*IF(COUNTIF(Parámetros!$L:$L,$S901)&gt;0,0,1)*IF($T901=2,0,1) +$K901*$W901)</f>
        <v/>
      </c>
      <c r="Z901" s="46" t="str">
        <f>IF($B901="","",($M901*Z$2+IF($T901=2,0, $M901*Z$1+$X901/$W901*(1-$W901)))*IF(COUNTIF(Parámetros!$I:$I, $S901)&gt;0,0,1))</f>
        <v/>
      </c>
      <c r="AA901" s="46" t="str">
        <f>IF($B901="","",$R901*IF($T901=2,AA$1,AA$2) *IF(COUNTIF(Parámetros!$K:$K, $S901)&gt;0,0,1)+$Y901/$W901*(1-$W901))</f>
        <v/>
      </c>
      <c r="AB901" s="46" t="str">
        <f>IF($B901="","",$Q901*Parámetros!$B$3+Parámetros!$B$2)</f>
        <v/>
      </c>
      <c r="AC901" s="46" t="str">
        <f>IF($B901="","",Parámetros!$B$1*IF(OR($S901=27,$S901=102),0,1))</f>
        <v/>
      </c>
      <c r="AE901" s="43" t="str">
        <f>IF($B901="","",IF($C901="","No declarado",IFERROR(VLOOKUP($C901,F.931!$B:$BZ,$AE$1,0),"No declarado")))</f>
        <v/>
      </c>
      <c r="AF901" s="47" t="str">
        <f t="shared" si="120"/>
        <v/>
      </c>
      <c r="AG901" s="47" t="str">
        <f>IF($B901="","",IFERROR(O901-VLOOKUP(C901,F.931!B:BZ,SUMIFS(F.931!$1:$1,F.931!$3:$3,"Remuneración 4"),0),""))</f>
        <v/>
      </c>
      <c r="AH901" s="48" t="str">
        <f t="shared" si="121"/>
        <v/>
      </c>
      <c r="AI901" s="41" t="str">
        <f t="shared" si="122"/>
        <v/>
      </c>
    </row>
    <row r="902" spans="1:35" x14ac:dyDescent="0.2">
      <c r="A902" s="65"/>
      <c r="B902" s="64"/>
      <c r="C902" s="65"/>
      <c r="D902" s="88"/>
      <c r="E902" s="62"/>
      <c r="F902" s="62"/>
      <c r="G902" s="62"/>
      <c r="H902" s="62"/>
      <c r="I902" s="62"/>
      <c r="J902" s="62"/>
      <c r="K902" s="62"/>
      <c r="L902" s="43" t="str">
        <f>IF($B902="","",MAX(0,$E902-MAX($E902-$I902,Parámetros!$B$5)))</f>
        <v/>
      </c>
      <c r="M902" s="43" t="str">
        <f>IF($B902="","",MIN($E902,Parámetros!$B$4))</f>
        <v/>
      </c>
      <c r="N902" s="43" t="str">
        <f t="shared" ref="N902:N965" si="123">IF($B902="","",$E902)</f>
        <v/>
      </c>
      <c r="O902" s="43" t="str">
        <f>IF($B902="","",MIN(($E902+$F902)/IF($D902="",1,$D902),Parámetros!$B$4))</f>
        <v/>
      </c>
      <c r="P902" s="43" t="str">
        <f t="shared" ref="P902:P965" si="124">IF($B902="","",SUM($E902:$F902)/IF($D902="",1,$D902))</f>
        <v/>
      </c>
      <c r="Q902" s="43" t="str">
        <f t="shared" ref="Q902:Q965" si="125">IF($B902="","",SUM($E902:$G902))</f>
        <v/>
      </c>
      <c r="R902" s="43" t="str">
        <f t="shared" si="118"/>
        <v/>
      </c>
      <c r="S902" s="44" t="str">
        <f>IF($B902="","",IFERROR(VLOOKUP($C902,F.931!$B:$R,9,0),8))</f>
        <v/>
      </c>
      <c r="T902" s="44" t="str">
        <f>IF($B902="","",IFERROR(VLOOKUP($C902,F.931!$B:$R,7,0),1))</f>
        <v/>
      </c>
      <c r="U902" s="44" t="str">
        <f>IF($B902="","",IFERROR(VLOOKUP($C902,F.931!$B:$AR,15,0),0))</f>
        <v/>
      </c>
      <c r="V902" s="44" t="str">
        <f>IF($B902="","",IFERROR(VLOOKUP($C902,F.931!$B:$R,3,0),1))</f>
        <v/>
      </c>
      <c r="W902" s="45" t="str">
        <f t="shared" si="119"/>
        <v/>
      </c>
      <c r="X902" s="46" t="str">
        <f>IF($B902="","",$W902*(X$2+$U902*0.015) *$O902*IF(COUNTIF(Parámetros!$J:$J, $S902)&gt;0,0,1)*IF($T902=2,0,1) +$J902*$W902)</f>
        <v/>
      </c>
      <c r="Y902" s="46" t="str">
        <f>IF($B902="","",$W902*Y$2*P902*IF(COUNTIF(Parámetros!$L:$L,$S902)&gt;0,0,1)*IF($T902=2,0,1) +$K902*$W902)</f>
        <v/>
      </c>
      <c r="Z902" s="46" t="str">
        <f>IF($B902="","",($M902*Z$2+IF($T902=2,0, $M902*Z$1+$X902/$W902*(1-$W902)))*IF(COUNTIF(Parámetros!$I:$I, $S902)&gt;0,0,1))</f>
        <v/>
      </c>
      <c r="AA902" s="46" t="str">
        <f>IF($B902="","",$R902*IF($T902=2,AA$1,AA$2) *IF(COUNTIF(Parámetros!$K:$K, $S902)&gt;0,0,1)+$Y902/$W902*(1-$W902))</f>
        <v/>
      </c>
      <c r="AB902" s="46" t="str">
        <f>IF($B902="","",$Q902*Parámetros!$B$3+Parámetros!$B$2)</f>
        <v/>
      </c>
      <c r="AC902" s="46" t="str">
        <f>IF($B902="","",Parámetros!$B$1*IF(OR($S902=27,$S902=102),0,1))</f>
        <v/>
      </c>
      <c r="AE902" s="43" t="str">
        <f>IF($B902="","",IF($C902="","No declarado",IFERROR(VLOOKUP($C902,F.931!$B:$BZ,$AE$1,0),"No declarado")))</f>
        <v/>
      </c>
      <c r="AF902" s="47" t="str">
        <f t="shared" si="120"/>
        <v/>
      </c>
      <c r="AG902" s="47" t="str">
        <f>IF($B902="","",IFERROR(O902-VLOOKUP(C902,F.931!B:BZ,SUMIFS(F.931!$1:$1,F.931!$3:$3,"Remuneración 4"),0),""))</f>
        <v/>
      </c>
      <c r="AH902" s="48" t="str">
        <f t="shared" si="121"/>
        <v/>
      </c>
      <c r="AI902" s="41" t="str">
        <f t="shared" si="122"/>
        <v/>
      </c>
    </row>
    <row r="903" spans="1:35" x14ac:dyDescent="0.2">
      <c r="A903" s="65"/>
      <c r="B903" s="64"/>
      <c r="C903" s="65"/>
      <c r="D903" s="88"/>
      <c r="E903" s="62"/>
      <c r="F903" s="62"/>
      <c r="G903" s="62"/>
      <c r="H903" s="62"/>
      <c r="I903" s="62"/>
      <c r="J903" s="62"/>
      <c r="K903" s="62"/>
      <c r="L903" s="43" t="str">
        <f>IF($B903="","",MAX(0,$E903-MAX($E903-$I903,Parámetros!$B$5)))</f>
        <v/>
      </c>
      <c r="M903" s="43" t="str">
        <f>IF($B903="","",MIN($E903,Parámetros!$B$4))</f>
        <v/>
      </c>
      <c r="N903" s="43" t="str">
        <f t="shared" si="123"/>
        <v/>
      </c>
      <c r="O903" s="43" t="str">
        <f>IF($B903="","",MIN(($E903+$F903)/IF($D903="",1,$D903),Parámetros!$B$4))</f>
        <v/>
      </c>
      <c r="P903" s="43" t="str">
        <f t="shared" si="124"/>
        <v/>
      </c>
      <c r="Q903" s="43" t="str">
        <f t="shared" si="125"/>
        <v/>
      </c>
      <c r="R903" s="43" t="str">
        <f t="shared" si="118"/>
        <v/>
      </c>
      <c r="S903" s="44" t="str">
        <f>IF($B903="","",IFERROR(VLOOKUP($C903,F.931!$B:$R,9,0),8))</f>
        <v/>
      </c>
      <c r="T903" s="44" t="str">
        <f>IF($B903="","",IFERROR(VLOOKUP($C903,F.931!$B:$R,7,0),1))</f>
        <v/>
      </c>
      <c r="U903" s="44" t="str">
        <f>IF($B903="","",IFERROR(VLOOKUP($C903,F.931!$B:$AR,15,0),0))</f>
        <v/>
      </c>
      <c r="V903" s="44" t="str">
        <f>IF($B903="","",IFERROR(VLOOKUP($C903,F.931!$B:$R,3,0),1))</f>
        <v/>
      </c>
      <c r="W903" s="45" t="str">
        <f t="shared" si="119"/>
        <v/>
      </c>
      <c r="X903" s="46" t="str">
        <f>IF($B903="","",$W903*(X$2+$U903*0.015) *$O903*IF(COUNTIF(Parámetros!$J:$J, $S903)&gt;0,0,1)*IF($T903=2,0,1) +$J903*$W903)</f>
        <v/>
      </c>
      <c r="Y903" s="46" t="str">
        <f>IF($B903="","",$W903*Y$2*P903*IF(COUNTIF(Parámetros!$L:$L,$S903)&gt;0,0,1)*IF($T903=2,0,1) +$K903*$W903)</f>
        <v/>
      </c>
      <c r="Z903" s="46" t="str">
        <f>IF($B903="","",($M903*Z$2+IF($T903=2,0, $M903*Z$1+$X903/$W903*(1-$W903)))*IF(COUNTIF(Parámetros!$I:$I, $S903)&gt;0,0,1))</f>
        <v/>
      </c>
      <c r="AA903" s="46" t="str">
        <f>IF($B903="","",$R903*IF($T903=2,AA$1,AA$2) *IF(COUNTIF(Parámetros!$K:$K, $S903)&gt;0,0,1)+$Y903/$W903*(1-$W903))</f>
        <v/>
      </c>
      <c r="AB903" s="46" t="str">
        <f>IF($B903="","",$Q903*Parámetros!$B$3+Parámetros!$B$2)</f>
        <v/>
      </c>
      <c r="AC903" s="46" t="str">
        <f>IF($B903="","",Parámetros!$B$1*IF(OR($S903=27,$S903=102),0,1))</f>
        <v/>
      </c>
      <c r="AE903" s="43" t="str">
        <f>IF($B903="","",IF($C903="","No declarado",IFERROR(VLOOKUP($C903,F.931!$B:$BZ,$AE$1,0),"No declarado")))</f>
        <v/>
      </c>
      <c r="AF903" s="47" t="str">
        <f t="shared" si="120"/>
        <v/>
      </c>
      <c r="AG903" s="47" t="str">
        <f>IF($B903="","",IFERROR(O903-VLOOKUP(C903,F.931!B:BZ,SUMIFS(F.931!$1:$1,F.931!$3:$3,"Remuneración 4"),0),""))</f>
        <v/>
      </c>
      <c r="AH903" s="48" t="str">
        <f t="shared" si="121"/>
        <v/>
      </c>
      <c r="AI903" s="41" t="str">
        <f t="shared" si="122"/>
        <v/>
      </c>
    </row>
    <row r="904" spans="1:35" x14ac:dyDescent="0.2">
      <c r="A904" s="65"/>
      <c r="B904" s="64"/>
      <c r="C904" s="65"/>
      <c r="D904" s="88"/>
      <c r="E904" s="62"/>
      <c r="F904" s="62"/>
      <c r="G904" s="62"/>
      <c r="H904" s="62"/>
      <c r="I904" s="62"/>
      <c r="J904" s="62"/>
      <c r="K904" s="62"/>
      <c r="L904" s="43" t="str">
        <f>IF($B904="","",MAX(0,$E904-MAX($E904-$I904,Parámetros!$B$5)))</f>
        <v/>
      </c>
      <c r="M904" s="43" t="str">
        <f>IF($B904="","",MIN($E904,Parámetros!$B$4))</f>
        <v/>
      </c>
      <c r="N904" s="43" t="str">
        <f t="shared" si="123"/>
        <v/>
      </c>
      <c r="O904" s="43" t="str">
        <f>IF($B904="","",MIN(($E904+$F904)/IF($D904="",1,$D904),Parámetros!$B$4))</f>
        <v/>
      </c>
      <c r="P904" s="43" t="str">
        <f t="shared" si="124"/>
        <v/>
      </c>
      <c r="Q904" s="43" t="str">
        <f t="shared" si="125"/>
        <v/>
      </c>
      <c r="R904" s="43" t="str">
        <f t="shared" si="118"/>
        <v/>
      </c>
      <c r="S904" s="44" t="str">
        <f>IF($B904="","",IFERROR(VLOOKUP($C904,F.931!$B:$R,9,0),8))</f>
        <v/>
      </c>
      <c r="T904" s="44" t="str">
        <f>IF($B904="","",IFERROR(VLOOKUP($C904,F.931!$B:$R,7,0),1))</f>
        <v/>
      </c>
      <c r="U904" s="44" t="str">
        <f>IF($B904="","",IFERROR(VLOOKUP($C904,F.931!$B:$AR,15,0),0))</f>
        <v/>
      </c>
      <c r="V904" s="44" t="str">
        <f>IF($B904="","",IFERROR(VLOOKUP($C904,F.931!$B:$R,3,0),1))</f>
        <v/>
      </c>
      <c r="W904" s="45" t="str">
        <f t="shared" si="119"/>
        <v/>
      </c>
      <c r="X904" s="46" t="str">
        <f>IF($B904="","",$W904*(X$2+$U904*0.015) *$O904*IF(COUNTIF(Parámetros!$J:$J, $S904)&gt;0,0,1)*IF($T904=2,0,1) +$J904*$W904)</f>
        <v/>
      </c>
      <c r="Y904" s="46" t="str">
        <f>IF($B904="","",$W904*Y$2*P904*IF(COUNTIF(Parámetros!$L:$L,$S904)&gt;0,0,1)*IF($T904=2,0,1) +$K904*$W904)</f>
        <v/>
      </c>
      <c r="Z904" s="46" t="str">
        <f>IF($B904="","",($M904*Z$2+IF($T904=2,0, $M904*Z$1+$X904/$W904*(1-$W904)))*IF(COUNTIF(Parámetros!$I:$I, $S904)&gt;0,0,1))</f>
        <v/>
      </c>
      <c r="AA904" s="46" t="str">
        <f>IF($B904="","",$R904*IF($T904=2,AA$1,AA$2) *IF(COUNTIF(Parámetros!$K:$K, $S904)&gt;0,0,1)+$Y904/$W904*(1-$W904))</f>
        <v/>
      </c>
      <c r="AB904" s="46" t="str">
        <f>IF($B904="","",$Q904*Parámetros!$B$3+Parámetros!$B$2)</f>
        <v/>
      </c>
      <c r="AC904" s="46" t="str">
        <f>IF($B904="","",Parámetros!$B$1*IF(OR($S904=27,$S904=102),0,1))</f>
        <v/>
      </c>
      <c r="AE904" s="43" t="str">
        <f>IF($B904="","",IF($C904="","No declarado",IFERROR(VLOOKUP($C904,F.931!$B:$BZ,$AE$1,0),"No declarado")))</f>
        <v/>
      </c>
      <c r="AF904" s="47" t="str">
        <f t="shared" si="120"/>
        <v/>
      </c>
      <c r="AG904" s="47" t="str">
        <f>IF($B904="","",IFERROR(O904-VLOOKUP(C904,F.931!B:BZ,SUMIFS(F.931!$1:$1,F.931!$3:$3,"Remuneración 4"),0),""))</f>
        <v/>
      </c>
      <c r="AH904" s="48" t="str">
        <f t="shared" si="121"/>
        <v/>
      </c>
      <c r="AI904" s="41" t="str">
        <f t="shared" si="122"/>
        <v/>
      </c>
    </row>
    <row r="905" spans="1:35" x14ac:dyDescent="0.2">
      <c r="A905" s="65"/>
      <c r="B905" s="64"/>
      <c r="C905" s="65"/>
      <c r="D905" s="88"/>
      <c r="E905" s="62"/>
      <c r="F905" s="62"/>
      <c r="G905" s="62"/>
      <c r="H905" s="62"/>
      <c r="I905" s="62"/>
      <c r="J905" s="62"/>
      <c r="K905" s="62"/>
      <c r="L905" s="43" t="str">
        <f>IF($B905="","",MAX(0,$E905-MAX($E905-$I905,Parámetros!$B$5)))</f>
        <v/>
      </c>
      <c r="M905" s="43" t="str">
        <f>IF($B905="","",MIN($E905,Parámetros!$B$4))</f>
        <v/>
      </c>
      <c r="N905" s="43" t="str">
        <f t="shared" si="123"/>
        <v/>
      </c>
      <c r="O905" s="43" t="str">
        <f>IF($B905="","",MIN(($E905+$F905)/IF($D905="",1,$D905),Parámetros!$B$4))</f>
        <v/>
      </c>
      <c r="P905" s="43" t="str">
        <f t="shared" si="124"/>
        <v/>
      </c>
      <c r="Q905" s="43" t="str">
        <f t="shared" si="125"/>
        <v/>
      </c>
      <c r="R905" s="43" t="str">
        <f t="shared" si="118"/>
        <v/>
      </c>
      <c r="S905" s="44" t="str">
        <f>IF($B905="","",IFERROR(VLOOKUP($C905,F.931!$B:$R,9,0),8))</f>
        <v/>
      </c>
      <c r="T905" s="44" t="str">
        <f>IF($B905="","",IFERROR(VLOOKUP($C905,F.931!$B:$R,7,0),1))</f>
        <v/>
      </c>
      <c r="U905" s="44" t="str">
        <f>IF($B905="","",IFERROR(VLOOKUP($C905,F.931!$B:$AR,15,0),0))</f>
        <v/>
      </c>
      <c r="V905" s="44" t="str">
        <f>IF($B905="","",IFERROR(VLOOKUP($C905,F.931!$B:$R,3,0),1))</f>
        <v/>
      </c>
      <c r="W905" s="45" t="str">
        <f t="shared" si="119"/>
        <v/>
      </c>
      <c r="X905" s="46" t="str">
        <f>IF($B905="","",$W905*(X$2+$U905*0.015) *$O905*IF(COUNTIF(Parámetros!$J:$J, $S905)&gt;0,0,1)*IF($T905=2,0,1) +$J905*$W905)</f>
        <v/>
      </c>
      <c r="Y905" s="46" t="str">
        <f>IF($B905="","",$W905*Y$2*P905*IF(COUNTIF(Parámetros!$L:$L,$S905)&gt;0,0,1)*IF($T905=2,0,1) +$K905*$W905)</f>
        <v/>
      </c>
      <c r="Z905" s="46" t="str">
        <f>IF($B905="","",($M905*Z$2+IF($T905=2,0, $M905*Z$1+$X905/$W905*(1-$W905)))*IF(COUNTIF(Parámetros!$I:$I, $S905)&gt;0,0,1))</f>
        <v/>
      </c>
      <c r="AA905" s="46" t="str">
        <f>IF($B905="","",$R905*IF($T905=2,AA$1,AA$2) *IF(COUNTIF(Parámetros!$K:$K, $S905)&gt;0,0,1)+$Y905/$W905*(1-$W905))</f>
        <v/>
      </c>
      <c r="AB905" s="46" t="str">
        <f>IF($B905="","",$Q905*Parámetros!$B$3+Parámetros!$B$2)</f>
        <v/>
      </c>
      <c r="AC905" s="46" t="str">
        <f>IF($B905="","",Parámetros!$B$1*IF(OR($S905=27,$S905=102),0,1))</f>
        <v/>
      </c>
      <c r="AE905" s="43" t="str">
        <f>IF($B905="","",IF($C905="","No declarado",IFERROR(VLOOKUP($C905,F.931!$B:$BZ,$AE$1,0),"No declarado")))</f>
        <v/>
      </c>
      <c r="AF905" s="47" t="str">
        <f t="shared" si="120"/>
        <v/>
      </c>
      <c r="AG905" s="47" t="str">
        <f>IF($B905="","",IFERROR(O905-VLOOKUP(C905,F.931!B:BZ,SUMIFS(F.931!$1:$1,F.931!$3:$3,"Remuneración 4"),0),""))</f>
        <v/>
      </c>
      <c r="AH905" s="48" t="str">
        <f t="shared" si="121"/>
        <v/>
      </c>
      <c r="AI905" s="41" t="str">
        <f t="shared" si="122"/>
        <v/>
      </c>
    </row>
    <row r="906" spans="1:35" x14ac:dyDescent="0.2">
      <c r="A906" s="65"/>
      <c r="B906" s="64"/>
      <c r="C906" s="65"/>
      <c r="D906" s="88"/>
      <c r="E906" s="62"/>
      <c r="F906" s="62"/>
      <c r="G906" s="62"/>
      <c r="H906" s="62"/>
      <c r="I906" s="62"/>
      <c r="J906" s="62"/>
      <c r="K906" s="62"/>
      <c r="L906" s="43" t="str">
        <f>IF($B906="","",MAX(0,$E906-MAX($E906-$I906,Parámetros!$B$5)))</f>
        <v/>
      </c>
      <c r="M906" s="43" t="str">
        <f>IF($B906="","",MIN($E906,Parámetros!$B$4))</f>
        <v/>
      </c>
      <c r="N906" s="43" t="str">
        <f t="shared" si="123"/>
        <v/>
      </c>
      <c r="O906" s="43" t="str">
        <f>IF($B906="","",MIN(($E906+$F906)/IF($D906="",1,$D906),Parámetros!$B$4))</f>
        <v/>
      </c>
      <c r="P906" s="43" t="str">
        <f t="shared" si="124"/>
        <v/>
      </c>
      <c r="Q906" s="43" t="str">
        <f t="shared" si="125"/>
        <v/>
      </c>
      <c r="R906" s="43" t="str">
        <f t="shared" si="118"/>
        <v/>
      </c>
      <c r="S906" s="44" t="str">
        <f>IF($B906="","",IFERROR(VLOOKUP($C906,F.931!$B:$R,9,0),8))</f>
        <v/>
      </c>
      <c r="T906" s="44" t="str">
        <f>IF($B906="","",IFERROR(VLOOKUP($C906,F.931!$B:$R,7,0),1))</f>
        <v/>
      </c>
      <c r="U906" s="44" t="str">
        <f>IF($B906="","",IFERROR(VLOOKUP($C906,F.931!$B:$AR,15,0),0))</f>
        <v/>
      </c>
      <c r="V906" s="44" t="str">
        <f>IF($B906="","",IFERROR(VLOOKUP($C906,F.931!$B:$R,3,0),1))</f>
        <v/>
      </c>
      <c r="W906" s="45" t="str">
        <f t="shared" si="119"/>
        <v/>
      </c>
      <c r="X906" s="46" t="str">
        <f>IF($B906="","",$W906*(X$2+$U906*0.015) *$O906*IF(COUNTIF(Parámetros!$J:$J, $S906)&gt;0,0,1)*IF($T906=2,0,1) +$J906*$W906)</f>
        <v/>
      </c>
      <c r="Y906" s="46" t="str">
        <f>IF($B906="","",$W906*Y$2*P906*IF(COUNTIF(Parámetros!$L:$L,$S906)&gt;0,0,1)*IF($T906=2,0,1) +$K906*$W906)</f>
        <v/>
      </c>
      <c r="Z906" s="46" t="str">
        <f>IF($B906="","",($M906*Z$2+IF($T906=2,0, $M906*Z$1+$X906/$W906*(1-$W906)))*IF(COUNTIF(Parámetros!$I:$I, $S906)&gt;0,0,1))</f>
        <v/>
      </c>
      <c r="AA906" s="46" t="str">
        <f>IF($B906="","",$R906*IF($T906=2,AA$1,AA$2) *IF(COUNTIF(Parámetros!$K:$K, $S906)&gt;0,0,1)+$Y906/$W906*(1-$W906))</f>
        <v/>
      </c>
      <c r="AB906" s="46" t="str">
        <f>IF($B906="","",$Q906*Parámetros!$B$3+Parámetros!$B$2)</f>
        <v/>
      </c>
      <c r="AC906" s="46" t="str">
        <f>IF($B906="","",Parámetros!$B$1*IF(OR($S906=27,$S906=102),0,1))</f>
        <v/>
      </c>
      <c r="AE906" s="43" t="str">
        <f>IF($B906="","",IF($C906="","No declarado",IFERROR(VLOOKUP($C906,F.931!$B:$BZ,$AE$1,0),"No declarado")))</f>
        <v/>
      </c>
      <c r="AF906" s="47" t="str">
        <f t="shared" si="120"/>
        <v/>
      </c>
      <c r="AG906" s="47" t="str">
        <f>IF($B906="","",IFERROR(O906-VLOOKUP(C906,F.931!B:BZ,SUMIFS(F.931!$1:$1,F.931!$3:$3,"Remuneración 4"),0),""))</f>
        <v/>
      </c>
      <c r="AH906" s="48" t="str">
        <f t="shared" si="121"/>
        <v/>
      </c>
      <c r="AI906" s="41" t="str">
        <f t="shared" si="122"/>
        <v/>
      </c>
    </row>
    <row r="907" spans="1:35" x14ac:dyDescent="0.2">
      <c r="A907" s="65"/>
      <c r="B907" s="64"/>
      <c r="C907" s="65"/>
      <c r="D907" s="88"/>
      <c r="E907" s="62"/>
      <c r="F907" s="62"/>
      <c r="G907" s="62"/>
      <c r="H907" s="62"/>
      <c r="I907" s="62"/>
      <c r="J907" s="62"/>
      <c r="K907" s="62"/>
      <c r="L907" s="43" t="str">
        <f>IF($B907="","",MAX(0,$E907-MAX($E907-$I907,Parámetros!$B$5)))</f>
        <v/>
      </c>
      <c r="M907" s="43" t="str">
        <f>IF($B907="","",MIN($E907,Parámetros!$B$4))</f>
        <v/>
      </c>
      <c r="N907" s="43" t="str">
        <f t="shared" si="123"/>
        <v/>
      </c>
      <c r="O907" s="43" t="str">
        <f>IF($B907="","",MIN(($E907+$F907)/IF($D907="",1,$D907),Parámetros!$B$4))</f>
        <v/>
      </c>
      <c r="P907" s="43" t="str">
        <f t="shared" si="124"/>
        <v/>
      </c>
      <c r="Q907" s="43" t="str">
        <f t="shared" si="125"/>
        <v/>
      </c>
      <c r="R907" s="43" t="str">
        <f t="shared" si="118"/>
        <v/>
      </c>
      <c r="S907" s="44" t="str">
        <f>IF($B907="","",IFERROR(VLOOKUP($C907,F.931!$B:$R,9,0),8))</f>
        <v/>
      </c>
      <c r="T907" s="44" t="str">
        <f>IF($B907="","",IFERROR(VLOOKUP($C907,F.931!$B:$R,7,0),1))</f>
        <v/>
      </c>
      <c r="U907" s="44" t="str">
        <f>IF($B907="","",IFERROR(VLOOKUP($C907,F.931!$B:$AR,15,0),0))</f>
        <v/>
      </c>
      <c r="V907" s="44" t="str">
        <f>IF($B907="","",IFERROR(VLOOKUP($C907,F.931!$B:$R,3,0),1))</f>
        <v/>
      </c>
      <c r="W907" s="45" t="str">
        <f t="shared" si="119"/>
        <v/>
      </c>
      <c r="X907" s="46" t="str">
        <f>IF($B907="","",$W907*(X$2+$U907*0.015) *$O907*IF(COUNTIF(Parámetros!$J:$J, $S907)&gt;0,0,1)*IF($T907=2,0,1) +$J907*$W907)</f>
        <v/>
      </c>
      <c r="Y907" s="46" t="str">
        <f>IF($B907="","",$W907*Y$2*P907*IF(COUNTIF(Parámetros!$L:$L,$S907)&gt;0,0,1)*IF($T907=2,0,1) +$K907*$W907)</f>
        <v/>
      </c>
      <c r="Z907" s="46" t="str">
        <f>IF($B907="","",($M907*Z$2+IF($T907=2,0, $M907*Z$1+$X907/$W907*(1-$W907)))*IF(COUNTIF(Parámetros!$I:$I, $S907)&gt;0,0,1))</f>
        <v/>
      </c>
      <c r="AA907" s="46" t="str">
        <f>IF($B907="","",$R907*IF($T907=2,AA$1,AA$2) *IF(COUNTIF(Parámetros!$K:$K, $S907)&gt;0,0,1)+$Y907/$W907*(1-$W907))</f>
        <v/>
      </c>
      <c r="AB907" s="46" t="str">
        <f>IF($B907="","",$Q907*Parámetros!$B$3+Parámetros!$B$2)</f>
        <v/>
      </c>
      <c r="AC907" s="46" t="str">
        <f>IF($B907="","",Parámetros!$B$1*IF(OR($S907=27,$S907=102),0,1))</f>
        <v/>
      </c>
      <c r="AE907" s="43" t="str">
        <f>IF($B907="","",IF($C907="","No declarado",IFERROR(VLOOKUP($C907,F.931!$B:$BZ,$AE$1,0),"No declarado")))</f>
        <v/>
      </c>
      <c r="AF907" s="47" t="str">
        <f t="shared" si="120"/>
        <v/>
      </c>
      <c r="AG907" s="47" t="str">
        <f>IF($B907="","",IFERROR(O907-VLOOKUP(C907,F.931!B:BZ,SUMIFS(F.931!$1:$1,F.931!$3:$3,"Remuneración 4"),0),""))</f>
        <v/>
      </c>
      <c r="AH907" s="48" t="str">
        <f t="shared" si="121"/>
        <v/>
      </c>
      <c r="AI907" s="41" t="str">
        <f t="shared" si="122"/>
        <v/>
      </c>
    </row>
    <row r="908" spans="1:35" x14ac:dyDescent="0.2">
      <c r="A908" s="65"/>
      <c r="B908" s="64"/>
      <c r="C908" s="65"/>
      <c r="D908" s="88"/>
      <c r="E908" s="62"/>
      <c r="F908" s="62"/>
      <c r="G908" s="62"/>
      <c r="H908" s="62"/>
      <c r="I908" s="62"/>
      <c r="J908" s="62"/>
      <c r="K908" s="62"/>
      <c r="L908" s="43" t="str">
        <f>IF($B908="","",MAX(0,$E908-MAX($E908-$I908,Parámetros!$B$5)))</f>
        <v/>
      </c>
      <c r="M908" s="43" t="str">
        <f>IF($B908="","",MIN($E908,Parámetros!$B$4))</f>
        <v/>
      </c>
      <c r="N908" s="43" t="str">
        <f t="shared" si="123"/>
        <v/>
      </c>
      <c r="O908" s="43" t="str">
        <f>IF($B908="","",MIN(($E908+$F908)/IF($D908="",1,$D908),Parámetros!$B$4))</f>
        <v/>
      </c>
      <c r="P908" s="43" t="str">
        <f t="shared" si="124"/>
        <v/>
      </c>
      <c r="Q908" s="43" t="str">
        <f t="shared" si="125"/>
        <v/>
      </c>
      <c r="R908" s="43" t="str">
        <f t="shared" si="118"/>
        <v/>
      </c>
      <c r="S908" s="44" t="str">
        <f>IF($B908="","",IFERROR(VLOOKUP($C908,F.931!$B:$R,9,0),8))</f>
        <v/>
      </c>
      <c r="T908" s="44" t="str">
        <f>IF($B908="","",IFERROR(VLOOKUP($C908,F.931!$B:$R,7,0),1))</f>
        <v/>
      </c>
      <c r="U908" s="44" t="str">
        <f>IF($B908="","",IFERROR(VLOOKUP($C908,F.931!$B:$AR,15,0),0))</f>
        <v/>
      </c>
      <c r="V908" s="44" t="str">
        <f>IF($B908="","",IFERROR(VLOOKUP($C908,F.931!$B:$R,3,0),1))</f>
        <v/>
      </c>
      <c r="W908" s="45" t="str">
        <f t="shared" si="119"/>
        <v/>
      </c>
      <c r="X908" s="46" t="str">
        <f>IF($B908="","",$W908*(X$2+$U908*0.015) *$O908*IF(COUNTIF(Parámetros!$J:$J, $S908)&gt;0,0,1)*IF($T908=2,0,1) +$J908*$W908)</f>
        <v/>
      </c>
      <c r="Y908" s="46" t="str">
        <f>IF($B908="","",$W908*Y$2*P908*IF(COUNTIF(Parámetros!$L:$L,$S908)&gt;0,0,1)*IF($T908=2,0,1) +$K908*$W908)</f>
        <v/>
      </c>
      <c r="Z908" s="46" t="str">
        <f>IF($B908="","",($M908*Z$2+IF($T908=2,0, $M908*Z$1+$X908/$W908*(1-$W908)))*IF(COUNTIF(Parámetros!$I:$I, $S908)&gt;0,0,1))</f>
        <v/>
      </c>
      <c r="AA908" s="46" t="str">
        <f>IF($B908="","",$R908*IF($T908=2,AA$1,AA$2) *IF(COUNTIF(Parámetros!$K:$K, $S908)&gt;0,0,1)+$Y908/$W908*(1-$W908))</f>
        <v/>
      </c>
      <c r="AB908" s="46" t="str">
        <f>IF($B908="","",$Q908*Parámetros!$B$3+Parámetros!$B$2)</f>
        <v/>
      </c>
      <c r="AC908" s="46" t="str">
        <f>IF($B908="","",Parámetros!$B$1*IF(OR($S908=27,$S908=102),0,1))</f>
        <v/>
      </c>
      <c r="AE908" s="43" t="str">
        <f>IF($B908="","",IF($C908="","No declarado",IFERROR(VLOOKUP($C908,F.931!$B:$BZ,$AE$1,0),"No declarado")))</f>
        <v/>
      </c>
      <c r="AF908" s="47" t="str">
        <f t="shared" si="120"/>
        <v/>
      </c>
      <c r="AG908" s="47" t="str">
        <f>IF($B908="","",IFERROR(O908-VLOOKUP(C908,F.931!B:BZ,SUMIFS(F.931!$1:$1,F.931!$3:$3,"Remuneración 4"),0),""))</f>
        <v/>
      </c>
      <c r="AH908" s="48" t="str">
        <f t="shared" si="121"/>
        <v/>
      </c>
      <c r="AI908" s="41" t="str">
        <f t="shared" si="122"/>
        <v/>
      </c>
    </row>
    <row r="909" spans="1:35" x14ac:dyDescent="0.2">
      <c r="A909" s="65"/>
      <c r="B909" s="64"/>
      <c r="C909" s="65"/>
      <c r="D909" s="88"/>
      <c r="E909" s="62"/>
      <c r="F909" s="62"/>
      <c r="G909" s="62"/>
      <c r="H909" s="62"/>
      <c r="I909" s="62"/>
      <c r="J909" s="62"/>
      <c r="K909" s="62"/>
      <c r="L909" s="43" t="str">
        <f>IF($B909="","",MAX(0,$E909-MAX($E909-$I909,Parámetros!$B$5)))</f>
        <v/>
      </c>
      <c r="M909" s="43" t="str">
        <f>IF($B909="","",MIN($E909,Parámetros!$B$4))</f>
        <v/>
      </c>
      <c r="N909" s="43" t="str">
        <f t="shared" si="123"/>
        <v/>
      </c>
      <c r="O909" s="43" t="str">
        <f>IF($B909="","",MIN(($E909+$F909)/IF($D909="",1,$D909),Parámetros!$B$4))</f>
        <v/>
      </c>
      <c r="P909" s="43" t="str">
        <f t="shared" si="124"/>
        <v/>
      </c>
      <c r="Q909" s="43" t="str">
        <f t="shared" si="125"/>
        <v/>
      </c>
      <c r="R909" s="43" t="str">
        <f t="shared" si="118"/>
        <v/>
      </c>
      <c r="S909" s="44" t="str">
        <f>IF($B909="","",IFERROR(VLOOKUP($C909,F.931!$B:$R,9,0),8))</f>
        <v/>
      </c>
      <c r="T909" s="44" t="str">
        <f>IF($B909="","",IFERROR(VLOOKUP($C909,F.931!$B:$R,7,0),1))</f>
        <v/>
      </c>
      <c r="U909" s="44" t="str">
        <f>IF($B909="","",IFERROR(VLOOKUP($C909,F.931!$B:$AR,15,0),0))</f>
        <v/>
      </c>
      <c r="V909" s="44" t="str">
        <f>IF($B909="","",IFERROR(VLOOKUP($C909,F.931!$B:$R,3,0),1))</f>
        <v/>
      </c>
      <c r="W909" s="45" t="str">
        <f t="shared" si="119"/>
        <v/>
      </c>
      <c r="X909" s="46" t="str">
        <f>IF($B909="","",$W909*(X$2+$U909*0.015) *$O909*IF(COUNTIF(Parámetros!$J:$J, $S909)&gt;0,0,1)*IF($T909=2,0,1) +$J909*$W909)</f>
        <v/>
      </c>
      <c r="Y909" s="46" t="str">
        <f>IF($B909="","",$W909*Y$2*P909*IF(COUNTIF(Parámetros!$L:$L,$S909)&gt;0,0,1)*IF($T909=2,0,1) +$K909*$W909)</f>
        <v/>
      </c>
      <c r="Z909" s="46" t="str">
        <f>IF($B909="","",($M909*Z$2+IF($T909=2,0, $M909*Z$1+$X909/$W909*(1-$W909)))*IF(COUNTIF(Parámetros!$I:$I, $S909)&gt;0,0,1))</f>
        <v/>
      </c>
      <c r="AA909" s="46" t="str">
        <f>IF($B909="","",$R909*IF($T909=2,AA$1,AA$2) *IF(COUNTIF(Parámetros!$K:$K, $S909)&gt;0,0,1)+$Y909/$W909*(1-$W909))</f>
        <v/>
      </c>
      <c r="AB909" s="46" t="str">
        <f>IF($B909="","",$Q909*Parámetros!$B$3+Parámetros!$B$2)</f>
        <v/>
      </c>
      <c r="AC909" s="46" t="str">
        <f>IF($B909="","",Parámetros!$B$1*IF(OR($S909=27,$S909=102),0,1))</f>
        <v/>
      </c>
      <c r="AE909" s="43" t="str">
        <f>IF($B909="","",IF($C909="","No declarado",IFERROR(VLOOKUP($C909,F.931!$B:$BZ,$AE$1,0),"No declarado")))</f>
        <v/>
      </c>
      <c r="AF909" s="47" t="str">
        <f t="shared" si="120"/>
        <v/>
      </c>
      <c r="AG909" s="47" t="str">
        <f>IF($B909="","",IFERROR(O909-VLOOKUP(C909,F.931!B:BZ,SUMIFS(F.931!$1:$1,F.931!$3:$3,"Remuneración 4"),0),""))</f>
        <v/>
      </c>
      <c r="AH909" s="48" t="str">
        <f t="shared" si="121"/>
        <v/>
      </c>
      <c r="AI909" s="41" t="str">
        <f t="shared" si="122"/>
        <v/>
      </c>
    </row>
    <row r="910" spans="1:35" x14ac:dyDescent="0.2">
      <c r="A910" s="65"/>
      <c r="B910" s="64"/>
      <c r="C910" s="65"/>
      <c r="D910" s="88"/>
      <c r="E910" s="62"/>
      <c r="F910" s="62"/>
      <c r="G910" s="62"/>
      <c r="H910" s="62"/>
      <c r="I910" s="62"/>
      <c r="J910" s="62"/>
      <c r="K910" s="62"/>
      <c r="L910" s="43" t="str">
        <f>IF($B910="","",MAX(0,$E910-MAX($E910-$I910,Parámetros!$B$5)))</f>
        <v/>
      </c>
      <c r="M910" s="43" t="str">
        <f>IF($B910="","",MIN($E910,Parámetros!$B$4))</f>
        <v/>
      </c>
      <c r="N910" s="43" t="str">
        <f t="shared" si="123"/>
        <v/>
      </c>
      <c r="O910" s="43" t="str">
        <f>IF($B910="","",MIN(($E910+$F910)/IF($D910="",1,$D910),Parámetros!$B$4))</f>
        <v/>
      </c>
      <c r="P910" s="43" t="str">
        <f t="shared" si="124"/>
        <v/>
      </c>
      <c r="Q910" s="43" t="str">
        <f t="shared" si="125"/>
        <v/>
      </c>
      <c r="R910" s="43" t="str">
        <f t="shared" si="118"/>
        <v/>
      </c>
      <c r="S910" s="44" t="str">
        <f>IF($B910="","",IFERROR(VLOOKUP($C910,F.931!$B:$R,9,0),8))</f>
        <v/>
      </c>
      <c r="T910" s="44" t="str">
        <f>IF($B910="","",IFERROR(VLOOKUP($C910,F.931!$B:$R,7,0),1))</f>
        <v/>
      </c>
      <c r="U910" s="44" t="str">
        <f>IF($B910="","",IFERROR(VLOOKUP($C910,F.931!$B:$AR,15,0),0))</f>
        <v/>
      </c>
      <c r="V910" s="44" t="str">
        <f>IF($B910="","",IFERROR(VLOOKUP($C910,F.931!$B:$R,3,0),1))</f>
        <v/>
      </c>
      <c r="W910" s="45" t="str">
        <f t="shared" si="119"/>
        <v/>
      </c>
      <c r="X910" s="46" t="str">
        <f>IF($B910="","",$W910*(X$2+$U910*0.015) *$O910*IF(COUNTIF(Parámetros!$J:$J, $S910)&gt;0,0,1)*IF($T910=2,0,1) +$J910*$W910)</f>
        <v/>
      </c>
      <c r="Y910" s="46" t="str">
        <f>IF($B910="","",$W910*Y$2*P910*IF(COUNTIF(Parámetros!$L:$L,$S910)&gt;0,0,1)*IF($T910=2,0,1) +$K910*$W910)</f>
        <v/>
      </c>
      <c r="Z910" s="46" t="str">
        <f>IF($B910="","",($M910*Z$2+IF($T910=2,0, $M910*Z$1+$X910/$W910*(1-$W910)))*IF(COUNTIF(Parámetros!$I:$I, $S910)&gt;0,0,1))</f>
        <v/>
      </c>
      <c r="AA910" s="46" t="str">
        <f>IF($B910="","",$R910*IF($T910=2,AA$1,AA$2) *IF(COUNTIF(Parámetros!$K:$K, $S910)&gt;0,0,1)+$Y910/$W910*(1-$W910))</f>
        <v/>
      </c>
      <c r="AB910" s="46" t="str">
        <f>IF($B910="","",$Q910*Parámetros!$B$3+Parámetros!$B$2)</f>
        <v/>
      </c>
      <c r="AC910" s="46" t="str">
        <f>IF($B910="","",Parámetros!$B$1*IF(OR($S910=27,$S910=102),0,1))</f>
        <v/>
      </c>
      <c r="AE910" s="43" t="str">
        <f>IF($B910="","",IF($C910="","No declarado",IFERROR(VLOOKUP($C910,F.931!$B:$BZ,$AE$1,0),"No declarado")))</f>
        <v/>
      </c>
      <c r="AF910" s="47" t="str">
        <f t="shared" si="120"/>
        <v/>
      </c>
      <c r="AG910" s="47" t="str">
        <f>IF($B910="","",IFERROR(O910-VLOOKUP(C910,F.931!B:BZ,SUMIFS(F.931!$1:$1,F.931!$3:$3,"Remuneración 4"),0),""))</f>
        <v/>
      </c>
      <c r="AH910" s="48" t="str">
        <f t="shared" si="121"/>
        <v/>
      </c>
      <c r="AI910" s="41" t="str">
        <f t="shared" si="122"/>
        <v/>
      </c>
    </row>
    <row r="911" spans="1:35" x14ac:dyDescent="0.2">
      <c r="A911" s="65"/>
      <c r="B911" s="64"/>
      <c r="C911" s="65"/>
      <c r="D911" s="88"/>
      <c r="E911" s="62"/>
      <c r="F911" s="62"/>
      <c r="G911" s="62"/>
      <c r="H911" s="62"/>
      <c r="I911" s="62"/>
      <c r="J911" s="62"/>
      <c r="K911" s="62"/>
      <c r="L911" s="43" t="str">
        <f>IF($B911="","",MAX(0,$E911-MAX($E911-$I911,Parámetros!$B$5)))</f>
        <v/>
      </c>
      <c r="M911" s="43" t="str">
        <f>IF($B911="","",MIN($E911,Parámetros!$B$4))</f>
        <v/>
      </c>
      <c r="N911" s="43" t="str">
        <f t="shared" si="123"/>
        <v/>
      </c>
      <c r="O911" s="43" t="str">
        <f>IF($B911="","",MIN(($E911+$F911)/IF($D911="",1,$D911),Parámetros!$B$4))</f>
        <v/>
      </c>
      <c r="P911" s="43" t="str">
        <f t="shared" si="124"/>
        <v/>
      </c>
      <c r="Q911" s="43" t="str">
        <f t="shared" si="125"/>
        <v/>
      </c>
      <c r="R911" s="43" t="str">
        <f t="shared" si="118"/>
        <v/>
      </c>
      <c r="S911" s="44" t="str">
        <f>IF($B911="","",IFERROR(VLOOKUP($C911,F.931!$B:$R,9,0),8))</f>
        <v/>
      </c>
      <c r="T911" s="44" t="str">
        <f>IF($B911="","",IFERROR(VLOOKUP($C911,F.931!$B:$R,7,0),1))</f>
        <v/>
      </c>
      <c r="U911" s="44" t="str">
        <f>IF($B911="","",IFERROR(VLOOKUP($C911,F.931!$B:$AR,15,0),0))</f>
        <v/>
      </c>
      <c r="V911" s="44" t="str">
        <f>IF($B911="","",IFERROR(VLOOKUP($C911,F.931!$B:$R,3,0),1))</f>
        <v/>
      </c>
      <c r="W911" s="45" t="str">
        <f t="shared" si="119"/>
        <v/>
      </c>
      <c r="X911" s="46" t="str">
        <f>IF($B911="","",$W911*(X$2+$U911*0.015) *$O911*IF(COUNTIF(Parámetros!$J:$J, $S911)&gt;0,0,1)*IF($T911=2,0,1) +$J911*$W911)</f>
        <v/>
      </c>
      <c r="Y911" s="46" t="str">
        <f>IF($B911="","",$W911*Y$2*P911*IF(COUNTIF(Parámetros!$L:$L,$S911)&gt;0,0,1)*IF($T911=2,0,1) +$K911*$W911)</f>
        <v/>
      </c>
      <c r="Z911" s="46" t="str">
        <f>IF($B911="","",($M911*Z$2+IF($T911=2,0, $M911*Z$1+$X911/$W911*(1-$W911)))*IF(COUNTIF(Parámetros!$I:$I, $S911)&gt;0,0,1))</f>
        <v/>
      </c>
      <c r="AA911" s="46" t="str">
        <f>IF($B911="","",$R911*IF($T911=2,AA$1,AA$2) *IF(COUNTIF(Parámetros!$K:$K, $S911)&gt;0,0,1)+$Y911/$W911*(1-$W911))</f>
        <v/>
      </c>
      <c r="AB911" s="46" t="str">
        <f>IF($B911="","",$Q911*Parámetros!$B$3+Parámetros!$B$2)</f>
        <v/>
      </c>
      <c r="AC911" s="46" t="str">
        <f>IF($B911="","",Parámetros!$B$1*IF(OR($S911=27,$S911=102),0,1))</f>
        <v/>
      </c>
      <c r="AE911" s="43" t="str">
        <f>IF($B911="","",IF($C911="","No declarado",IFERROR(VLOOKUP($C911,F.931!$B:$BZ,$AE$1,0),"No declarado")))</f>
        <v/>
      </c>
      <c r="AF911" s="47" t="str">
        <f t="shared" si="120"/>
        <v/>
      </c>
      <c r="AG911" s="47" t="str">
        <f>IF($B911="","",IFERROR(O911-VLOOKUP(C911,F.931!B:BZ,SUMIFS(F.931!$1:$1,F.931!$3:$3,"Remuneración 4"),0),""))</f>
        <v/>
      </c>
      <c r="AH911" s="48" t="str">
        <f t="shared" si="121"/>
        <v/>
      </c>
      <c r="AI911" s="41" t="str">
        <f t="shared" si="122"/>
        <v/>
      </c>
    </row>
    <row r="912" spans="1:35" x14ac:dyDescent="0.2">
      <c r="A912" s="65"/>
      <c r="B912" s="64"/>
      <c r="C912" s="65"/>
      <c r="D912" s="88"/>
      <c r="E912" s="62"/>
      <c r="F912" s="62"/>
      <c r="G912" s="62"/>
      <c r="H912" s="62"/>
      <c r="I912" s="62"/>
      <c r="J912" s="62"/>
      <c r="K912" s="62"/>
      <c r="L912" s="43" t="str">
        <f>IF($B912="","",MAX(0,$E912-MAX($E912-$I912,Parámetros!$B$5)))</f>
        <v/>
      </c>
      <c r="M912" s="43" t="str">
        <f>IF($B912="","",MIN($E912,Parámetros!$B$4))</f>
        <v/>
      </c>
      <c r="N912" s="43" t="str">
        <f t="shared" si="123"/>
        <v/>
      </c>
      <c r="O912" s="43" t="str">
        <f>IF($B912="","",MIN(($E912+$F912)/IF($D912="",1,$D912),Parámetros!$B$4))</f>
        <v/>
      </c>
      <c r="P912" s="43" t="str">
        <f t="shared" si="124"/>
        <v/>
      </c>
      <c r="Q912" s="43" t="str">
        <f t="shared" si="125"/>
        <v/>
      </c>
      <c r="R912" s="43" t="str">
        <f t="shared" si="118"/>
        <v/>
      </c>
      <c r="S912" s="44" t="str">
        <f>IF($B912="","",IFERROR(VLOOKUP($C912,F.931!$B:$R,9,0),8))</f>
        <v/>
      </c>
      <c r="T912" s="44" t="str">
        <f>IF($B912="","",IFERROR(VLOOKUP($C912,F.931!$B:$R,7,0),1))</f>
        <v/>
      </c>
      <c r="U912" s="44" t="str">
        <f>IF($B912="","",IFERROR(VLOOKUP($C912,F.931!$B:$AR,15,0),0))</f>
        <v/>
      </c>
      <c r="V912" s="44" t="str">
        <f>IF($B912="","",IFERROR(VLOOKUP($C912,F.931!$B:$R,3,0),1))</f>
        <v/>
      </c>
      <c r="W912" s="45" t="str">
        <f t="shared" si="119"/>
        <v/>
      </c>
      <c r="X912" s="46" t="str">
        <f>IF($B912="","",$W912*(X$2+$U912*0.015) *$O912*IF(COUNTIF(Parámetros!$J:$J, $S912)&gt;0,0,1)*IF($T912=2,0,1) +$J912*$W912)</f>
        <v/>
      </c>
      <c r="Y912" s="46" t="str">
        <f>IF($B912="","",$W912*Y$2*P912*IF(COUNTIF(Parámetros!$L:$L,$S912)&gt;0,0,1)*IF($T912=2,0,1) +$K912*$W912)</f>
        <v/>
      </c>
      <c r="Z912" s="46" t="str">
        <f>IF($B912="","",($M912*Z$2+IF($T912=2,0, $M912*Z$1+$X912/$W912*(1-$W912)))*IF(COUNTIF(Parámetros!$I:$I, $S912)&gt;0,0,1))</f>
        <v/>
      </c>
      <c r="AA912" s="46" t="str">
        <f>IF($B912="","",$R912*IF($T912=2,AA$1,AA$2) *IF(COUNTIF(Parámetros!$K:$K, $S912)&gt;0,0,1)+$Y912/$W912*(1-$W912))</f>
        <v/>
      </c>
      <c r="AB912" s="46" t="str">
        <f>IF($B912="","",$Q912*Parámetros!$B$3+Parámetros!$B$2)</f>
        <v/>
      </c>
      <c r="AC912" s="46" t="str">
        <f>IF($B912="","",Parámetros!$B$1*IF(OR($S912=27,$S912=102),0,1))</f>
        <v/>
      </c>
      <c r="AE912" s="43" t="str">
        <f>IF($B912="","",IF($C912="","No declarado",IFERROR(VLOOKUP($C912,F.931!$B:$BZ,$AE$1,0),"No declarado")))</f>
        <v/>
      </c>
      <c r="AF912" s="47" t="str">
        <f t="shared" si="120"/>
        <v/>
      </c>
      <c r="AG912" s="47" t="str">
        <f>IF($B912="","",IFERROR(O912-VLOOKUP(C912,F.931!B:BZ,SUMIFS(F.931!$1:$1,F.931!$3:$3,"Remuneración 4"),0),""))</f>
        <v/>
      </c>
      <c r="AH912" s="48" t="str">
        <f t="shared" si="121"/>
        <v/>
      </c>
      <c r="AI912" s="41" t="str">
        <f t="shared" si="122"/>
        <v/>
      </c>
    </row>
    <row r="913" spans="1:35" x14ac:dyDescent="0.2">
      <c r="A913" s="65"/>
      <c r="B913" s="64"/>
      <c r="C913" s="65"/>
      <c r="D913" s="88"/>
      <c r="E913" s="62"/>
      <c r="F913" s="62"/>
      <c r="G913" s="62"/>
      <c r="H913" s="62"/>
      <c r="I913" s="62"/>
      <c r="J913" s="62"/>
      <c r="K913" s="62"/>
      <c r="L913" s="43" t="str">
        <f>IF($B913="","",MAX(0,$E913-MAX($E913-$I913,Parámetros!$B$5)))</f>
        <v/>
      </c>
      <c r="M913" s="43" t="str">
        <f>IF($B913="","",MIN($E913,Parámetros!$B$4))</f>
        <v/>
      </c>
      <c r="N913" s="43" t="str">
        <f t="shared" si="123"/>
        <v/>
      </c>
      <c r="O913" s="43" t="str">
        <f>IF($B913="","",MIN(($E913+$F913)/IF($D913="",1,$D913),Parámetros!$B$4))</f>
        <v/>
      </c>
      <c r="P913" s="43" t="str">
        <f t="shared" si="124"/>
        <v/>
      </c>
      <c r="Q913" s="43" t="str">
        <f t="shared" si="125"/>
        <v/>
      </c>
      <c r="R913" s="43" t="str">
        <f t="shared" si="118"/>
        <v/>
      </c>
      <c r="S913" s="44" t="str">
        <f>IF($B913="","",IFERROR(VLOOKUP($C913,F.931!$B:$R,9,0),8))</f>
        <v/>
      </c>
      <c r="T913" s="44" t="str">
        <f>IF($B913="","",IFERROR(VLOOKUP($C913,F.931!$B:$R,7,0),1))</f>
        <v/>
      </c>
      <c r="U913" s="44" t="str">
        <f>IF($B913="","",IFERROR(VLOOKUP($C913,F.931!$B:$AR,15,0),0))</f>
        <v/>
      </c>
      <c r="V913" s="44" t="str">
        <f>IF($B913="","",IFERROR(VLOOKUP($C913,F.931!$B:$R,3,0),1))</f>
        <v/>
      </c>
      <c r="W913" s="45" t="str">
        <f t="shared" si="119"/>
        <v/>
      </c>
      <c r="X913" s="46" t="str">
        <f>IF($B913="","",$W913*(X$2+$U913*0.015) *$O913*IF(COUNTIF(Parámetros!$J:$J, $S913)&gt;0,0,1)*IF($T913=2,0,1) +$J913*$W913)</f>
        <v/>
      </c>
      <c r="Y913" s="46" t="str">
        <f>IF($B913="","",$W913*Y$2*P913*IF(COUNTIF(Parámetros!$L:$L,$S913)&gt;0,0,1)*IF($T913=2,0,1) +$K913*$W913)</f>
        <v/>
      </c>
      <c r="Z913" s="46" t="str">
        <f>IF($B913="","",($M913*Z$2+IF($T913=2,0, $M913*Z$1+$X913/$W913*(1-$W913)))*IF(COUNTIF(Parámetros!$I:$I, $S913)&gt;0,0,1))</f>
        <v/>
      </c>
      <c r="AA913" s="46" t="str">
        <f>IF($B913="","",$R913*IF($T913=2,AA$1,AA$2) *IF(COUNTIF(Parámetros!$K:$K, $S913)&gt;0,0,1)+$Y913/$W913*(1-$W913))</f>
        <v/>
      </c>
      <c r="AB913" s="46" t="str">
        <f>IF($B913="","",$Q913*Parámetros!$B$3+Parámetros!$B$2)</f>
        <v/>
      </c>
      <c r="AC913" s="46" t="str">
        <f>IF($B913="","",Parámetros!$B$1*IF(OR($S913=27,$S913=102),0,1))</f>
        <v/>
      </c>
      <c r="AE913" s="43" t="str">
        <f>IF($B913="","",IF($C913="","No declarado",IFERROR(VLOOKUP($C913,F.931!$B:$BZ,$AE$1,0),"No declarado")))</f>
        <v/>
      </c>
      <c r="AF913" s="47" t="str">
        <f t="shared" si="120"/>
        <v/>
      </c>
      <c r="AG913" s="47" t="str">
        <f>IF($B913="","",IFERROR(O913-VLOOKUP(C913,F.931!B:BZ,SUMIFS(F.931!$1:$1,F.931!$3:$3,"Remuneración 4"),0),""))</f>
        <v/>
      </c>
      <c r="AH913" s="48" t="str">
        <f t="shared" si="121"/>
        <v/>
      </c>
      <c r="AI913" s="41" t="str">
        <f t="shared" si="122"/>
        <v/>
      </c>
    </row>
    <row r="914" spans="1:35" x14ac:dyDescent="0.2">
      <c r="A914" s="65"/>
      <c r="B914" s="64"/>
      <c r="C914" s="65"/>
      <c r="D914" s="88"/>
      <c r="E914" s="62"/>
      <c r="F914" s="62"/>
      <c r="G914" s="62"/>
      <c r="H914" s="62"/>
      <c r="I914" s="62"/>
      <c r="J914" s="62"/>
      <c r="K914" s="62"/>
      <c r="L914" s="43" t="str">
        <f>IF($B914="","",MAX(0,$E914-MAX($E914-$I914,Parámetros!$B$5)))</f>
        <v/>
      </c>
      <c r="M914" s="43" t="str">
        <f>IF($B914="","",MIN($E914,Parámetros!$B$4))</f>
        <v/>
      </c>
      <c r="N914" s="43" t="str">
        <f t="shared" si="123"/>
        <v/>
      </c>
      <c r="O914" s="43" t="str">
        <f>IF($B914="","",MIN(($E914+$F914)/IF($D914="",1,$D914),Parámetros!$B$4))</f>
        <v/>
      </c>
      <c r="P914" s="43" t="str">
        <f t="shared" si="124"/>
        <v/>
      </c>
      <c r="Q914" s="43" t="str">
        <f t="shared" si="125"/>
        <v/>
      </c>
      <c r="R914" s="43" t="str">
        <f t="shared" si="118"/>
        <v/>
      </c>
      <c r="S914" s="44" t="str">
        <f>IF($B914="","",IFERROR(VLOOKUP($C914,F.931!$B:$R,9,0),8))</f>
        <v/>
      </c>
      <c r="T914" s="44" t="str">
        <f>IF($B914="","",IFERROR(VLOOKUP($C914,F.931!$B:$R,7,0),1))</f>
        <v/>
      </c>
      <c r="U914" s="44" t="str">
        <f>IF($B914="","",IFERROR(VLOOKUP($C914,F.931!$B:$AR,15,0),0))</f>
        <v/>
      </c>
      <c r="V914" s="44" t="str">
        <f>IF($B914="","",IFERROR(VLOOKUP($C914,F.931!$B:$R,3,0),1))</f>
        <v/>
      </c>
      <c r="W914" s="45" t="str">
        <f t="shared" si="119"/>
        <v/>
      </c>
      <c r="X914" s="46" t="str">
        <f>IF($B914="","",$W914*(X$2+$U914*0.015) *$O914*IF(COUNTIF(Parámetros!$J:$J, $S914)&gt;0,0,1)*IF($T914=2,0,1) +$J914*$W914)</f>
        <v/>
      </c>
      <c r="Y914" s="46" t="str">
        <f>IF($B914="","",$W914*Y$2*P914*IF(COUNTIF(Parámetros!$L:$L,$S914)&gt;0,0,1)*IF($T914=2,0,1) +$K914*$W914)</f>
        <v/>
      </c>
      <c r="Z914" s="46" t="str">
        <f>IF($B914="","",($M914*Z$2+IF($T914=2,0, $M914*Z$1+$X914/$W914*(1-$W914)))*IF(COUNTIF(Parámetros!$I:$I, $S914)&gt;0,0,1))</f>
        <v/>
      </c>
      <c r="AA914" s="46" t="str">
        <f>IF($B914="","",$R914*IF($T914=2,AA$1,AA$2) *IF(COUNTIF(Parámetros!$K:$K, $S914)&gt;0,0,1)+$Y914/$W914*(1-$W914))</f>
        <v/>
      </c>
      <c r="AB914" s="46" t="str">
        <f>IF($B914="","",$Q914*Parámetros!$B$3+Parámetros!$B$2)</f>
        <v/>
      </c>
      <c r="AC914" s="46" t="str">
        <f>IF($B914="","",Parámetros!$B$1*IF(OR($S914=27,$S914=102),0,1))</f>
        <v/>
      </c>
      <c r="AE914" s="43" t="str">
        <f>IF($B914="","",IF($C914="","No declarado",IFERROR(VLOOKUP($C914,F.931!$B:$BZ,$AE$1,0),"No declarado")))</f>
        <v/>
      </c>
      <c r="AF914" s="47" t="str">
        <f t="shared" si="120"/>
        <v/>
      </c>
      <c r="AG914" s="47" t="str">
        <f>IF($B914="","",IFERROR(O914-VLOOKUP(C914,F.931!B:BZ,SUMIFS(F.931!$1:$1,F.931!$3:$3,"Remuneración 4"),0),""))</f>
        <v/>
      </c>
      <c r="AH914" s="48" t="str">
        <f t="shared" si="121"/>
        <v/>
      </c>
      <c r="AI914" s="41" t="str">
        <f t="shared" si="122"/>
        <v/>
      </c>
    </row>
    <row r="915" spans="1:35" x14ac:dyDescent="0.2">
      <c r="A915" s="65"/>
      <c r="B915" s="64"/>
      <c r="C915" s="65"/>
      <c r="D915" s="88"/>
      <c r="E915" s="62"/>
      <c r="F915" s="62"/>
      <c r="G915" s="62"/>
      <c r="H915" s="62"/>
      <c r="I915" s="62"/>
      <c r="J915" s="62"/>
      <c r="K915" s="62"/>
      <c r="L915" s="43" t="str">
        <f>IF($B915="","",MAX(0,$E915-MAX($E915-$I915,Parámetros!$B$5)))</f>
        <v/>
      </c>
      <c r="M915" s="43" t="str">
        <f>IF($B915="","",MIN($E915,Parámetros!$B$4))</f>
        <v/>
      </c>
      <c r="N915" s="43" t="str">
        <f t="shared" si="123"/>
        <v/>
      </c>
      <c r="O915" s="43" t="str">
        <f>IF($B915="","",MIN(($E915+$F915)/IF($D915="",1,$D915),Parámetros!$B$4))</f>
        <v/>
      </c>
      <c r="P915" s="43" t="str">
        <f t="shared" si="124"/>
        <v/>
      </c>
      <c r="Q915" s="43" t="str">
        <f t="shared" si="125"/>
        <v/>
      </c>
      <c r="R915" s="43" t="str">
        <f t="shared" si="118"/>
        <v/>
      </c>
      <c r="S915" s="44" t="str">
        <f>IF($B915="","",IFERROR(VLOOKUP($C915,F.931!$B:$R,9,0),8))</f>
        <v/>
      </c>
      <c r="T915" s="44" t="str">
        <f>IF($B915="","",IFERROR(VLOOKUP($C915,F.931!$B:$R,7,0),1))</f>
        <v/>
      </c>
      <c r="U915" s="44" t="str">
        <f>IF($B915="","",IFERROR(VLOOKUP($C915,F.931!$B:$AR,15,0),0))</f>
        <v/>
      </c>
      <c r="V915" s="44" t="str">
        <f>IF($B915="","",IFERROR(VLOOKUP($C915,F.931!$B:$R,3,0),1))</f>
        <v/>
      </c>
      <c r="W915" s="45" t="str">
        <f t="shared" si="119"/>
        <v/>
      </c>
      <c r="X915" s="46" t="str">
        <f>IF($B915="","",$W915*(X$2+$U915*0.015) *$O915*IF(COUNTIF(Parámetros!$J:$J, $S915)&gt;0,0,1)*IF($T915=2,0,1) +$J915*$W915)</f>
        <v/>
      </c>
      <c r="Y915" s="46" t="str">
        <f>IF($B915="","",$W915*Y$2*P915*IF(COUNTIF(Parámetros!$L:$L,$S915)&gt;0,0,1)*IF($T915=2,0,1) +$K915*$W915)</f>
        <v/>
      </c>
      <c r="Z915" s="46" t="str">
        <f>IF($B915="","",($M915*Z$2+IF($T915=2,0, $M915*Z$1+$X915/$W915*(1-$W915)))*IF(COUNTIF(Parámetros!$I:$I, $S915)&gt;0,0,1))</f>
        <v/>
      </c>
      <c r="AA915" s="46" t="str">
        <f>IF($B915="","",$R915*IF($T915=2,AA$1,AA$2) *IF(COUNTIF(Parámetros!$K:$K, $S915)&gt;0,0,1)+$Y915/$W915*(1-$W915))</f>
        <v/>
      </c>
      <c r="AB915" s="46" t="str">
        <f>IF($B915="","",$Q915*Parámetros!$B$3+Parámetros!$B$2)</f>
        <v/>
      </c>
      <c r="AC915" s="46" t="str">
        <f>IF($B915="","",Parámetros!$B$1*IF(OR($S915=27,$S915=102),0,1))</f>
        <v/>
      </c>
      <c r="AE915" s="43" t="str">
        <f>IF($B915="","",IF($C915="","No declarado",IFERROR(VLOOKUP($C915,F.931!$B:$BZ,$AE$1,0),"No declarado")))</f>
        <v/>
      </c>
      <c r="AF915" s="47" t="str">
        <f t="shared" si="120"/>
        <v/>
      </c>
      <c r="AG915" s="47" t="str">
        <f>IF($B915="","",IFERROR(O915-VLOOKUP(C915,F.931!B:BZ,SUMIFS(F.931!$1:$1,F.931!$3:$3,"Remuneración 4"),0),""))</f>
        <v/>
      </c>
      <c r="AH915" s="48" t="str">
        <f t="shared" si="121"/>
        <v/>
      </c>
      <c r="AI915" s="41" t="str">
        <f t="shared" si="122"/>
        <v/>
      </c>
    </row>
    <row r="916" spans="1:35" x14ac:dyDescent="0.2">
      <c r="A916" s="65"/>
      <c r="B916" s="64"/>
      <c r="C916" s="65"/>
      <c r="D916" s="88"/>
      <c r="E916" s="62"/>
      <c r="F916" s="62"/>
      <c r="G916" s="62"/>
      <c r="H916" s="62"/>
      <c r="I916" s="62"/>
      <c r="J916" s="62"/>
      <c r="K916" s="62"/>
      <c r="L916" s="43" t="str">
        <f>IF($B916="","",MAX(0,$E916-MAX($E916-$I916,Parámetros!$B$5)))</f>
        <v/>
      </c>
      <c r="M916" s="43" t="str">
        <f>IF($B916="","",MIN($E916,Parámetros!$B$4))</f>
        <v/>
      </c>
      <c r="N916" s="43" t="str">
        <f t="shared" si="123"/>
        <v/>
      </c>
      <c r="O916" s="43" t="str">
        <f>IF($B916="","",MIN(($E916+$F916)/IF($D916="",1,$D916),Parámetros!$B$4))</f>
        <v/>
      </c>
      <c r="P916" s="43" t="str">
        <f t="shared" si="124"/>
        <v/>
      </c>
      <c r="Q916" s="43" t="str">
        <f t="shared" si="125"/>
        <v/>
      </c>
      <c r="R916" s="43" t="str">
        <f t="shared" si="118"/>
        <v/>
      </c>
      <c r="S916" s="44" t="str">
        <f>IF($B916="","",IFERROR(VLOOKUP($C916,F.931!$B:$R,9,0),8))</f>
        <v/>
      </c>
      <c r="T916" s="44" t="str">
        <f>IF($B916="","",IFERROR(VLOOKUP($C916,F.931!$B:$R,7,0),1))</f>
        <v/>
      </c>
      <c r="U916" s="44" t="str">
        <f>IF($B916="","",IFERROR(VLOOKUP($C916,F.931!$B:$AR,15,0),0))</f>
        <v/>
      </c>
      <c r="V916" s="44" t="str">
        <f>IF($B916="","",IFERROR(VLOOKUP($C916,F.931!$B:$R,3,0),1))</f>
        <v/>
      </c>
      <c r="W916" s="45" t="str">
        <f t="shared" si="119"/>
        <v/>
      </c>
      <c r="X916" s="46" t="str">
        <f>IF($B916="","",$W916*(X$2+$U916*0.015) *$O916*IF(COUNTIF(Parámetros!$J:$J, $S916)&gt;0,0,1)*IF($T916=2,0,1) +$J916*$W916)</f>
        <v/>
      </c>
      <c r="Y916" s="46" t="str">
        <f>IF($B916="","",$W916*Y$2*P916*IF(COUNTIF(Parámetros!$L:$L,$S916)&gt;0,0,1)*IF($T916=2,0,1) +$K916*$W916)</f>
        <v/>
      </c>
      <c r="Z916" s="46" t="str">
        <f>IF($B916="","",($M916*Z$2+IF($T916=2,0, $M916*Z$1+$X916/$W916*(1-$W916)))*IF(COUNTIF(Parámetros!$I:$I, $S916)&gt;0,0,1))</f>
        <v/>
      </c>
      <c r="AA916" s="46" t="str">
        <f>IF($B916="","",$R916*IF($T916=2,AA$1,AA$2) *IF(COUNTIF(Parámetros!$K:$K, $S916)&gt;0,0,1)+$Y916/$W916*(1-$W916))</f>
        <v/>
      </c>
      <c r="AB916" s="46" t="str">
        <f>IF($B916="","",$Q916*Parámetros!$B$3+Parámetros!$B$2)</f>
        <v/>
      </c>
      <c r="AC916" s="46" t="str">
        <f>IF($B916="","",Parámetros!$B$1*IF(OR($S916=27,$S916=102),0,1))</f>
        <v/>
      </c>
      <c r="AE916" s="43" t="str">
        <f>IF($B916="","",IF($C916="","No declarado",IFERROR(VLOOKUP($C916,F.931!$B:$BZ,$AE$1,0),"No declarado")))</f>
        <v/>
      </c>
      <c r="AF916" s="47" t="str">
        <f t="shared" si="120"/>
        <v/>
      </c>
      <c r="AG916" s="47" t="str">
        <f>IF($B916="","",IFERROR(O916-VLOOKUP(C916,F.931!B:BZ,SUMIFS(F.931!$1:$1,F.931!$3:$3,"Remuneración 4"),0),""))</f>
        <v/>
      </c>
      <c r="AH916" s="48" t="str">
        <f t="shared" si="121"/>
        <v/>
      </c>
      <c r="AI916" s="41" t="str">
        <f t="shared" si="122"/>
        <v/>
      </c>
    </row>
    <row r="917" spans="1:35" x14ac:dyDescent="0.2">
      <c r="A917" s="65"/>
      <c r="B917" s="64"/>
      <c r="C917" s="65"/>
      <c r="D917" s="88"/>
      <c r="E917" s="62"/>
      <c r="F917" s="62"/>
      <c r="G917" s="62"/>
      <c r="H917" s="62"/>
      <c r="I917" s="62"/>
      <c r="J917" s="62"/>
      <c r="K917" s="62"/>
      <c r="L917" s="43" t="str">
        <f>IF($B917="","",MAX(0,$E917-MAX($E917-$I917,Parámetros!$B$5)))</f>
        <v/>
      </c>
      <c r="M917" s="43" t="str">
        <f>IF($B917="","",MIN($E917,Parámetros!$B$4))</f>
        <v/>
      </c>
      <c r="N917" s="43" t="str">
        <f t="shared" si="123"/>
        <v/>
      </c>
      <c r="O917" s="43" t="str">
        <f>IF($B917="","",MIN(($E917+$F917)/IF($D917="",1,$D917),Parámetros!$B$4))</f>
        <v/>
      </c>
      <c r="P917" s="43" t="str">
        <f t="shared" si="124"/>
        <v/>
      </c>
      <c r="Q917" s="43" t="str">
        <f t="shared" si="125"/>
        <v/>
      </c>
      <c r="R917" s="43" t="str">
        <f t="shared" si="118"/>
        <v/>
      </c>
      <c r="S917" s="44" t="str">
        <f>IF($B917="","",IFERROR(VLOOKUP($C917,F.931!$B:$R,9,0),8))</f>
        <v/>
      </c>
      <c r="T917" s="44" t="str">
        <f>IF($B917="","",IFERROR(VLOOKUP($C917,F.931!$B:$R,7,0),1))</f>
        <v/>
      </c>
      <c r="U917" s="44" t="str">
        <f>IF($B917="","",IFERROR(VLOOKUP($C917,F.931!$B:$AR,15,0),0))</f>
        <v/>
      </c>
      <c r="V917" s="44" t="str">
        <f>IF($B917="","",IFERROR(VLOOKUP($C917,F.931!$B:$R,3,0),1))</f>
        <v/>
      </c>
      <c r="W917" s="45" t="str">
        <f t="shared" si="119"/>
        <v/>
      </c>
      <c r="X917" s="46" t="str">
        <f>IF($B917="","",$W917*(X$2+$U917*0.015) *$O917*IF(COUNTIF(Parámetros!$J:$J, $S917)&gt;0,0,1)*IF($T917=2,0,1) +$J917*$W917)</f>
        <v/>
      </c>
      <c r="Y917" s="46" t="str">
        <f>IF($B917="","",$W917*Y$2*P917*IF(COUNTIF(Parámetros!$L:$L,$S917)&gt;0,0,1)*IF($T917=2,0,1) +$K917*$W917)</f>
        <v/>
      </c>
      <c r="Z917" s="46" t="str">
        <f>IF($B917="","",($M917*Z$2+IF($T917=2,0, $M917*Z$1+$X917/$W917*(1-$W917)))*IF(COUNTIF(Parámetros!$I:$I, $S917)&gt;0,0,1))</f>
        <v/>
      </c>
      <c r="AA917" s="46" t="str">
        <f>IF($B917="","",$R917*IF($T917=2,AA$1,AA$2) *IF(COUNTIF(Parámetros!$K:$K, $S917)&gt;0,0,1)+$Y917/$W917*(1-$W917))</f>
        <v/>
      </c>
      <c r="AB917" s="46" t="str">
        <f>IF($B917="","",$Q917*Parámetros!$B$3+Parámetros!$B$2)</f>
        <v/>
      </c>
      <c r="AC917" s="46" t="str">
        <f>IF($B917="","",Parámetros!$B$1*IF(OR($S917=27,$S917=102),0,1))</f>
        <v/>
      </c>
      <c r="AE917" s="43" t="str">
        <f>IF($B917="","",IF($C917="","No declarado",IFERROR(VLOOKUP($C917,F.931!$B:$BZ,$AE$1,0),"No declarado")))</f>
        <v/>
      </c>
      <c r="AF917" s="47" t="str">
        <f t="shared" si="120"/>
        <v/>
      </c>
      <c r="AG917" s="47" t="str">
        <f>IF($B917="","",IFERROR(O917-VLOOKUP(C917,F.931!B:BZ,SUMIFS(F.931!$1:$1,F.931!$3:$3,"Remuneración 4"),0),""))</f>
        <v/>
      </c>
      <c r="AH917" s="48" t="str">
        <f t="shared" si="121"/>
        <v/>
      </c>
      <c r="AI917" s="41" t="str">
        <f t="shared" si="122"/>
        <v/>
      </c>
    </row>
    <row r="918" spans="1:35" x14ac:dyDescent="0.2">
      <c r="A918" s="65"/>
      <c r="B918" s="64"/>
      <c r="C918" s="65"/>
      <c r="D918" s="88"/>
      <c r="E918" s="62"/>
      <c r="F918" s="62"/>
      <c r="G918" s="62"/>
      <c r="H918" s="62"/>
      <c r="I918" s="62"/>
      <c r="J918" s="62"/>
      <c r="K918" s="62"/>
      <c r="L918" s="43" t="str">
        <f>IF($B918="","",MAX(0,$E918-MAX($E918-$I918,Parámetros!$B$5)))</f>
        <v/>
      </c>
      <c r="M918" s="43" t="str">
        <f>IF($B918="","",MIN($E918,Parámetros!$B$4))</f>
        <v/>
      </c>
      <c r="N918" s="43" t="str">
        <f t="shared" si="123"/>
        <v/>
      </c>
      <c r="O918" s="43" t="str">
        <f>IF($B918="","",MIN(($E918+$F918)/IF($D918="",1,$D918),Parámetros!$B$4))</f>
        <v/>
      </c>
      <c r="P918" s="43" t="str">
        <f t="shared" si="124"/>
        <v/>
      </c>
      <c r="Q918" s="43" t="str">
        <f t="shared" si="125"/>
        <v/>
      </c>
      <c r="R918" s="43" t="str">
        <f t="shared" si="118"/>
        <v/>
      </c>
      <c r="S918" s="44" t="str">
        <f>IF($B918="","",IFERROR(VLOOKUP($C918,F.931!$B:$R,9,0),8))</f>
        <v/>
      </c>
      <c r="T918" s="44" t="str">
        <f>IF($B918="","",IFERROR(VLOOKUP($C918,F.931!$B:$R,7,0),1))</f>
        <v/>
      </c>
      <c r="U918" s="44" t="str">
        <f>IF($B918="","",IFERROR(VLOOKUP($C918,F.931!$B:$AR,15,0),0))</f>
        <v/>
      </c>
      <c r="V918" s="44" t="str">
        <f>IF($B918="","",IFERROR(VLOOKUP($C918,F.931!$B:$R,3,0),1))</f>
        <v/>
      </c>
      <c r="W918" s="45" t="str">
        <f t="shared" si="119"/>
        <v/>
      </c>
      <c r="X918" s="46" t="str">
        <f>IF($B918="","",$W918*(X$2+$U918*0.015) *$O918*IF(COUNTIF(Parámetros!$J:$J, $S918)&gt;0,0,1)*IF($T918=2,0,1) +$J918*$W918)</f>
        <v/>
      </c>
      <c r="Y918" s="46" t="str">
        <f>IF($B918="","",$W918*Y$2*P918*IF(COUNTIF(Parámetros!$L:$L,$S918)&gt;0,0,1)*IF($T918=2,0,1) +$K918*$W918)</f>
        <v/>
      </c>
      <c r="Z918" s="46" t="str">
        <f>IF($B918="","",($M918*Z$2+IF($T918=2,0, $M918*Z$1+$X918/$W918*(1-$W918)))*IF(COUNTIF(Parámetros!$I:$I, $S918)&gt;0,0,1))</f>
        <v/>
      </c>
      <c r="AA918" s="46" t="str">
        <f>IF($B918="","",$R918*IF($T918=2,AA$1,AA$2) *IF(COUNTIF(Parámetros!$K:$K, $S918)&gt;0,0,1)+$Y918/$W918*(1-$W918))</f>
        <v/>
      </c>
      <c r="AB918" s="46" t="str">
        <f>IF($B918="","",$Q918*Parámetros!$B$3+Parámetros!$B$2)</f>
        <v/>
      </c>
      <c r="AC918" s="46" t="str">
        <f>IF($B918="","",Parámetros!$B$1*IF(OR($S918=27,$S918=102),0,1))</f>
        <v/>
      </c>
      <c r="AE918" s="43" t="str">
        <f>IF($B918="","",IF($C918="","No declarado",IFERROR(VLOOKUP($C918,F.931!$B:$BZ,$AE$1,0),"No declarado")))</f>
        <v/>
      </c>
      <c r="AF918" s="47" t="str">
        <f t="shared" si="120"/>
        <v/>
      </c>
      <c r="AG918" s="47" t="str">
        <f>IF($B918="","",IFERROR(O918-VLOOKUP(C918,F.931!B:BZ,SUMIFS(F.931!$1:$1,F.931!$3:$3,"Remuneración 4"),0),""))</f>
        <v/>
      </c>
      <c r="AH918" s="48" t="str">
        <f t="shared" si="121"/>
        <v/>
      </c>
      <c r="AI918" s="41" t="str">
        <f t="shared" si="122"/>
        <v/>
      </c>
    </row>
    <row r="919" spans="1:35" x14ac:dyDescent="0.2">
      <c r="A919" s="65"/>
      <c r="B919" s="64"/>
      <c r="C919" s="65"/>
      <c r="D919" s="88"/>
      <c r="E919" s="62"/>
      <c r="F919" s="62"/>
      <c r="G919" s="62"/>
      <c r="H919" s="62"/>
      <c r="I919" s="62"/>
      <c r="J919" s="62"/>
      <c r="K919" s="62"/>
      <c r="L919" s="43" t="str">
        <f>IF($B919="","",MAX(0,$E919-MAX($E919-$I919,Parámetros!$B$5)))</f>
        <v/>
      </c>
      <c r="M919" s="43" t="str">
        <f>IF($B919="","",MIN($E919,Parámetros!$B$4))</f>
        <v/>
      </c>
      <c r="N919" s="43" t="str">
        <f t="shared" si="123"/>
        <v/>
      </c>
      <c r="O919" s="43" t="str">
        <f>IF($B919="","",MIN(($E919+$F919)/IF($D919="",1,$D919),Parámetros!$B$4))</f>
        <v/>
      </c>
      <c r="P919" s="43" t="str">
        <f t="shared" si="124"/>
        <v/>
      </c>
      <c r="Q919" s="43" t="str">
        <f t="shared" si="125"/>
        <v/>
      </c>
      <c r="R919" s="43" t="str">
        <f t="shared" si="118"/>
        <v/>
      </c>
      <c r="S919" s="44" t="str">
        <f>IF($B919="","",IFERROR(VLOOKUP($C919,F.931!$B:$R,9,0),8))</f>
        <v/>
      </c>
      <c r="T919" s="44" t="str">
        <f>IF($B919="","",IFERROR(VLOOKUP($C919,F.931!$B:$R,7,0),1))</f>
        <v/>
      </c>
      <c r="U919" s="44" t="str">
        <f>IF($B919="","",IFERROR(VLOOKUP($C919,F.931!$B:$AR,15,0),0))</f>
        <v/>
      </c>
      <c r="V919" s="44" t="str">
        <f>IF($B919="","",IFERROR(VLOOKUP($C919,F.931!$B:$R,3,0),1))</f>
        <v/>
      </c>
      <c r="W919" s="45" t="str">
        <f t="shared" si="119"/>
        <v/>
      </c>
      <c r="X919" s="46" t="str">
        <f>IF($B919="","",$W919*(X$2+$U919*0.015) *$O919*IF(COUNTIF(Parámetros!$J:$J, $S919)&gt;0,0,1)*IF($T919=2,0,1) +$J919*$W919)</f>
        <v/>
      </c>
      <c r="Y919" s="46" t="str">
        <f>IF($B919="","",$W919*Y$2*P919*IF(COUNTIF(Parámetros!$L:$L,$S919)&gt;0,0,1)*IF($T919=2,0,1) +$K919*$W919)</f>
        <v/>
      </c>
      <c r="Z919" s="46" t="str">
        <f>IF($B919="","",($M919*Z$2+IF($T919=2,0, $M919*Z$1+$X919/$W919*(1-$W919)))*IF(COUNTIF(Parámetros!$I:$I, $S919)&gt;0,0,1))</f>
        <v/>
      </c>
      <c r="AA919" s="46" t="str">
        <f>IF($B919="","",$R919*IF($T919=2,AA$1,AA$2) *IF(COUNTIF(Parámetros!$K:$K, $S919)&gt;0,0,1)+$Y919/$W919*(1-$W919))</f>
        <v/>
      </c>
      <c r="AB919" s="46" t="str">
        <f>IF($B919="","",$Q919*Parámetros!$B$3+Parámetros!$B$2)</f>
        <v/>
      </c>
      <c r="AC919" s="46" t="str">
        <f>IF($B919="","",Parámetros!$B$1*IF(OR($S919=27,$S919=102),0,1))</f>
        <v/>
      </c>
      <c r="AE919" s="43" t="str">
        <f>IF($B919="","",IF($C919="","No declarado",IFERROR(VLOOKUP($C919,F.931!$B:$BZ,$AE$1,0),"No declarado")))</f>
        <v/>
      </c>
      <c r="AF919" s="47" t="str">
        <f t="shared" si="120"/>
        <v/>
      </c>
      <c r="AG919" s="47" t="str">
        <f>IF($B919="","",IFERROR(O919-VLOOKUP(C919,F.931!B:BZ,SUMIFS(F.931!$1:$1,F.931!$3:$3,"Remuneración 4"),0),""))</f>
        <v/>
      </c>
      <c r="AH919" s="48" t="str">
        <f t="shared" si="121"/>
        <v/>
      </c>
      <c r="AI919" s="41" t="str">
        <f t="shared" si="122"/>
        <v/>
      </c>
    </row>
    <row r="920" spans="1:35" x14ac:dyDescent="0.2">
      <c r="A920" s="65"/>
      <c r="B920" s="64"/>
      <c r="C920" s="65"/>
      <c r="D920" s="88"/>
      <c r="E920" s="62"/>
      <c r="F920" s="62"/>
      <c r="G920" s="62"/>
      <c r="H920" s="62"/>
      <c r="I920" s="62"/>
      <c r="J920" s="62"/>
      <c r="K920" s="62"/>
      <c r="L920" s="43" t="str">
        <f>IF($B920="","",MAX(0,$E920-MAX($E920-$I920,Parámetros!$B$5)))</f>
        <v/>
      </c>
      <c r="M920" s="43" t="str">
        <f>IF($B920="","",MIN($E920,Parámetros!$B$4))</f>
        <v/>
      </c>
      <c r="N920" s="43" t="str">
        <f t="shared" si="123"/>
        <v/>
      </c>
      <c r="O920" s="43" t="str">
        <f>IF($B920="","",MIN(($E920+$F920)/IF($D920="",1,$D920),Parámetros!$B$4))</f>
        <v/>
      </c>
      <c r="P920" s="43" t="str">
        <f t="shared" si="124"/>
        <v/>
      </c>
      <c r="Q920" s="43" t="str">
        <f t="shared" si="125"/>
        <v/>
      </c>
      <c r="R920" s="43" t="str">
        <f t="shared" si="118"/>
        <v/>
      </c>
      <c r="S920" s="44" t="str">
        <f>IF($B920="","",IFERROR(VLOOKUP($C920,F.931!$B:$R,9,0),8))</f>
        <v/>
      </c>
      <c r="T920" s="44" t="str">
        <f>IF($B920="","",IFERROR(VLOOKUP($C920,F.931!$B:$R,7,0),1))</f>
        <v/>
      </c>
      <c r="U920" s="44" t="str">
        <f>IF($B920="","",IFERROR(VLOOKUP($C920,F.931!$B:$AR,15,0),0))</f>
        <v/>
      </c>
      <c r="V920" s="44" t="str">
        <f>IF($B920="","",IFERROR(VLOOKUP($C920,F.931!$B:$R,3,0),1))</f>
        <v/>
      </c>
      <c r="W920" s="45" t="str">
        <f t="shared" si="119"/>
        <v/>
      </c>
      <c r="X920" s="46" t="str">
        <f>IF($B920="","",$W920*(X$2+$U920*0.015) *$O920*IF(COUNTIF(Parámetros!$J:$J, $S920)&gt;0,0,1)*IF($T920=2,0,1) +$J920*$W920)</f>
        <v/>
      </c>
      <c r="Y920" s="46" t="str">
        <f>IF($B920="","",$W920*Y$2*P920*IF(COUNTIF(Parámetros!$L:$L,$S920)&gt;0,0,1)*IF($T920=2,0,1) +$K920*$W920)</f>
        <v/>
      </c>
      <c r="Z920" s="46" t="str">
        <f>IF($B920="","",($M920*Z$2+IF($T920=2,0, $M920*Z$1+$X920/$W920*(1-$W920)))*IF(COUNTIF(Parámetros!$I:$I, $S920)&gt;0,0,1))</f>
        <v/>
      </c>
      <c r="AA920" s="46" t="str">
        <f>IF($B920="","",$R920*IF($T920=2,AA$1,AA$2) *IF(COUNTIF(Parámetros!$K:$K, $S920)&gt;0,0,1)+$Y920/$W920*(1-$W920))</f>
        <v/>
      </c>
      <c r="AB920" s="46" t="str">
        <f>IF($B920="","",$Q920*Parámetros!$B$3+Parámetros!$B$2)</f>
        <v/>
      </c>
      <c r="AC920" s="46" t="str">
        <f>IF($B920="","",Parámetros!$B$1*IF(OR($S920=27,$S920=102),0,1))</f>
        <v/>
      </c>
      <c r="AE920" s="43" t="str">
        <f>IF($B920="","",IF($C920="","No declarado",IFERROR(VLOOKUP($C920,F.931!$B:$BZ,$AE$1,0),"No declarado")))</f>
        <v/>
      </c>
      <c r="AF920" s="47" t="str">
        <f t="shared" si="120"/>
        <v/>
      </c>
      <c r="AG920" s="47" t="str">
        <f>IF($B920="","",IFERROR(O920-VLOOKUP(C920,F.931!B:BZ,SUMIFS(F.931!$1:$1,F.931!$3:$3,"Remuneración 4"),0),""))</f>
        <v/>
      </c>
      <c r="AH920" s="48" t="str">
        <f t="shared" si="121"/>
        <v/>
      </c>
      <c r="AI920" s="41" t="str">
        <f t="shared" si="122"/>
        <v/>
      </c>
    </row>
    <row r="921" spans="1:35" x14ac:dyDescent="0.2">
      <c r="A921" s="65"/>
      <c r="B921" s="64"/>
      <c r="C921" s="65"/>
      <c r="D921" s="88"/>
      <c r="E921" s="62"/>
      <c r="F921" s="62"/>
      <c r="G921" s="62"/>
      <c r="H921" s="62"/>
      <c r="I921" s="62"/>
      <c r="J921" s="62"/>
      <c r="K921" s="62"/>
      <c r="L921" s="43" t="str">
        <f>IF($B921="","",MAX(0,$E921-MAX($E921-$I921,Parámetros!$B$5)))</f>
        <v/>
      </c>
      <c r="M921" s="43" t="str">
        <f>IF($B921="","",MIN($E921,Parámetros!$B$4))</f>
        <v/>
      </c>
      <c r="N921" s="43" t="str">
        <f t="shared" si="123"/>
        <v/>
      </c>
      <c r="O921" s="43" t="str">
        <f>IF($B921="","",MIN(($E921+$F921)/IF($D921="",1,$D921),Parámetros!$B$4))</f>
        <v/>
      </c>
      <c r="P921" s="43" t="str">
        <f t="shared" si="124"/>
        <v/>
      </c>
      <c r="Q921" s="43" t="str">
        <f t="shared" si="125"/>
        <v/>
      </c>
      <c r="R921" s="43" t="str">
        <f t="shared" si="118"/>
        <v/>
      </c>
      <c r="S921" s="44" t="str">
        <f>IF($B921="","",IFERROR(VLOOKUP($C921,F.931!$B:$R,9,0),8))</f>
        <v/>
      </c>
      <c r="T921" s="44" t="str">
        <f>IF($B921="","",IFERROR(VLOOKUP($C921,F.931!$B:$R,7,0),1))</f>
        <v/>
      </c>
      <c r="U921" s="44" t="str">
        <f>IF($B921="","",IFERROR(VLOOKUP($C921,F.931!$B:$AR,15,0),0))</f>
        <v/>
      </c>
      <c r="V921" s="44" t="str">
        <f>IF($B921="","",IFERROR(VLOOKUP($C921,F.931!$B:$R,3,0),1))</f>
        <v/>
      </c>
      <c r="W921" s="45" t="str">
        <f t="shared" si="119"/>
        <v/>
      </c>
      <c r="X921" s="46" t="str">
        <f>IF($B921="","",$W921*(X$2+$U921*0.015) *$O921*IF(COUNTIF(Parámetros!$J:$J, $S921)&gt;0,0,1)*IF($T921=2,0,1) +$J921*$W921)</f>
        <v/>
      </c>
      <c r="Y921" s="46" t="str">
        <f>IF($B921="","",$W921*Y$2*P921*IF(COUNTIF(Parámetros!$L:$L,$S921)&gt;0,0,1)*IF($T921=2,0,1) +$K921*$W921)</f>
        <v/>
      </c>
      <c r="Z921" s="46" t="str">
        <f>IF($B921="","",($M921*Z$2+IF($T921=2,0, $M921*Z$1+$X921/$W921*(1-$W921)))*IF(COUNTIF(Parámetros!$I:$I, $S921)&gt;0,0,1))</f>
        <v/>
      </c>
      <c r="AA921" s="46" t="str">
        <f>IF($B921="","",$R921*IF($T921=2,AA$1,AA$2) *IF(COUNTIF(Parámetros!$K:$K, $S921)&gt;0,0,1)+$Y921/$W921*(1-$W921))</f>
        <v/>
      </c>
      <c r="AB921" s="46" t="str">
        <f>IF($B921="","",$Q921*Parámetros!$B$3+Parámetros!$B$2)</f>
        <v/>
      </c>
      <c r="AC921" s="46" t="str">
        <f>IF($B921="","",Parámetros!$B$1*IF(OR($S921=27,$S921=102),0,1))</f>
        <v/>
      </c>
      <c r="AE921" s="43" t="str">
        <f>IF($B921="","",IF($C921="","No declarado",IFERROR(VLOOKUP($C921,F.931!$B:$BZ,$AE$1,0),"No declarado")))</f>
        <v/>
      </c>
      <c r="AF921" s="47" t="str">
        <f t="shared" si="120"/>
        <v/>
      </c>
      <c r="AG921" s="47" t="str">
        <f>IF($B921="","",IFERROR(O921-VLOOKUP(C921,F.931!B:BZ,SUMIFS(F.931!$1:$1,F.931!$3:$3,"Remuneración 4"),0),""))</f>
        <v/>
      </c>
      <c r="AH921" s="48" t="str">
        <f t="shared" si="121"/>
        <v/>
      </c>
      <c r="AI921" s="41" t="str">
        <f t="shared" si="122"/>
        <v/>
      </c>
    </row>
    <row r="922" spans="1:35" x14ac:dyDescent="0.2">
      <c r="A922" s="65"/>
      <c r="B922" s="64"/>
      <c r="C922" s="65"/>
      <c r="D922" s="88"/>
      <c r="E922" s="62"/>
      <c r="F922" s="62"/>
      <c r="G922" s="62"/>
      <c r="H922" s="62"/>
      <c r="I922" s="62"/>
      <c r="J922" s="62"/>
      <c r="K922" s="62"/>
      <c r="L922" s="43" t="str">
        <f>IF($B922="","",MAX(0,$E922-MAX($E922-$I922,Parámetros!$B$5)))</f>
        <v/>
      </c>
      <c r="M922" s="43" t="str">
        <f>IF($B922="","",MIN($E922,Parámetros!$B$4))</f>
        <v/>
      </c>
      <c r="N922" s="43" t="str">
        <f t="shared" si="123"/>
        <v/>
      </c>
      <c r="O922" s="43" t="str">
        <f>IF($B922="","",MIN(($E922+$F922)/IF($D922="",1,$D922),Parámetros!$B$4))</f>
        <v/>
      </c>
      <c r="P922" s="43" t="str">
        <f t="shared" si="124"/>
        <v/>
      </c>
      <c r="Q922" s="43" t="str">
        <f t="shared" si="125"/>
        <v/>
      </c>
      <c r="R922" s="43" t="str">
        <f t="shared" si="118"/>
        <v/>
      </c>
      <c r="S922" s="44" t="str">
        <f>IF($B922="","",IFERROR(VLOOKUP($C922,F.931!$B:$R,9,0),8))</f>
        <v/>
      </c>
      <c r="T922" s="44" t="str">
        <f>IF($B922="","",IFERROR(VLOOKUP($C922,F.931!$B:$R,7,0),1))</f>
        <v/>
      </c>
      <c r="U922" s="44" t="str">
        <f>IF($B922="","",IFERROR(VLOOKUP($C922,F.931!$B:$AR,15,0),0))</f>
        <v/>
      </c>
      <c r="V922" s="44" t="str">
        <f>IF($B922="","",IFERROR(VLOOKUP($C922,F.931!$B:$R,3,0),1))</f>
        <v/>
      </c>
      <c r="W922" s="45" t="str">
        <f t="shared" si="119"/>
        <v/>
      </c>
      <c r="X922" s="46" t="str">
        <f>IF($B922="","",$W922*(X$2+$U922*0.015) *$O922*IF(COUNTIF(Parámetros!$J:$J, $S922)&gt;0,0,1)*IF($T922=2,0,1) +$J922*$W922)</f>
        <v/>
      </c>
      <c r="Y922" s="46" t="str">
        <f>IF($B922="","",$W922*Y$2*P922*IF(COUNTIF(Parámetros!$L:$L,$S922)&gt;0,0,1)*IF($T922=2,0,1) +$K922*$W922)</f>
        <v/>
      </c>
      <c r="Z922" s="46" t="str">
        <f>IF($B922="","",($M922*Z$2+IF($T922=2,0, $M922*Z$1+$X922/$W922*(1-$W922)))*IF(COUNTIF(Parámetros!$I:$I, $S922)&gt;0,0,1))</f>
        <v/>
      </c>
      <c r="AA922" s="46" t="str">
        <f>IF($B922="","",$R922*IF($T922=2,AA$1,AA$2) *IF(COUNTIF(Parámetros!$K:$K, $S922)&gt;0,0,1)+$Y922/$W922*(1-$W922))</f>
        <v/>
      </c>
      <c r="AB922" s="46" t="str">
        <f>IF($B922="","",$Q922*Parámetros!$B$3+Parámetros!$B$2)</f>
        <v/>
      </c>
      <c r="AC922" s="46" t="str">
        <f>IF($B922="","",Parámetros!$B$1*IF(OR($S922=27,$S922=102),0,1))</f>
        <v/>
      </c>
      <c r="AE922" s="43" t="str">
        <f>IF($B922="","",IF($C922="","No declarado",IFERROR(VLOOKUP($C922,F.931!$B:$BZ,$AE$1,0),"No declarado")))</f>
        <v/>
      </c>
      <c r="AF922" s="47" t="str">
        <f t="shared" si="120"/>
        <v/>
      </c>
      <c r="AG922" s="47" t="str">
        <f>IF($B922="","",IFERROR(O922-VLOOKUP(C922,F.931!B:BZ,SUMIFS(F.931!$1:$1,F.931!$3:$3,"Remuneración 4"),0),""))</f>
        <v/>
      </c>
      <c r="AH922" s="48" t="str">
        <f t="shared" si="121"/>
        <v/>
      </c>
      <c r="AI922" s="41" t="str">
        <f t="shared" si="122"/>
        <v/>
      </c>
    </row>
    <row r="923" spans="1:35" x14ac:dyDescent="0.2">
      <c r="A923" s="65"/>
      <c r="B923" s="64"/>
      <c r="C923" s="65"/>
      <c r="D923" s="88"/>
      <c r="E923" s="62"/>
      <c r="F923" s="62"/>
      <c r="G923" s="62"/>
      <c r="H923" s="62"/>
      <c r="I923" s="62"/>
      <c r="J923" s="62"/>
      <c r="K923" s="62"/>
      <c r="L923" s="43" t="str">
        <f>IF($B923="","",MAX(0,$E923-MAX($E923-$I923,Parámetros!$B$5)))</f>
        <v/>
      </c>
      <c r="M923" s="43" t="str">
        <f>IF($B923="","",MIN($E923,Parámetros!$B$4))</f>
        <v/>
      </c>
      <c r="N923" s="43" t="str">
        <f t="shared" si="123"/>
        <v/>
      </c>
      <c r="O923" s="43" t="str">
        <f>IF($B923="","",MIN(($E923+$F923)/IF($D923="",1,$D923),Parámetros!$B$4))</f>
        <v/>
      </c>
      <c r="P923" s="43" t="str">
        <f t="shared" si="124"/>
        <v/>
      </c>
      <c r="Q923" s="43" t="str">
        <f t="shared" si="125"/>
        <v/>
      </c>
      <c r="R923" s="43" t="str">
        <f t="shared" si="118"/>
        <v/>
      </c>
      <c r="S923" s="44" t="str">
        <f>IF($B923="","",IFERROR(VLOOKUP($C923,F.931!$B:$R,9,0),8))</f>
        <v/>
      </c>
      <c r="T923" s="44" t="str">
        <f>IF($B923="","",IFERROR(VLOOKUP($C923,F.931!$B:$R,7,0),1))</f>
        <v/>
      </c>
      <c r="U923" s="44" t="str">
        <f>IF($B923="","",IFERROR(VLOOKUP($C923,F.931!$B:$AR,15,0),0))</f>
        <v/>
      </c>
      <c r="V923" s="44" t="str">
        <f>IF($B923="","",IFERROR(VLOOKUP($C923,F.931!$B:$R,3,0),1))</f>
        <v/>
      </c>
      <c r="W923" s="45" t="str">
        <f t="shared" si="119"/>
        <v/>
      </c>
      <c r="X923" s="46" t="str">
        <f>IF($B923="","",$W923*(X$2+$U923*0.015) *$O923*IF(COUNTIF(Parámetros!$J:$J, $S923)&gt;0,0,1)*IF($T923=2,0,1) +$J923*$W923)</f>
        <v/>
      </c>
      <c r="Y923" s="46" t="str">
        <f>IF($B923="","",$W923*Y$2*P923*IF(COUNTIF(Parámetros!$L:$L,$S923)&gt;0,0,1)*IF($T923=2,0,1) +$K923*$W923)</f>
        <v/>
      </c>
      <c r="Z923" s="46" t="str">
        <f>IF($B923="","",($M923*Z$2+IF($T923=2,0, $M923*Z$1+$X923/$W923*(1-$W923)))*IF(COUNTIF(Parámetros!$I:$I, $S923)&gt;0,0,1))</f>
        <v/>
      </c>
      <c r="AA923" s="46" t="str">
        <f>IF($B923="","",$R923*IF($T923=2,AA$1,AA$2) *IF(COUNTIF(Parámetros!$K:$K, $S923)&gt;0,0,1)+$Y923/$W923*(1-$W923))</f>
        <v/>
      </c>
      <c r="AB923" s="46" t="str">
        <f>IF($B923="","",$Q923*Parámetros!$B$3+Parámetros!$B$2)</f>
        <v/>
      </c>
      <c r="AC923" s="46" t="str">
        <f>IF($B923="","",Parámetros!$B$1*IF(OR($S923=27,$S923=102),0,1))</f>
        <v/>
      </c>
      <c r="AE923" s="43" t="str">
        <f>IF($B923="","",IF($C923="","No declarado",IFERROR(VLOOKUP($C923,F.931!$B:$BZ,$AE$1,0),"No declarado")))</f>
        <v/>
      </c>
      <c r="AF923" s="47" t="str">
        <f t="shared" si="120"/>
        <v/>
      </c>
      <c r="AG923" s="47" t="str">
        <f>IF($B923="","",IFERROR(O923-VLOOKUP(C923,F.931!B:BZ,SUMIFS(F.931!$1:$1,F.931!$3:$3,"Remuneración 4"),0),""))</f>
        <v/>
      </c>
      <c r="AH923" s="48" t="str">
        <f t="shared" si="121"/>
        <v/>
      </c>
      <c r="AI923" s="41" t="str">
        <f t="shared" si="122"/>
        <v/>
      </c>
    </row>
    <row r="924" spans="1:35" x14ac:dyDescent="0.2">
      <c r="A924" s="65"/>
      <c r="B924" s="64"/>
      <c r="C924" s="65"/>
      <c r="D924" s="88"/>
      <c r="E924" s="62"/>
      <c r="F924" s="62"/>
      <c r="G924" s="62"/>
      <c r="H924" s="62"/>
      <c r="I924" s="62"/>
      <c r="J924" s="62"/>
      <c r="K924" s="62"/>
      <c r="L924" s="43" t="str">
        <f>IF($B924="","",MAX(0,$E924-MAX($E924-$I924,Parámetros!$B$5)))</f>
        <v/>
      </c>
      <c r="M924" s="43" t="str">
        <f>IF($B924="","",MIN($E924,Parámetros!$B$4))</f>
        <v/>
      </c>
      <c r="N924" s="43" t="str">
        <f t="shared" si="123"/>
        <v/>
      </c>
      <c r="O924" s="43" t="str">
        <f>IF($B924="","",MIN(($E924+$F924)/IF($D924="",1,$D924),Parámetros!$B$4))</f>
        <v/>
      </c>
      <c r="P924" s="43" t="str">
        <f t="shared" si="124"/>
        <v/>
      </c>
      <c r="Q924" s="43" t="str">
        <f t="shared" si="125"/>
        <v/>
      </c>
      <c r="R924" s="43" t="str">
        <f t="shared" si="118"/>
        <v/>
      </c>
      <c r="S924" s="44" t="str">
        <f>IF($B924="","",IFERROR(VLOOKUP($C924,F.931!$B:$R,9,0),8))</f>
        <v/>
      </c>
      <c r="T924" s="44" t="str">
        <f>IF($B924="","",IFERROR(VLOOKUP($C924,F.931!$B:$R,7,0),1))</f>
        <v/>
      </c>
      <c r="U924" s="44" t="str">
        <f>IF($B924="","",IFERROR(VLOOKUP($C924,F.931!$B:$AR,15,0),0))</f>
        <v/>
      </c>
      <c r="V924" s="44" t="str">
        <f>IF($B924="","",IFERROR(VLOOKUP($C924,F.931!$B:$R,3,0),1))</f>
        <v/>
      </c>
      <c r="W924" s="45" t="str">
        <f t="shared" si="119"/>
        <v/>
      </c>
      <c r="X924" s="46" t="str">
        <f>IF($B924="","",$W924*(X$2+$U924*0.015) *$O924*IF(COUNTIF(Parámetros!$J:$J, $S924)&gt;0,0,1)*IF($T924=2,0,1) +$J924*$W924)</f>
        <v/>
      </c>
      <c r="Y924" s="46" t="str">
        <f>IF($B924="","",$W924*Y$2*P924*IF(COUNTIF(Parámetros!$L:$L,$S924)&gt;0,0,1)*IF($T924=2,0,1) +$K924*$W924)</f>
        <v/>
      </c>
      <c r="Z924" s="46" t="str">
        <f>IF($B924="","",($M924*Z$2+IF($T924=2,0, $M924*Z$1+$X924/$W924*(1-$W924)))*IF(COUNTIF(Parámetros!$I:$I, $S924)&gt;0,0,1))</f>
        <v/>
      </c>
      <c r="AA924" s="46" t="str">
        <f>IF($B924="","",$R924*IF($T924=2,AA$1,AA$2) *IF(COUNTIF(Parámetros!$K:$K, $S924)&gt;0,0,1)+$Y924/$W924*(1-$W924))</f>
        <v/>
      </c>
      <c r="AB924" s="46" t="str">
        <f>IF($B924="","",$Q924*Parámetros!$B$3+Parámetros!$B$2)</f>
        <v/>
      </c>
      <c r="AC924" s="46" t="str">
        <f>IF($B924="","",Parámetros!$B$1*IF(OR($S924=27,$S924=102),0,1))</f>
        <v/>
      </c>
      <c r="AE924" s="43" t="str">
        <f>IF($B924="","",IF($C924="","No declarado",IFERROR(VLOOKUP($C924,F.931!$B:$BZ,$AE$1,0),"No declarado")))</f>
        <v/>
      </c>
      <c r="AF924" s="47" t="str">
        <f t="shared" si="120"/>
        <v/>
      </c>
      <c r="AG924" s="47" t="str">
        <f>IF($B924="","",IFERROR(O924-VLOOKUP(C924,F.931!B:BZ,SUMIFS(F.931!$1:$1,F.931!$3:$3,"Remuneración 4"),0),""))</f>
        <v/>
      </c>
      <c r="AH924" s="48" t="str">
        <f t="shared" si="121"/>
        <v/>
      </c>
      <c r="AI924" s="41" t="str">
        <f t="shared" si="122"/>
        <v/>
      </c>
    </row>
    <row r="925" spans="1:35" x14ac:dyDescent="0.2">
      <c r="A925" s="65"/>
      <c r="B925" s="64"/>
      <c r="C925" s="65"/>
      <c r="D925" s="88"/>
      <c r="E925" s="62"/>
      <c r="F925" s="62"/>
      <c r="G925" s="62"/>
      <c r="H925" s="62"/>
      <c r="I925" s="62"/>
      <c r="J925" s="62"/>
      <c r="K925" s="62"/>
      <c r="L925" s="43" t="str">
        <f>IF($B925="","",MAX(0,$E925-MAX($E925-$I925,Parámetros!$B$5)))</f>
        <v/>
      </c>
      <c r="M925" s="43" t="str">
        <f>IF($B925="","",MIN($E925,Parámetros!$B$4))</f>
        <v/>
      </c>
      <c r="N925" s="43" t="str">
        <f t="shared" si="123"/>
        <v/>
      </c>
      <c r="O925" s="43" t="str">
        <f>IF($B925="","",MIN(($E925+$F925)/IF($D925="",1,$D925),Parámetros!$B$4))</f>
        <v/>
      </c>
      <c r="P925" s="43" t="str">
        <f t="shared" si="124"/>
        <v/>
      </c>
      <c r="Q925" s="43" t="str">
        <f t="shared" si="125"/>
        <v/>
      </c>
      <c r="R925" s="43" t="str">
        <f t="shared" si="118"/>
        <v/>
      </c>
      <c r="S925" s="44" t="str">
        <f>IF($B925="","",IFERROR(VLOOKUP($C925,F.931!$B:$R,9,0),8))</f>
        <v/>
      </c>
      <c r="T925" s="44" t="str">
        <f>IF($B925="","",IFERROR(VLOOKUP($C925,F.931!$B:$R,7,0),1))</f>
        <v/>
      </c>
      <c r="U925" s="44" t="str">
        <f>IF($B925="","",IFERROR(VLOOKUP($C925,F.931!$B:$AR,15,0),0))</f>
        <v/>
      </c>
      <c r="V925" s="44" t="str">
        <f>IF($B925="","",IFERROR(VLOOKUP($C925,F.931!$B:$R,3,0),1))</f>
        <v/>
      </c>
      <c r="W925" s="45" t="str">
        <f t="shared" si="119"/>
        <v/>
      </c>
      <c r="X925" s="46" t="str">
        <f>IF($B925="","",$W925*(X$2+$U925*0.015) *$O925*IF(COUNTIF(Parámetros!$J:$J, $S925)&gt;0,0,1)*IF($T925=2,0,1) +$J925*$W925)</f>
        <v/>
      </c>
      <c r="Y925" s="46" t="str">
        <f>IF($B925="","",$W925*Y$2*P925*IF(COUNTIF(Parámetros!$L:$L,$S925)&gt;0,0,1)*IF($T925=2,0,1) +$K925*$W925)</f>
        <v/>
      </c>
      <c r="Z925" s="46" t="str">
        <f>IF($B925="","",($M925*Z$2+IF($T925=2,0, $M925*Z$1+$X925/$W925*(1-$W925)))*IF(COUNTIF(Parámetros!$I:$I, $S925)&gt;0,0,1))</f>
        <v/>
      </c>
      <c r="AA925" s="46" t="str">
        <f>IF($B925="","",$R925*IF($T925=2,AA$1,AA$2) *IF(COUNTIF(Parámetros!$K:$K, $S925)&gt;0,0,1)+$Y925/$W925*(1-$W925))</f>
        <v/>
      </c>
      <c r="AB925" s="46" t="str">
        <f>IF($B925="","",$Q925*Parámetros!$B$3+Parámetros!$B$2)</f>
        <v/>
      </c>
      <c r="AC925" s="46" t="str">
        <f>IF($B925="","",Parámetros!$B$1*IF(OR($S925=27,$S925=102),0,1))</f>
        <v/>
      </c>
      <c r="AE925" s="43" t="str">
        <f>IF($B925="","",IF($C925="","No declarado",IFERROR(VLOOKUP($C925,F.931!$B:$BZ,$AE$1,0),"No declarado")))</f>
        <v/>
      </c>
      <c r="AF925" s="47" t="str">
        <f t="shared" si="120"/>
        <v/>
      </c>
      <c r="AG925" s="47" t="str">
        <f>IF($B925="","",IFERROR(O925-VLOOKUP(C925,F.931!B:BZ,SUMIFS(F.931!$1:$1,F.931!$3:$3,"Remuneración 4"),0),""))</f>
        <v/>
      </c>
      <c r="AH925" s="48" t="str">
        <f t="shared" si="121"/>
        <v/>
      </c>
      <c r="AI925" s="41" t="str">
        <f t="shared" si="122"/>
        <v/>
      </c>
    </row>
    <row r="926" spans="1:35" x14ac:dyDescent="0.2">
      <c r="A926" s="65"/>
      <c r="B926" s="64"/>
      <c r="C926" s="65"/>
      <c r="D926" s="88"/>
      <c r="E926" s="62"/>
      <c r="F926" s="62"/>
      <c r="G926" s="62"/>
      <c r="H926" s="62"/>
      <c r="I926" s="62"/>
      <c r="J926" s="62"/>
      <c r="K926" s="62"/>
      <c r="L926" s="43" t="str">
        <f>IF($B926="","",MAX(0,$E926-MAX($E926-$I926,Parámetros!$B$5)))</f>
        <v/>
      </c>
      <c r="M926" s="43" t="str">
        <f>IF($B926="","",MIN($E926,Parámetros!$B$4))</f>
        <v/>
      </c>
      <c r="N926" s="43" t="str">
        <f t="shared" si="123"/>
        <v/>
      </c>
      <c r="O926" s="43" t="str">
        <f>IF($B926="","",MIN(($E926+$F926)/IF($D926="",1,$D926),Parámetros!$B$4))</f>
        <v/>
      </c>
      <c r="P926" s="43" t="str">
        <f t="shared" si="124"/>
        <v/>
      </c>
      <c r="Q926" s="43" t="str">
        <f t="shared" si="125"/>
        <v/>
      </c>
      <c r="R926" s="43" t="str">
        <f t="shared" si="118"/>
        <v/>
      </c>
      <c r="S926" s="44" t="str">
        <f>IF($B926="","",IFERROR(VLOOKUP($C926,F.931!$B:$R,9,0),8))</f>
        <v/>
      </c>
      <c r="T926" s="44" t="str">
        <f>IF($B926="","",IFERROR(VLOOKUP($C926,F.931!$B:$R,7,0),1))</f>
        <v/>
      </c>
      <c r="U926" s="44" t="str">
        <f>IF($B926="","",IFERROR(VLOOKUP($C926,F.931!$B:$AR,15,0),0))</f>
        <v/>
      </c>
      <c r="V926" s="44" t="str">
        <f>IF($B926="","",IFERROR(VLOOKUP($C926,F.931!$B:$R,3,0),1))</f>
        <v/>
      </c>
      <c r="W926" s="45" t="str">
        <f t="shared" si="119"/>
        <v/>
      </c>
      <c r="X926" s="46" t="str">
        <f>IF($B926="","",$W926*(X$2+$U926*0.015) *$O926*IF(COUNTIF(Parámetros!$J:$J, $S926)&gt;0,0,1)*IF($T926=2,0,1) +$J926*$W926)</f>
        <v/>
      </c>
      <c r="Y926" s="46" t="str">
        <f>IF($B926="","",$W926*Y$2*P926*IF(COUNTIF(Parámetros!$L:$L,$S926)&gt;0,0,1)*IF($T926=2,0,1) +$K926*$W926)</f>
        <v/>
      </c>
      <c r="Z926" s="46" t="str">
        <f>IF($B926="","",($M926*Z$2+IF($T926=2,0, $M926*Z$1+$X926/$W926*(1-$W926)))*IF(COUNTIF(Parámetros!$I:$I, $S926)&gt;0,0,1))</f>
        <v/>
      </c>
      <c r="AA926" s="46" t="str">
        <f>IF($B926="","",$R926*IF($T926=2,AA$1,AA$2) *IF(COUNTIF(Parámetros!$K:$K, $S926)&gt;0,0,1)+$Y926/$W926*(1-$W926))</f>
        <v/>
      </c>
      <c r="AB926" s="46" t="str">
        <f>IF($B926="","",$Q926*Parámetros!$B$3+Parámetros!$B$2)</f>
        <v/>
      </c>
      <c r="AC926" s="46" t="str">
        <f>IF($B926="","",Parámetros!$B$1*IF(OR($S926=27,$S926=102),0,1))</f>
        <v/>
      </c>
      <c r="AE926" s="43" t="str">
        <f>IF($B926="","",IF($C926="","No declarado",IFERROR(VLOOKUP($C926,F.931!$B:$BZ,$AE$1,0),"No declarado")))</f>
        <v/>
      </c>
      <c r="AF926" s="47" t="str">
        <f t="shared" si="120"/>
        <v/>
      </c>
      <c r="AG926" s="47" t="str">
        <f>IF($B926="","",IFERROR(O926-VLOOKUP(C926,F.931!B:BZ,SUMIFS(F.931!$1:$1,F.931!$3:$3,"Remuneración 4"),0),""))</f>
        <v/>
      </c>
      <c r="AH926" s="48" t="str">
        <f t="shared" si="121"/>
        <v/>
      </c>
      <c r="AI926" s="41" t="str">
        <f t="shared" si="122"/>
        <v/>
      </c>
    </row>
    <row r="927" spans="1:35" x14ac:dyDescent="0.2">
      <c r="A927" s="65"/>
      <c r="B927" s="64"/>
      <c r="C927" s="65"/>
      <c r="D927" s="88"/>
      <c r="E927" s="62"/>
      <c r="F927" s="62"/>
      <c r="G927" s="62"/>
      <c r="H927" s="62"/>
      <c r="I927" s="62"/>
      <c r="J927" s="62"/>
      <c r="K927" s="62"/>
      <c r="L927" s="43" t="str">
        <f>IF($B927="","",MAX(0,$E927-MAX($E927-$I927,Parámetros!$B$5)))</f>
        <v/>
      </c>
      <c r="M927" s="43" t="str">
        <f>IF($B927="","",MIN($E927,Parámetros!$B$4))</f>
        <v/>
      </c>
      <c r="N927" s="43" t="str">
        <f t="shared" si="123"/>
        <v/>
      </c>
      <c r="O927" s="43" t="str">
        <f>IF($B927="","",MIN(($E927+$F927)/IF($D927="",1,$D927),Parámetros!$B$4))</f>
        <v/>
      </c>
      <c r="P927" s="43" t="str">
        <f t="shared" si="124"/>
        <v/>
      </c>
      <c r="Q927" s="43" t="str">
        <f t="shared" si="125"/>
        <v/>
      </c>
      <c r="R927" s="43" t="str">
        <f t="shared" si="118"/>
        <v/>
      </c>
      <c r="S927" s="44" t="str">
        <f>IF($B927="","",IFERROR(VLOOKUP($C927,F.931!$B:$R,9,0),8))</f>
        <v/>
      </c>
      <c r="T927" s="44" t="str">
        <f>IF($B927="","",IFERROR(VLOOKUP($C927,F.931!$B:$R,7,0),1))</f>
        <v/>
      </c>
      <c r="U927" s="44" t="str">
        <f>IF($B927="","",IFERROR(VLOOKUP($C927,F.931!$B:$AR,15,0),0))</f>
        <v/>
      </c>
      <c r="V927" s="44" t="str">
        <f>IF($B927="","",IFERROR(VLOOKUP($C927,F.931!$B:$R,3,0),1))</f>
        <v/>
      </c>
      <c r="W927" s="45" t="str">
        <f t="shared" si="119"/>
        <v/>
      </c>
      <c r="X927" s="46" t="str">
        <f>IF($B927="","",$W927*(X$2+$U927*0.015) *$O927*IF(COUNTIF(Parámetros!$J:$J, $S927)&gt;0,0,1)*IF($T927=2,0,1) +$J927*$W927)</f>
        <v/>
      </c>
      <c r="Y927" s="46" t="str">
        <f>IF($B927="","",$W927*Y$2*P927*IF(COUNTIF(Parámetros!$L:$L,$S927)&gt;0,0,1)*IF($T927=2,0,1) +$K927*$W927)</f>
        <v/>
      </c>
      <c r="Z927" s="46" t="str">
        <f>IF($B927="","",($M927*Z$2+IF($T927=2,0, $M927*Z$1+$X927/$W927*(1-$W927)))*IF(COUNTIF(Parámetros!$I:$I, $S927)&gt;0,0,1))</f>
        <v/>
      </c>
      <c r="AA927" s="46" t="str">
        <f>IF($B927="","",$R927*IF($T927=2,AA$1,AA$2) *IF(COUNTIF(Parámetros!$K:$K, $S927)&gt;0,0,1)+$Y927/$W927*(1-$W927))</f>
        <v/>
      </c>
      <c r="AB927" s="46" t="str">
        <f>IF($B927="","",$Q927*Parámetros!$B$3+Parámetros!$B$2)</f>
        <v/>
      </c>
      <c r="AC927" s="46" t="str">
        <f>IF($B927="","",Parámetros!$B$1*IF(OR($S927=27,$S927=102),0,1))</f>
        <v/>
      </c>
      <c r="AE927" s="43" t="str">
        <f>IF($B927="","",IF($C927="","No declarado",IFERROR(VLOOKUP($C927,F.931!$B:$BZ,$AE$1,0),"No declarado")))</f>
        <v/>
      </c>
      <c r="AF927" s="47" t="str">
        <f t="shared" si="120"/>
        <v/>
      </c>
      <c r="AG927" s="47" t="str">
        <f>IF($B927="","",IFERROR(O927-VLOOKUP(C927,F.931!B:BZ,SUMIFS(F.931!$1:$1,F.931!$3:$3,"Remuneración 4"),0),""))</f>
        <v/>
      </c>
      <c r="AH927" s="48" t="str">
        <f t="shared" si="121"/>
        <v/>
      </c>
      <c r="AI927" s="41" t="str">
        <f t="shared" si="122"/>
        <v/>
      </c>
    </row>
    <row r="928" spans="1:35" x14ac:dyDescent="0.2">
      <c r="A928" s="65"/>
      <c r="B928" s="64"/>
      <c r="C928" s="65"/>
      <c r="D928" s="88"/>
      <c r="E928" s="62"/>
      <c r="F928" s="62"/>
      <c r="G928" s="62"/>
      <c r="H928" s="62"/>
      <c r="I928" s="62"/>
      <c r="J928" s="62"/>
      <c r="K928" s="62"/>
      <c r="L928" s="43" t="str">
        <f>IF($B928="","",MAX(0,$E928-MAX($E928-$I928,Parámetros!$B$5)))</f>
        <v/>
      </c>
      <c r="M928" s="43" t="str">
        <f>IF($B928="","",MIN($E928,Parámetros!$B$4))</f>
        <v/>
      </c>
      <c r="N928" s="43" t="str">
        <f t="shared" si="123"/>
        <v/>
      </c>
      <c r="O928" s="43" t="str">
        <f>IF($B928="","",MIN(($E928+$F928)/IF($D928="",1,$D928),Parámetros!$B$4))</f>
        <v/>
      </c>
      <c r="P928" s="43" t="str">
        <f t="shared" si="124"/>
        <v/>
      </c>
      <c r="Q928" s="43" t="str">
        <f t="shared" si="125"/>
        <v/>
      </c>
      <c r="R928" s="43" t="str">
        <f t="shared" si="118"/>
        <v/>
      </c>
      <c r="S928" s="44" t="str">
        <f>IF($B928="","",IFERROR(VLOOKUP($C928,F.931!$B:$R,9,0),8))</f>
        <v/>
      </c>
      <c r="T928" s="44" t="str">
        <f>IF($B928="","",IFERROR(VLOOKUP($C928,F.931!$B:$R,7,0),1))</f>
        <v/>
      </c>
      <c r="U928" s="44" t="str">
        <f>IF($B928="","",IFERROR(VLOOKUP($C928,F.931!$B:$AR,15,0),0))</f>
        <v/>
      </c>
      <c r="V928" s="44" t="str">
        <f>IF($B928="","",IFERROR(VLOOKUP($C928,F.931!$B:$R,3,0),1))</f>
        <v/>
      </c>
      <c r="W928" s="45" t="str">
        <f t="shared" si="119"/>
        <v/>
      </c>
      <c r="X928" s="46" t="str">
        <f>IF($B928="","",$W928*(X$2+$U928*0.015) *$O928*IF(COUNTIF(Parámetros!$J:$J, $S928)&gt;0,0,1)*IF($T928=2,0,1) +$J928*$W928)</f>
        <v/>
      </c>
      <c r="Y928" s="46" t="str">
        <f>IF($B928="","",$W928*Y$2*P928*IF(COUNTIF(Parámetros!$L:$L,$S928)&gt;0,0,1)*IF($T928=2,0,1) +$K928*$W928)</f>
        <v/>
      </c>
      <c r="Z928" s="46" t="str">
        <f>IF($B928="","",($M928*Z$2+IF($T928=2,0, $M928*Z$1+$X928/$W928*(1-$W928)))*IF(COUNTIF(Parámetros!$I:$I, $S928)&gt;0,0,1))</f>
        <v/>
      </c>
      <c r="AA928" s="46" t="str">
        <f>IF($B928="","",$R928*IF($T928=2,AA$1,AA$2) *IF(COUNTIF(Parámetros!$K:$K, $S928)&gt;0,0,1)+$Y928/$W928*(1-$W928))</f>
        <v/>
      </c>
      <c r="AB928" s="46" t="str">
        <f>IF($B928="","",$Q928*Parámetros!$B$3+Parámetros!$B$2)</f>
        <v/>
      </c>
      <c r="AC928" s="46" t="str">
        <f>IF($B928="","",Parámetros!$B$1*IF(OR($S928=27,$S928=102),0,1))</f>
        <v/>
      </c>
      <c r="AE928" s="43" t="str">
        <f>IF($B928="","",IF($C928="","No declarado",IFERROR(VLOOKUP($C928,F.931!$B:$BZ,$AE$1,0),"No declarado")))</f>
        <v/>
      </c>
      <c r="AF928" s="47" t="str">
        <f t="shared" si="120"/>
        <v/>
      </c>
      <c r="AG928" s="47" t="str">
        <f>IF($B928="","",IFERROR(O928-VLOOKUP(C928,F.931!B:BZ,SUMIFS(F.931!$1:$1,F.931!$3:$3,"Remuneración 4"),0),""))</f>
        <v/>
      </c>
      <c r="AH928" s="48" t="str">
        <f t="shared" si="121"/>
        <v/>
      </c>
      <c r="AI928" s="41" t="str">
        <f t="shared" si="122"/>
        <v/>
      </c>
    </row>
    <row r="929" spans="1:35" x14ac:dyDescent="0.2">
      <c r="A929" s="65"/>
      <c r="B929" s="64"/>
      <c r="C929" s="65"/>
      <c r="D929" s="88"/>
      <c r="E929" s="62"/>
      <c r="F929" s="62"/>
      <c r="G929" s="62"/>
      <c r="H929" s="62"/>
      <c r="I929" s="62"/>
      <c r="J929" s="62"/>
      <c r="K929" s="62"/>
      <c r="L929" s="43" t="str">
        <f>IF($B929="","",MAX(0,$E929-MAX($E929-$I929,Parámetros!$B$5)))</f>
        <v/>
      </c>
      <c r="M929" s="43" t="str">
        <f>IF($B929="","",MIN($E929,Parámetros!$B$4))</f>
        <v/>
      </c>
      <c r="N929" s="43" t="str">
        <f t="shared" si="123"/>
        <v/>
      </c>
      <c r="O929" s="43" t="str">
        <f>IF($B929="","",MIN(($E929+$F929)/IF($D929="",1,$D929),Parámetros!$B$4))</f>
        <v/>
      </c>
      <c r="P929" s="43" t="str">
        <f t="shared" si="124"/>
        <v/>
      </c>
      <c r="Q929" s="43" t="str">
        <f t="shared" si="125"/>
        <v/>
      </c>
      <c r="R929" s="43" t="str">
        <f t="shared" si="118"/>
        <v/>
      </c>
      <c r="S929" s="44" t="str">
        <f>IF($B929="","",IFERROR(VLOOKUP($C929,F.931!$B:$R,9,0),8))</f>
        <v/>
      </c>
      <c r="T929" s="44" t="str">
        <f>IF($B929="","",IFERROR(VLOOKUP($C929,F.931!$B:$R,7,0),1))</f>
        <v/>
      </c>
      <c r="U929" s="44" t="str">
        <f>IF($B929="","",IFERROR(VLOOKUP($C929,F.931!$B:$AR,15,0),0))</f>
        <v/>
      </c>
      <c r="V929" s="44" t="str">
        <f>IF($B929="","",IFERROR(VLOOKUP($C929,F.931!$B:$R,3,0),1))</f>
        <v/>
      </c>
      <c r="W929" s="45" t="str">
        <f t="shared" si="119"/>
        <v/>
      </c>
      <c r="X929" s="46" t="str">
        <f>IF($B929="","",$W929*(X$2+$U929*0.015) *$O929*IF(COUNTIF(Parámetros!$J:$J, $S929)&gt;0,0,1)*IF($T929=2,0,1) +$J929*$W929)</f>
        <v/>
      </c>
      <c r="Y929" s="46" t="str">
        <f>IF($B929="","",$W929*Y$2*P929*IF(COUNTIF(Parámetros!$L:$L,$S929)&gt;0,0,1)*IF($T929=2,0,1) +$K929*$W929)</f>
        <v/>
      </c>
      <c r="Z929" s="46" t="str">
        <f>IF($B929="","",($M929*Z$2+IF($T929=2,0, $M929*Z$1+$X929/$W929*(1-$W929)))*IF(COUNTIF(Parámetros!$I:$I, $S929)&gt;0,0,1))</f>
        <v/>
      </c>
      <c r="AA929" s="46" t="str">
        <f>IF($B929="","",$R929*IF($T929=2,AA$1,AA$2) *IF(COUNTIF(Parámetros!$K:$K, $S929)&gt;0,0,1)+$Y929/$W929*(1-$W929))</f>
        <v/>
      </c>
      <c r="AB929" s="46" t="str">
        <f>IF($B929="","",$Q929*Parámetros!$B$3+Parámetros!$B$2)</f>
        <v/>
      </c>
      <c r="AC929" s="46" t="str">
        <f>IF($B929="","",Parámetros!$B$1*IF(OR($S929=27,$S929=102),0,1))</f>
        <v/>
      </c>
      <c r="AE929" s="43" t="str">
        <f>IF($B929="","",IF($C929="","No declarado",IFERROR(VLOOKUP($C929,F.931!$B:$BZ,$AE$1,0),"No declarado")))</f>
        <v/>
      </c>
      <c r="AF929" s="47" t="str">
        <f t="shared" si="120"/>
        <v/>
      </c>
      <c r="AG929" s="47" t="str">
        <f>IF($B929="","",IFERROR(O929-VLOOKUP(C929,F.931!B:BZ,SUMIFS(F.931!$1:$1,F.931!$3:$3,"Remuneración 4"),0),""))</f>
        <v/>
      </c>
      <c r="AH929" s="48" t="str">
        <f t="shared" si="121"/>
        <v/>
      </c>
      <c r="AI929" s="41" t="str">
        <f t="shared" si="122"/>
        <v/>
      </c>
    </row>
    <row r="930" spans="1:35" x14ac:dyDescent="0.2">
      <c r="A930" s="65"/>
      <c r="B930" s="64"/>
      <c r="C930" s="65"/>
      <c r="D930" s="88"/>
      <c r="E930" s="62"/>
      <c r="F930" s="62"/>
      <c r="G930" s="62"/>
      <c r="H930" s="62"/>
      <c r="I930" s="62"/>
      <c r="J930" s="62"/>
      <c r="K930" s="62"/>
      <c r="L930" s="43" t="str">
        <f>IF($B930="","",MAX(0,$E930-MAX($E930-$I930,Parámetros!$B$5)))</f>
        <v/>
      </c>
      <c r="M930" s="43" t="str">
        <f>IF($B930="","",MIN($E930,Parámetros!$B$4))</f>
        <v/>
      </c>
      <c r="N930" s="43" t="str">
        <f t="shared" si="123"/>
        <v/>
      </c>
      <c r="O930" s="43" t="str">
        <f>IF($B930="","",MIN(($E930+$F930)/IF($D930="",1,$D930),Parámetros!$B$4))</f>
        <v/>
      </c>
      <c r="P930" s="43" t="str">
        <f t="shared" si="124"/>
        <v/>
      </c>
      <c r="Q930" s="43" t="str">
        <f t="shared" si="125"/>
        <v/>
      </c>
      <c r="R930" s="43" t="str">
        <f t="shared" si="118"/>
        <v/>
      </c>
      <c r="S930" s="44" t="str">
        <f>IF($B930="","",IFERROR(VLOOKUP($C930,F.931!$B:$R,9,0),8))</f>
        <v/>
      </c>
      <c r="T930" s="44" t="str">
        <f>IF($B930="","",IFERROR(VLOOKUP($C930,F.931!$B:$R,7,0),1))</f>
        <v/>
      </c>
      <c r="U930" s="44" t="str">
        <f>IF($B930="","",IFERROR(VLOOKUP($C930,F.931!$B:$AR,15,0),0))</f>
        <v/>
      </c>
      <c r="V930" s="44" t="str">
        <f>IF($B930="","",IFERROR(VLOOKUP($C930,F.931!$B:$R,3,0),1))</f>
        <v/>
      </c>
      <c r="W930" s="45" t="str">
        <f t="shared" si="119"/>
        <v/>
      </c>
      <c r="X930" s="46" t="str">
        <f>IF($B930="","",$W930*(X$2+$U930*0.015) *$O930*IF(COUNTIF(Parámetros!$J:$J, $S930)&gt;0,0,1)*IF($T930=2,0,1) +$J930*$W930)</f>
        <v/>
      </c>
      <c r="Y930" s="46" t="str">
        <f>IF($B930="","",$W930*Y$2*P930*IF(COUNTIF(Parámetros!$L:$L,$S930)&gt;0,0,1)*IF($T930=2,0,1) +$K930*$W930)</f>
        <v/>
      </c>
      <c r="Z930" s="46" t="str">
        <f>IF($B930="","",($M930*Z$2+IF($T930=2,0, $M930*Z$1+$X930/$W930*(1-$W930)))*IF(COUNTIF(Parámetros!$I:$I, $S930)&gt;0,0,1))</f>
        <v/>
      </c>
      <c r="AA930" s="46" t="str">
        <f>IF($B930="","",$R930*IF($T930=2,AA$1,AA$2) *IF(COUNTIF(Parámetros!$K:$K, $S930)&gt;0,0,1)+$Y930/$W930*(1-$W930))</f>
        <v/>
      </c>
      <c r="AB930" s="46" t="str">
        <f>IF($B930="","",$Q930*Parámetros!$B$3+Parámetros!$B$2)</f>
        <v/>
      </c>
      <c r="AC930" s="46" t="str">
        <f>IF($B930="","",Parámetros!$B$1*IF(OR($S930=27,$S930=102),0,1))</f>
        <v/>
      </c>
      <c r="AE930" s="43" t="str">
        <f>IF($B930="","",IF($C930="","No declarado",IFERROR(VLOOKUP($C930,F.931!$B:$BZ,$AE$1,0),"No declarado")))</f>
        <v/>
      </c>
      <c r="AF930" s="47" t="str">
        <f t="shared" si="120"/>
        <v/>
      </c>
      <c r="AG930" s="47" t="str">
        <f>IF($B930="","",IFERROR(O930-VLOOKUP(C930,F.931!B:BZ,SUMIFS(F.931!$1:$1,F.931!$3:$3,"Remuneración 4"),0),""))</f>
        <v/>
      </c>
      <c r="AH930" s="48" t="str">
        <f t="shared" si="121"/>
        <v/>
      </c>
      <c r="AI930" s="41" t="str">
        <f t="shared" si="122"/>
        <v/>
      </c>
    </row>
    <row r="931" spans="1:35" x14ac:dyDescent="0.2">
      <c r="A931" s="65"/>
      <c r="B931" s="64"/>
      <c r="C931" s="65"/>
      <c r="D931" s="88"/>
      <c r="E931" s="62"/>
      <c r="F931" s="62"/>
      <c r="G931" s="62"/>
      <c r="H931" s="62"/>
      <c r="I931" s="62"/>
      <c r="J931" s="62"/>
      <c r="K931" s="62"/>
      <c r="L931" s="43" t="str">
        <f>IF($B931="","",MAX(0,$E931-MAX($E931-$I931,Parámetros!$B$5)))</f>
        <v/>
      </c>
      <c r="M931" s="43" t="str">
        <f>IF($B931="","",MIN($E931,Parámetros!$B$4))</f>
        <v/>
      </c>
      <c r="N931" s="43" t="str">
        <f t="shared" si="123"/>
        <v/>
      </c>
      <c r="O931" s="43" t="str">
        <f>IF($B931="","",MIN(($E931+$F931)/IF($D931="",1,$D931),Parámetros!$B$4))</f>
        <v/>
      </c>
      <c r="P931" s="43" t="str">
        <f t="shared" si="124"/>
        <v/>
      </c>
      <c r="Q931" s="43" t="str">
        <f t="shared" si="125"/>
        <v/>
      </c>
      <c r="R931" s="43" t="str">
        <f t="shared" si="118"/>
        <v/>
      </c>
      <c r="S931" s="44" t="str">
        <f>IF($B931="","",IFERROR(VLOOKUP($C931,F.931!$B:$R,9,0),8))</f>
        <v/>
      </c>
      <c r="T931" s="44" t="str">
        <f>IF($B931="","",IFERROR(VLOOKUP($C931,F.931!$B:$R,7,0),1))</f>
        <v/>
      </c>
      <c r="U931" s="44" t="str">
        <f>IF($B931="","",IFERROR(VLOOKUP($C931,F.931!$B:$AR,15,0),0))</f>
        <v/>
      </c>
      <c r="V931" s="44" t="str">
        <f>IF($B931="","",IFERROR(VLOOKUP($C931,F.931!$B:$R,3,0),1))</f>
        <v/>
      </c>
      <c r="W931" s="45" t="str">
        <f t="shared" si="119"/>
        <v/>
      </c>
      <c r="X931" s="46" t="str">
        <f>IF($B931="","",$W931*(X$2+$U931*0.015) *$O931*IF(COUNTIF(Parámetros!$J:$J, $S931)&gt;0,0,1)*IF($T931=2,0,1) +$J931*$W931)</f>
        <v/>
      </c>
      <c r="Y931" s="46" t="str">
        <f>IF($B931="","",$W931*Y$2*P931*IF(COUNTIF(Parámetros!$L:$L,$S931)&gt;0,0,1)*IF($T931=2,0,1) +$K931*$W931)</f>
        <v/>
      </c>
      <c r="Z931" s="46" t="str">
        <f>IF($B931="","",($M931*Z$2+IF($T931=2,0, $M931*Z$1+$X931/$W931*(1-$W931)))*IF(COUNTIF(Parámetros!$I:$I, $S931)&gt;0,0,1))</f>
        <v/>
      </c>
      <c r="AA931" s="46" t="str">
        <f>IF($B931="","",$R931*IF($T931=2,AA$1,AA$2) *IF(COUNTIF(Parámetros!$K:$K, $S931)&gt;0,0,1)+$Y931/$W931*(1-$W931))</f>
        <v/>
      </c>
      <c r="AB931" s="46" t="str">
        <f>IF($B931="","",$Q931*Parámetros!$B$3+Parámetros!$B$2)</f>
        <v/>
      </c>
      <c r="AC931" s="46" t="str">
        <f>IF($B931="","",Parámetros!$B$1*IF(OR($S931=27,$S931=102),0,1))</f>
        <v/>
      </c>
      <c r="AE931" s="43" t="str">
        <f>IF($B931="","",IF($C931="","No declarado",IFERROR(VLOOKUP($C931,F.931!$B:$BZ,$AE$1,0),"No declarado")))</f>
        <v/>
      </c>
      <c r="AF931" s="47" t="str">
        <f t="shared" si="120"/>
        <v/>
      </c>
      <c r="AG931" s="47" t="str">
        <f>IF($B931="","",IFERROR(O931-VLOOKUP(C931,F.931!B:BZ,SUMIFS(F.931!$1:$1,F.931!$3:$3,"Remuneración 4"),0),""))</f>
        <v/>
      </c>
      <c r="AH931" s="48" t="str">
        <f t="shared" si="121"/>
        <v/>
      </c>
      <c r="AI931" s="41" t="str">
        <f t="shared" si="122"/>
        <v/>
      </c>
    </row>
    <row r="932" spans="1:35" x14ac:dyDescent="0.2">
      <c r="A932" s="65"/>
      <c r="B932" s="64"/>
      <c r="C932" s="65"/>
      <c r="D932" s="88"/>
      <c r="E932" s="62"/>
      <c r="F932" s="62"/>
      <c r="G932" s="62"/>
      <c r="H932" s="62"/>
      <c r="I932" s="62"/>
      <c r="J932" s="62"/>
      <c r="K932" s="62"/>
      <c r="L932" s="43" t="str">
        <f>IF($B932="","",MAX(0,$E932-MAX($E932-$I932,Parámetros!$B$5)))</f>
        <v/>
      </c>
      <c r="M932" s="43" t="str">
        <f>IF($B932="","",MIN($E932,Parámetros!$B$4))</f>
        <v/>
      </c>
      <c r="N932" s="43" t="str">
        <f t="shared" si="123"/>
        <v/>
      </c>
      <c r="O932" s="43" t="str">
        <f>IF($B932="","",MIN(($E932+$F932)/IF($D932="",1,$D932),Parámetros!$B$4))</f>
        <v/>
      </c>
      <c r="P932" s="43" t="str">
        <f t="shared" si="124"/>
        <v/>
      </c>
      <c r="Q932" s="43" t="str">
        <f t="shared" si="125"/>
        <v/>
      </c>
      <c r="R932" s="43" t="str">
        <f t="shared" si="118"/>
        <v/>
      </c>
      <c r="S932" s="44" t="str">
        <f>IF($B932="","",IFERROR(VLOOKUP($C932,F.931!$B:$R,9,0),8))</f>
        <v/>
      </c>
      <c r="T932" s="44" t="str">
        <f>IF($B932="","",IFERROR(VLOOKUP($C932,F.931!$B:$R,7,0),1))</f>
        <v/>
      </c>
      <c r="U932" s="44" t="str">
        <f>IF($B932="","",IFERROR(VLOOKUP($C932,F.931!$B:$AR,15,0),0))</f>
        <v/>
      </c>
      <c r="V932" s="44" t="str">
        <f>IF($B932="","",IFERROR(VLOOKUP($C932,F.931!$B:$R,3,0),1))</f>
        <v/>
      </c>
      <c r="W932" s="45" t="str">
        <f t="shared" si="119"/>
        <v/>
      </c>
      <c r="X932" s="46" t="str">
        <f>IF($B932="","",$W932*(X$2+$U932*0.015) *$O932*IF(COUNTIF(Parámetros!$J:$J, $S932)&gt;0,0,1)*IF($T932=2,0,1) +$J932*$W932)</f>
        <v/>
      </c>
      <c r="Y932" s="46" t="str">
        <f>IF($B932="","",$W932*Y$2*P932*IF(COUNTIF(Parámetros!$L:$L,$S932)&gt;0,0,1)*IF($T932=2,0,1) +$K932*$W932)</f>
        <v/>
      </c>
      <c r="Z932" s="46" t="str">
        <f>IF($B932="","",($M932*Z$2+IF($T932=2,0, $M932*Z$1+$X932/$W932*(1-$W932)))*IF(COUNTIF(Parámetros!$I:$I, $S932)&gt;0,0,1))</f>
        <v/>
      </c>
      <c r="AA932" s="46" t="str">
        <f>IF($B932="","",$R932*IF($T932=2,AA$1,AA$2) *IF(COUNTIF(Parámetros!$K:$K, $S932)&gt;0,0,1)+$Y932/$W932*(1-$W932))</f>
        <v/>
      </c>
      <c r="AB932" s="46" t="str">
        <f>IF($B932="","",$Q932*Parámetros!$B$3+Parámetros!$B$2)</f>
        <v/>
      </c>
      <c r="AC932" s="46" t="str">
        <f>IF($B932="","",Parámetros!$B$1*IF(OR($S932=27,$S932=102),0,1))</f>
        <v/>
      </c>
      <c r="AE932" s="43" t="str">
        <f>IF($B932="","",IF($C932="","No declarado",IFERROR(VLOOKUP($C932,F.931!$B:$BZ,$AE$1,0),"No declarado")))</f>
        <v/>
      </c>
      <c r="AF932" s="47" t="str">
        <f t="shared" si="120"/>
        <v/>
      </c>
      <c r="AG932" s="47" t="str">
        <f>IF($B932="","",IFERROR(O932-VLOOKUP(C932,F.931!B:BZ,SUMIFS(F.931!$1:$1,F.931!$3:$3,"Remuneración 4"),0),""))</f>
        <v/>
      </c>
      <c r="AH932" s="48" t="str">
        <f t="shared" si="121"/>
        <v/>
      </c>
      <c r="AI932" s="41" t="str">
        <f t="shared" si="122"/>
        <v/>
      </c>
    </row>
    <row r="933" spans="1:35" x14ac:dyDescent="0.2">
      <c r="A933" s="65"/>
      <c r="B933" s="64"/>
      <c r="C933" s="65"/>
      <c r="D933" s="88"/>
      <c r="E933" s="62"/>
      <c r="F933" s="62"/>
      <c r="G933" s="62"/>
      <c r="H933" s="62"/>
      <c r="I933" s="62"/>
      <c r="J933" s="62"/>
      <c r="K933" s="62"/>
      <c r="L933" s="43" t="str">
        <f>IF($B933="","",MAX(0,$E933-MAX($E933-$I933,Parámetros!$B$5)))</f>
        <v/>
      </c>
      <c r="M933" s="43" t="str">
        <f>IF($B933="","",MIN($E933,Parámetros!$B$4))</f>
        <v/>
      </c>
      <c r="N933" s="43" t="str">
        <f t="shared" si="123"/>
        <v/>
      </c>
      <c r="O933" s="43" t="str">
        <f>IF($B933="","",MIN(($E933+$F933)/IF($D933="",1,$D933),Parámetros!$B$4))</f>
        <v/>
      </c>
      <c r="P933" s="43" t="str">
        <f t="shared" si="124"/>
        <v/>
      </c>
      <c r="Q933" s="43" t="str">
        <f t="shared" si="125"/>
        <v/>
      </c>
      <c r="R933" s="43" t="str">
        <f t="shared" ref="R933:R996" si="126">IF($B933="","",$N933-$L933)</f>
        <v/>
      </c>
      <c r="S933" s="44" t="str">
        <f>IF($B933="","",IFERROR(VLOOKUP($C933,F.931!$B:$R,9,0),8))</f>
        <v/>
      </c>
      <c r="T933" s="44" t="str">
        <f>IF($B933="","",IFERROR(VLOOKUP($C933,F.931!$B:$R,7,0),1))</f>
        <v/>
      </c>
      <c r="U933" s="44" t="str">
        <f>IF($B933="","",IFERROR(VLOOKUP($C933,F.931!$B:$AR,15,0),0))</f>
        <v/>
      </c>
      <c r="V933" s="44" t="str">
        <f>IF($B933="","",IFERROR(VLOOKUP($C933,F.931!$B:$R,3,0),1))</f>
        <v/>
      </c>
      <c r="W933" s="45" t="str">
        <f t="shared" si="119"/>
        <v/>
      </c>
      <c r="X933" s="46" t="str">
        <f>IF($B933="","",$W933*(X$2+$U933*0.015) *$O933*IF(COUNTIF(Parámetros!$J:$J, $S933)&gt;0,0,1)*IF($T933=2,0,1) +$J933*$W933)</f>
        <v/>
      </c>
      <c r="Y933" s="46" t="str">
        <f>IF($B933="","",$W933*Y$2*P933*IF(COUNTIF(Parámetros!$L:$L,$S933)&gt;0,0,1)*IF($T933=2,0,1) +$K933*$W933)</f>
        <v/>
      </c>
      <c r="Z933" s="46" t="str">
        <f>IF($B933="","",($M933*Z$2+IF($T933=2,0, $M933*Z$1+$X933/$W933*(1-$W933)))*IF(COUNTIF(Parámetros!$I:$I, $S933)&gt;0,0,1))</f>
        <v/>
      </c>
      <c r="AA933" s="46" t="str">
        <f>IF($B933="","",$R933*IF($T933=2,AA$1,AA$2) *IF(COUNTIF(Parámetros!$K:$K, $S933)&gt;0,0,1)+$Y933/$W933*(1-$W933))</f>
        <v/>
      </c>
      <c r="AB933" s="46" t="str">
        <f>IF($B933="","",$Q933*Parámetros!$B$3+Parámetros!$B$2)</f>
        <v/>
      </c>
      <c r="AC933" s="46" t="str">
        <f>IF($B933="","",Parámetros!$B$1*IF(OR($S933=27,$S933=102),0,1))</f>
        <v/>
      </c>
      <c r="AE933" s="43" t="str">
        <f>IF($B933="","",IF($C933="","No declarado",IFERROR(VLOOKUP($C933,F.931!$B:$BZ,$AE$1,0),"No declarado")))</f>
        <v/>
      </c>
      <c r="AF933" s="47" t="str">
        <f t="shared" si="120"/>
        <v/>
      </c>
      <c r="AG933" s="47" t="str">
        <f>IF($B933="","",IFERROR(O933-VLOOKUP(C933,F.931!B:BZ,SUMIFS(F.931!$1:$1,F.931!$3:$3,"Remuneración 4"),0),""))</f>
        <v/>
      </c>
      <c r="AH933" s="48" t="str">
        <f t="shared" si="121"/>
        <v/>
      </c>
      <c r="AI933" s="41" t="str">
        <f t="shared" si="122"/>
        <v/>
      </c>
    </row>
    <row r="934" spans="1:35" x14ac:dyDescent="0.2">
      <c r="A934" s="65"/>
      <c r="B934" s="64"/>
      <c r="C934" s="65"/>
      <c r="D934" s="88"/>
      <c r="E934" s="62"/>
      <c r="F934" s="62"/>
      <c r="G934" s="62"/>
      <c r="H934" s="62"/>
      <c r="I934" s="62"/>
      <c r="J934" s="62"/>
      <c r="K934" s="62"/>
      <c r="L934" s="43" t="str">
        <f>IF($B934="","",MAX(0,$E934-MAX($E934-$I934,Parámetros!$B$5)))</f>
        <v/>
      </c>
      <c r="M934" s="43" t="str">
        <f>IF($B934="","",MIN($E934,Parámetros!$B$4))</f>
        <v/>
      </c>
      <c r="N934" s="43" t="str">
        <f t="shared" si="123"/>
        <v/>
      </c>
      <c r="O934" s="43" t="str">
        <f>IF($B934="","",MIN(($E934+$F934)/IF($D934="",1,$D934),Parámetros!$B$4))</f>
        <v/>
      </c>
      <c r="P934" s="43" t="str">
        <f t="shared" si="124"/>
        <v/>
      </c>
      <c r="Q934" s="43" t="str">
        <f t="shared" si="125"/>
        <v/>
      </c>
      <c r="R934" s="43" t="str">
        <f t="shared" si="126"/>
        <v/>
      </c>
      <c r="S934" s="44" t="str">
        <f>IF($B934="","",IFERROR(VLOOKUP($C934,F.931!$B:$R,9,0),8))</f>
        <v/>
      </c>
      <c r="T934" s="44" t="str">
        <f>IF($B934="","",IFERROR(VLOOKUP($C934,F.931!$B:$R,7,0),1))</f>
        <v/>
      </c>
      <c r="U934" s="44" t="str">
        <f>IF($B934="","",IFERROR(VLOOKUP($C934,F.931!$B:$AR,15,0),0))</f>
        <v/>
      </c>
      <c r="V934" s="44" t="str">
        <f>IF($B934="","",IFERROR(VLOOKUP($C934,F.931!$B:$R,3,0),1))</f>
        <v/>
      </c>
      <c r="W934" s="45" t="str">
        <f t="shared" si="119"/>
        <v/>
      </c>
      <c r="X934" s="46" t="str">
        <f>IF($B934="","",$W934*(X$2+$U934*0.015) *$O934*IF(COUNTIF(Parámetros!$J:$J, $S934)&gt;0,0,1)*IF($T934=2,0,1) +$J934*$W934)</f>
        <v/>
      </c>
      <c r="Y934" s="46" t="str">
        <f>IF($B934="","",$W934*Y$2*P934*IF(COUNTIF(Parámetros!$L:$L,$S934)&gt;0,0,1)*IF($T934=2,0,1) +$K934*$W934)</f>
        <v/>
      </c>
      <c r="Z934" s="46" t="str">
        <f>IF($B934="","",($M934*Z$2+IF($T934=2,0, $M934*Z$1+$X934/$W934*(1-$W934)))*IF(COUNTIF(Parámetros!$I:$I, $S934)&gt;0,0,1))</f>
        <v/>
      </c>
      <c r="AA934" s="46" t="str">
        <f>IF($B934="","",$R934*IF($T934=2,AA$1,AA$2) *IF(COUNTIF(Parámetros!$K:$K, $S934)&gt;0,0,1)+$Y934/$W934*(1-$W934))</f>
        <v/>
      </c>
      <c r="AB934" s="46" t="str">
        <f>IF($B934="","",$Q934*Parámetros!$B$3+Parámetros!$B$2)</f>
        <v/>
      </c>
      <c r="AC934" s="46" t="str">
        <f>IF($B934="","",Parámetros!$B$1*IF(OR($S934=27,$S934=102),0,1))</f>
        <v/>
      </c>
      <c r="AE934" s="43" t="str">
        <f>IF($B934="","",IF($C934="","No declarado",IFERROR(VLOOKUP($C934,F.931!$B:$BZ,$AE$1,0),"No declarado")))</f>
        <v/>
      </c>
      <c r="AF934" s="47" t="str">
        <f t="shared" si="120"/>
        <v/>
      </c>
      <c r="AG934" s="47" t="str">
        <f>IF($B934="","",IFERROR(O934-VLOOKUP(C934,F.931!B:BZ,SUMIFS(F.931!$1:$1,F.931!$3:$3,"Remuneración 4"),0),""))</f>
        <v/>
      </c>
      <c r="AH934" s="48" t="str">
        <f t="shared" si="121"/>
        <v/>
      </c>
      <c r="AI934" s="41" t="str">
        <f t="shared" si="122"/>
        <v/>
      </c>
    </row>
    <row r="935" spans="1:35" x14ac:dyDescent="0.2">
      <c r="A935" s="65"/>
      <c r="B935" s="64"/>
      <c r="C935" s="65"/>
      <c r="D935" s="88"/>
      <c r="E935" s="62"/>
      <c r="F935" s="62"/>
      <c r="G935" s="62"/>
      <c r="H935" s="62"/>
      <c r="I935" s="62"/>
      <c r="J935" s="62"/>
      <c r="K935" s="62"/>
      <c r="L935" s="43" t="str">
        <f>IF($B935="","",MAX(0,$E935-MAX($E935-$I935,Parámetros!$B$5)))</f>
        <v/>
      </c>
      <c r="M935" s="43" t="str">
        <f>IF($B935="","",MIN($E935,Parámetros!$B$4))</f>
        <v/>
      </c>
      <c r="N935" s="43" t="str">
        <f t="shared" si="123"/>
        <v/>
      </c>
      <c r="O935" s="43" t="str">
        <f>IF($B935="","",MIN(($E935+$F935)/IF($D935="",1,$D935),Parámetros!$B$4))</f>
        <v/>
      </c>
      <c r="P935" s="43" t="str">
        <f t="shared" si="124"/>
        <v/>
      </c>
      <c r="Q935" s="43" t="str">
        <f t="shared" si="125"/>
        <v/>
      </c>
      <c r="R935" s="43" t="str">
        <f t="shared" si="126"/>
        <v/>
      </c>
      <c r="S935" s="44" t="str">
        <f>IF($B935="","",IFERROR(VLOOKUP($C935,F.931!$B:$R,9,0),8))</f>
        <v/>
      </c>
      <c r="T935" s="44" t="str">
        <f>IF($B935="","",IFERROR(VLOOKUP($C935,F.931!$B:$R,7,0),1))</f>
        <v/>
      </c>
      <c r="U935" s="44" t="str">
        <f>IF($B935="","",IFERROR(VLOOKUP($C935,F.931!$B:$AR,15,0),0))</f>
        <v/>
      </c>
      <c r="V935" s="44" t="str">
        <f>IF($B935="","",IFERROR(VLOOKUP($C935,F.931!$B:$R,3,0),1))</f>
        <v/>
      </c>
      <c r="W935" s="45" t="str">
        <f t="shared" si="119"/>
        <v/>
      </c>
      <c r="X935" s="46" t="str">
        <f>IF($B935="","",$W935*(X$2+$U935*0.015) *$O935*IF(COUNTIF(Parámetros!$J:$J, $S935)&gt;0,0,1)*IF($T935=2,0,1) +$J935*$W935)</f>
        <v/>
      </c>
      <c r="Y935" s="46" t="str">
        <f>IF($B935="","",$W935*Y$2*P935*IF(COUNTIF(Parámetros!$L:$L,$S935)&gt;0,0,1)*IF($T935=2,0,1) +$K935*$W935)</f>
        <v/>
      </c>
      <c r="Z935" s="46" t="str">
        <f>IF($B935="","",($M935*Z$2+IF($T935=2,0, $M935*Z$1+$X935/$W935*(1-$W935)))*IF(COUNTIF(Parámetros!$I:$I, $S935)&gt;0,0,1))</f>
        <v/>
      </c>
      <c r="AA935" s="46" t="str">
        <f>IF($B935="","",$R935*IF($T935=2,AA$1,AA$2) *IF(COUNTIF(Parámetros!$K:$K, $S935)&gt;0,0,1)+$Y935/$W935*(1-$W935))</f>
        <v/>
      </c>
      <c r="AB935" s="46" t="str">
        <f>IF($B935="","",$Q935*Parámetros!$B$3+Parámetros!$B$2)</f>
        <v/>
      </c>
      <c r="AC935" s="46" t="str">
        <f>IF($B935="","",Parámetros!$B$1*IF(OR($S935=27,$S935=102),0,1))</f>
        <v/>
      </c>
      <c r="AE935" s="43" t="str">
        <f>IF($B935="","",IF($C935="","No declarado",IFERROR(VLOOKUP($C935,F.931!$B:$BZ,$AE$1,0),"No declarado")))</f>
        <v/>
      </c>
      <c r="AF935" s="47" t="str">
        <f t="shared" si="120"/>
        <v/>
      </c>
      <c r="AG935" s="47" t="str">
        <f>IF($B935="","",IFERROR(O935-VLOOKUP(C935,F.931!B:BZ,SUMIFS(F.931!$1:$1,F.931!$3:$3,"Remuneración 4"),0),""))</f>
        <v/>
      </c>
      <c r="AH935" s="48" t="str">
        <f t="shared" si="121"/>
        <v/>
      </c>
      <c r="AI935" s="41" t="str">
        <f t="shared" si="122"/>
        <v/>
      </c>
    </row>
    <row r="936" spans="1:35" x14ac:dyDescent="0.2">
      <c r="A936" s="65"/>
      <c r="B936" s="64"/>
      <c r="C936" s="65"/>
      <c r="D936" s="88"/>
      <c r="E936" s="62"/>
      <c r="F936" s="62"/>
      <c r="G936" s="62"/>
      <c r="H936" s="62"/>
      <c r="I936" s="62"/>
      <c r="J936" s="62"/>
      <c r="K936" s="62"/>
      <c r="L936" s="43" t="str">
        <f>IF($B936="","",MAX(0,$E936-MAX($E936-$I936,Parámetros!$B$5)))</f>
        <v/>
      </c>
      <c r="M936" s="43" t="str">
        <f>IF($B936="","",MIN($E936,Parámetros!$B$4))</f>
        <v/>
      </c>
      <c r="N936" s="43" t="str">
        <f t="shared" si="123"/>
        <v/>
      </c>
      <c r="O936" s="43" t="str">
        <f>IF($B936="","",MIN(($E936+$F936)/IF($D936="",1,$D936),Parámetros!$B$4))</f>
        <v/>
      </c>
      <c r="P936" s="43" t="str">
        <f t="shared" si="124"/>
        <v/>
      </c>
      <c r="Q936" s="43" t="str">
        <f t="shared" si="125"/>
        <v/>
      </c>
      <c r="R936" s="43" t="str">
        <f t="shared" si="126"/>
        <v/>
      </c>
      <c r="S936" s="44" t="str">
        <f>IF($B936="","",IFERROR(VLOOKUP($C936,F.931!$B:$R,9,0),8))</f>
        <v/>
      </c>
      <c r="T936" s="44" t="str">
        <f>IF($B936="","",IFERROR(VLOOKUP($C936,F.931!$B:$R,7,0),1))</f>
        <v/>
      </c>
      <c r="U936" s="44" t="str">
        <f>IF($B936="","",IFERROR(VLOOKUP($C936,F.931!$B:$AR,15,0),0))</f>
        <v/>
      </c>
      <c r="V936" s="44" t="str">
        <f>IF($B936="","",IFERROR(VLOOKUP($C936,F.931!$B:$R,3,0),1))</f>
        <v/>
      </c>
      <c r="W936" s="45" t="str">
        <f t="shared" si="119"/>
        <v/>
      </c>
      <c r="X936" s="46" t="str">
        <f>IF($B936="","",$W936*(X$2+$U936*0.015) *$O936*IF(COUNTIF(Parámetros!$J:$J, $S936)&gt;0,0,1)*IF($T936=2,0,1) +$J936*$W936)</f>
        <v/>
      </c>
      <c r="Y936" s="46" t="str">
        <f>IF($B936="","",$W936*Y$2*P936*IF(COUNTIF(Parámetros!$L:$L,$S936)&gt;0,0,1)*IF($T936=2,0,1) +$K936*$W936)</f>
        <v/>
      </c>
      <c r="Z936" s="46" t="str">
        <f>IF($B936="","",($M936*Z$2+IF($T936=2,0, $M936*Z$1+$X936/$W936*(1-$W936)))*IF(COUNTIF(Parámetros!$I:$I, $S936)&gt;0,0,1))</f>
        <v/>
      </c>
      <c r="AA936" s="46" t="str">
        <f>IF($B936="","",$R936*IF($T936=2,AA$1,AA$2) *IF(COUNTIF(Parámetros!$K:$K, $S936)&gt;0,0,1)+$Y936/$W936*(1-$W936))</f>
        <v/>
      </c>
      <c r="AB936" s="46" t="str">
        <f>IF($B936="","",$Q936*Parámetros!$B$3+Parámetros!$B$2)</f>
        <v/>
      </c>
      <c r="AC936" s="46" t="str">
        <f>IF($B936="","",Parámetros!$B$1*IF(OR($S936=27,$S936=102),0,1))</f>
        <v/>
      </c>
      <c r="AE936" s="43" t="str">
        <f>IF($B936="","",IF($C936="","No declarado",IFERROR(VLOOKUP($C936,F.931!$B:$BZ,$AE$1,0),"No declarado")))</f>
        <v/>
      </c>
      <c r="AF936" s="47" t="str">
        <f t="shared" si="120"/>
        <v/>
      </c>
      <c r="AG936" s="47" t="str">
        <f>IF($B936="","",IFERROR(O936-VLOOKUP(C936,F.931!B:BZ,SUMIFS(F.931!$1:$1,F.931!$3:$3,"Remuneración 4"),0),""))</f>
        <v/>
      </c>
      <c r="AH936" s="48" t="str">
        <f t="shared" si="121"/>
        <v/>
      </c>
      <c r="AI936" s="41" t="str">
        <f t="shared" si="122"/>
        <v/>
      </c>
    </row>
    <row r="937" spans="1:35" x14ac:dyDescent="0.2">
      <c r="A937" s="65"/>
      <c r="B937" s="64"/>
      <c r="C937" s="65"/>
      <c r="D937" s="88"/>
      <c r="E937" s="62"/>
      <c r="F937" s="62"/>
      <c r="G937" s="62"/>
      <c r="H937" s="62"/>
      <c r="I937" s="62"/>
      <c r="J937" s="62"/>
      <c r="K937" s="62"/>
      <c r="L937" s="43" t="str">
        <f>IF($B937="","",MAX(0,$E937-MAX($E937-$I937,Parámetros!$B$5)))</f>
        <v/>
      </c>
      <c r="M937" s="43" t="str">
        <f>IF($B937="","",MIN($E937,Parámetros!$B$4))</f>
        <v/>
      </c>
      <c r="N937" s="43" t="str">
        <f t="shared" si="123"/>
        <v/>
      </c>
      <c r="O937" s="43" t="str">
        <f>IF($B937="","",MIN(($E937+$F937)/IF($D937="",1,$D937),Parámetros!$B$4))</f>
        <v/>
      </c>
      <c r="P937" s="43" t="str">
        <f t="shared" si="124"/>
        <v/>
      </c>
      <c r="Q937" s="43" t="str">
        <f t="shared" si="125"/>
        <v/>
      </c>
      <c r="R937" s="43" t="str">
        <f t="shared" si="126"/>
        <v/>
      </c>
      <c r="S937" s="44" t="str">
        <f>IF($B937="","",IFERROR(VLOOKUP($C937,F.931!$B:$R,9,0),8))</f>
        <v/>
      </c>
      <c r="T937" s="44" t="str">
        <f>IF($B937="","",IFERROR(VLOOKUP($C937,F.931!$B:$R,7,0),1))</f>
        <v/>
      </c>
      <c r="U937" s="44" t="str">
        <f>IF($B937="","",IFERROR(VLOOKUP($C937,F.931!$B:$AR,15,0),0))</f>
        <v/>
      </c>
      <c r="V937" s="44" t="str">
        <f>IF($B937="","",IFERROR(VLOOKUP($C937,F.931!$B:$R,3,0),1))</f>
        <v/>
      </c>
      <c r="W937" s="45" t="str">
        <f t="shared" si="119"/>
        <v/>
      </c>
      <c r="X937" s="46" t="str">
        <f>IF($B937="","",$W937*(X$2+$U937*0.015) *$O937*IF(COUNTIF(Parámetros!$J:$J, $S937)&gt;0,0,1)*IF($T937=2,0,1) +$J937*$W937)</f>
        <v/>
      </c>
      <c r="Y937" s="46" t="str">
        <f>IF($B937="","",$W937*Y$2*P937*IF(COUNTIF(Parámetros!$L:$L,$S937)&gt;0,0,1)*IF($T937=2,0,1) +$K937*$W937)</f>
        <v/>
      </c>
      <c r="Z937" s="46" t="str">
        <f>IF($B937="","",($M937*Z$2+IF($T937=2,0, $M937*Z$1+$X937/$W937*(1-$W937)))*IF(COUNTIF(Parámetros!$I:$I, $S937)&gt;0,0,1))</f>
        <v/>
      </c>
      <c r="AA937" s="46" t="str">
        <f>IF($B937="","",$R937*IF($T937=2,AA$1,AA$2) *IF(COUNTIF(Parámetros!$K:$K, $S937)&gt;0,0,1)+$Y937/$W937*(1-$W937))</f>
        <v/>
      </c>
      <c r="AB937" s="46" t="str">
        <f>IF($B937="","",$Q937*Parámetros!$B$3+Parámetros!$B$2)</f>
        <v/>
      </c>
      <c r="AC937" s="46" t="str">
        <f>IF($B937="","",Parámetros!$B$1*IF(OR($S937=27,$S937=102),0,1))</f>
        <v/>
      </c>
      <c r="AE937" s="43" t="str">
        <f>IF($B937="","",IF($C937="","No declarado",IFERROR(VLOOKUP($C937,F.931!$B:$BZ,$AE$1,0),"No declarado")))</f>
        <v/>
      </c>
      <c r="AF937" s="47" t="str">
        <f t="shared" si="120"/>
        <v/>
      </c>
      <c r="AG937" s="47" t="str">
        <f>IF($B937="","",IFERROR(O937-VLOOKUP(C937,F.931!B:BZ,SUMIFS(F.931!$1:$1,F.931!$3:$3,"Remuneración 4"),0),""))</f>
        <v/>
      </c>
      <c r="AH937" s="48" t="str">
        <f t="shared" si="121"/>
        <v/>
      </c>
      <c r="AI937" s="41" t="str">
        <f t="shared" si="122"/>
        <v/>
      </c>
    </row>
    <row r="938" spans="1:35" x14ac:dyDescent="0.2">
      <c r="A938" s="65"/>
      <c r="B938" s="64"/>
      <c r="C938" s="65"/>
      <c r="D938" s="88"/>
      <c r="E938" s="62"/>
      <c r="F938" s="62"/>
      <c r="G938" s="62"/>
      <c r="H938" s="62"/>
      <c r="I938" s="62"/>
      <c r="J938" s="62"/>
      <c r="K938" s="62"/>
      <c r="L938" s="43" t="str">
        <f>IF($B938="","",MAX(0,$E938-MAX($E938-$I938,Parámetros!$B$5)))</f>
        <v/>
      </c>
      <c r="M938" s="43" t="str">
        <f>IF($B938="","",MIN($E938,Parámetros!$B$4))</f>
        <v/>
      </c>
      <c r="N938" s="43" t="str">
        <f t="shared" si="123"/>
        <v/>
      </c>
      <c r="O938" s="43" t="str">
        <f>IF($B938="","",MIN(($E938+$F938)/IF($D938="",1,$D938),Parámetros!$B$4))</f>
        <v/>
      </c>
      <c r="P938" s="43" t="str">
        <f t="shared" si="124"/>
        <v/>
      </c>
      <c r="Q938" s="43" t="str">
        <f t="shared" si="125"/>
        <v/>
      </c>
      <c r="R938" s="43" t="str">
        <f t="shared" si="126"/>
        <v/>
      </c>
      <c r="S938" s="44" t="str">
        <f>IF($B938="","",IFERROR(VLOOKUP($C938,F.931!$B:$R,9,0),8))</f>
        <v/>
      </c>
      <c r="T938" s="44" t="str">
        <f>IF($B938="","",IFERROR(VLOOKUP($C938,F.931!$B:$R,7,0),1))</f>
        <v/>
      </c>
      <c r="U938" s="44" t="str">
        <f>IF($B938="","",IFERROR(VLOOKUP($C938,F.931!$B:$AR,15,0),0))</f>
        <v/>
      </c>
      <c r="V938" s="44" t="str">
        <f>IF($B938="","",IFERROR(VLOOKUP($C938,F.931!$B:$R,3,0),1))</f>
        <v/>
      </c>
      <c r="W938" s="45" t="str">
        <f t="shared" si="119"/>
        <v/>
      </c>
      <c r="X938" s="46" t="str">
        <f>IF($B938="","",$W938*(X$2+$U938*0.015) *$O938*IF(COUNTIF(Parámetros!$J:$J, $S938)&gt;0,0,1)*IF($T938=2,0,1) +$J938*$W938)</f>
        <v/>
      </c>
      <c r="Y938" s="46" t="str">
        <f>IF($B938="","",$W938*Y$2*P938*IF(COUNTIF(Parámetros!$L:$L,$S938)&gt;0,0,1)*IF($T938=2,0,1) +$K938*$W938)</f>
        <v/>
      </c>
      <c r="Z938" s="46" t="str">
        <f>IF($B938="","",($M938*Z$2+IF($T938=2,0, $M938*Z$1+$X938/$W938*(1-$W938)))*IF(COUNTIF(Parámetros!$I:$I, $S938)&gt;0,0,1))</f>
        <v/>
      </c>
      <c r="AA938" s="46" t="str">
        <f>IF($B938="","",$R938*IF($T938=2,AA$1,AA$2) *IF(COUNTIF(Parámetros!$K:$K, $S938)&gt;0,0,1)+$Y938/$W938*(1-$W938))</f>
        <v/>
      </c>
      <c r="AB938" s="46" t="str">
        <f>IF($B938="","",$Q938*Parámetros!$B$3+Parámetros!$B$2)</f>
        <v/>
      </c>
      <c r="AC938" s="46" t="str">
        <f>IF($B938="","",Parámetros!$B$1*IF(OR($S938=27,$S938=102),0,1))</f>
        <v/>
      </c>
      <c r="AE938" s="43" t="str">
        <f>IF($B938="","",IF($C938="","No declarado",IFERROR(VLOOKUP($C938,F.931!$B:$BZ,$AE$1,0),"No declarado")))</f>
        <v/>
      </c>
      <c r="AF938" s="47" t="str">
        <f t="shared" si="120"/>
        <v/>
      </c>
      <c r="AG938" s="47" t="str">
        <f>IF($B938="","",IFERROR(O938-VLOOKUP(C938,F.931!B:BZ,SUMIFS(F.931!$1:$1,F.931!$3:$3,"Remuneración 4"),0),""))</f>
        <v/>
      </c>
      <c r="AH938" s="48" t="str">
        <f t="shared" si="121"/>
        <v/>
      </c>
      <c r="AI938" s="41" t="str">
        <f t="shared" si="122"/>
        <v/>
      </c>
    </row>
    <row r="939" spans="1:35" x14ac:dyDescent="0.2">
      <c r="A939" s="65"/>
      <c r="B939" s="64"/>
      <c r="C939" s="65"/>
      <c r="D939" s="88"/>
      <c r="E939" s="62"/>
      <c r="F939" s="62"/>
      <c r="G939" s="62"/>
      <c r="H939" s="62"/>
      <c r="I939" s="62"/>
      <c r="J939" s="62"/>
      <c r="K939" s="62"/>
      <c r="L939" s="43" t="str">
        <f>IF($B939="","",MAX(0,$E939-MAX($E939-$I939,Parámetros!$B$5)))</f>
        <v/>
      </c>
      <c r="M939" s="43" t="str">
        <f>IF($B939="","",MIN($E939,Parámetros!$B$4))</f>
        <v/>
      </c>
      <c r="N939" s="43" t="str">
        <f t="shared" si="123"/>
        <v/>
      </c>
      <c r="O939" s="43" t="str">
        <f>IF($B939="","",MIN(($E939+$F939)/IF($D939="",1,$D939),Parámetros!$B$4))</f>
        <v/>
      </c>
      <c r="P939" s="43" t="str">
        <f t="shared" si="124"/>
        <v/>
      </c>
      <c r="Q939" s="43" t="str">
        <f t="shared" si="125"/>
        <v/>
      </c>
      <c r="R939" s="43" t="str">
        <f t="shared" si="126"/>
        <v/>
      </c>
      <c r="S939" s="44" t="str">
        <f>IF($B939="","",IFERROR(VLOOKUP($C939,F.931!$B:$R,9,0),8))</f>
        <v/>
      </c>
      <c r="T939" s="44" t="str">
        <f>IF($B939="","",IFERROR(VLOOKUP($C939,F.931!$B:$R,7,0),1))</f>
        <v/>
      </c>
      <c r="U939" s="44" t="str">
        <f>IF($B939="","",IFERROR(VLOOKUP($C939,F.931!$B:$AR,15,0),0))</f>
        <v/>
      </c>
      <c r="V939" s="44" t="str">
        <f>IF($B939="","",IFERROR(VLOOKUP($C939,F.931!$B:$R,3,0),1))</f>
        <v/>
      </c>
      <c r="W939" s="45" t="str">
        <f t="shared" si="119"/>
        <v/>
      </c>
      <c r="X939" s="46" t="str">
        <f>IF($B939="","",$W939*(X$2+$U939*0.015) *$O939*IF(COUNTIF(Parámetros!$J:$J, $S939)&gt;0,0,1)*IF($T939=2,0,1) +$J939*$W939)</f>
        <v/>
      </c>
      <c r="Y939" s="46" t="str">
        <f>IF($B939="","",$W939*Y$2*P939*IF(COUNTIF(Parámetros!$L:$L,$S939)&gt;0,0,1)*IF($T939=2,0,1) +$K939*$W939)</f>
        <v/>
      </c>
      <c r="Z939" s="46" t="str">
        <f>IF($B939="","",($M939*Z$2+IF($T939=2,0, $M939*Z$1+$X939/$W939*(1-$W939)))*IF(COUNTIF(Parámetros!$I:$I, $S939)&gt;0,0,1))</f>
        <v/>
      </c>
      <c r="AA939" s="46" t="str">
        <f>IF($B939="","",$R939*IF($T939=2,AA$1,AA$2) *IF(COUNTIF(Parámetros!$K:$K, $S939)&gt;0,0,1)+$Y939/$W939*(1-$W939))</f>
        <v/>
      </c>
      <c r="AB939" s="46" t="str">
        <f>IF($B939="","",$Q939*Parámetros!$B$3+Parámetros!$B$2)</f>
        <v/>
      </c>
      <c r="AC939" s="46" t="str">
        <f>IF($B939="","",Parámetros!$B$1*IF(OR($S939=27,$S939=102),0,1))</f>
        <v/>
      </c>
      <c r="AE939" s="43" t="str">
        <f>IF($B939="","",IF($C939="","No declarado",IFERROR(VLOOKUP($C939,F.931!$B:$BZ,$AE$1,0),"No declarado")))</f>
        <v/>
      </c>
      <c r="AF939" s="47" t="str">
        <f t="shared" si="120"/>
        <v/>
      </c>
      <c r="AG939" s="47" t="str">
        <f>IF($B939="","",IFERROR(O939-VLOOKUP(C939,F.931!B:BZ,SUMIFS(F.931!$1:$1,F.931!$3:$3,"Remuneración 4"),0),""))</f>
        <v/>
      </c>
      <c r="AH939" s="48" t="str">
        <f t="shared" si="121"/>
        <v/>
      </c>
      <c r="AI939" s="41" t="str">
        <f t="shared" si="122"/>
        <v/>
      </c>
    </row>
    <row r="940" spans="1:35" x14ac:dyDescent="0.2">
      <c r="A940" s="65"/>
      <c r="B940" s="64"/>
      <c r="C940" s="65"/>
      <c r="D940" s="88"/>
      <c r="E940" s="62"/>
      <c r="F940" s="62"/>
      <c r="G940" s="62"/>
      <c r="H940" s="62"/>
      <c r="I940" s="62"/>
      <c r="J940" s="62"/>
      <c r="K940" s="62"/>
      <c r="L940" s="43" t="str">
        <f>IF($B940="","",MAX(0,$E940-MAX($E940-$I940,Parámetros!$B$5)))</f>
        <v/>
      </c>
      <c r="M940" s="43" t="str">
        <f>IF($B940="","",MIN($E940,Parámetros!$B$4))</f>
        <v/>
      </c>
      <c r="N940" s="43" t="str">
        <f t="shared" si="123"/>
        <v/>
      </c>
      <c r="O940" s="43" t="str">
        <f>IF($B940="","",MIN(($E940+$F940)/IF($D940="",1,$D940),Parámetros!$B$4))</f>
        <v/>
      </c>
      <c r="P940" s="43" t="str">
        <f t="shared" si="124"/>
        <v/>
      </c>
      <c r="Q940" s="43" t="str">
        <f t="shared" si="125"/>
        <v/>
      </c>
      <c r="R940" s="43" t="str">
        <f t="shared" si="126"/>
        <v/>
      </c>
      <c r="S940" s="44" t="str">
        <f>IF($B940="","",IFERROR(VLOOKUP($C940,F.931!$B:$R,9,0),8))</f>
        <v/>
      </c>
      <c r="T940" s="44" t="str">
        <f>IF($B940="","",IFERROR(VLOOKUP($C940,F.931!$B:$R,7,0),1))</f>
        <v/>
      </c>
      <c r="U940" s="44" t="str">
        <f>IF($B940="","",IFERROR(VLOOKUP($C940,F.931!$B:$AR,15,0),0))</f>
        <v/>
      </c>
      <c r="V940" s="44" t="str">
        <f>IF($B940="","",IFERROR(VLOOKUP($C940,F.931!$B:$R,3,0),1))</f>
        <v/>
      </c>
      <c r="W940" s="45" t="str">
        <f t="shared" si="119"/>
        <v/>
      </c>
      <c r="X940" s="46" t="str">
        <f>IF($B940="","",$W940*(X$2+$U940*0.015) *$O940*IF(COUNTIF(Parámetros!$J:$J, $S940)&gt;0,0,1)*IF($T940=2,0,1) +$J940*$W940)</f>
        <v/>
      </c>
      <c r="Y940" s="46" t="str">
        <f>IF($B940="","",$W940*Y$2*P940*IF(COUNTIF(Parámetros!$L:$L,$S940)&gt;0,0,1)*IF($T940=2,0,1) +$K940*$W940)</f>
        <v/>
      </c>
      <c r="Z940" s="46" t="str">
        <f>IF($B940="","",($M940*Z$2+IF($T940=2,0, $M940*Z$1+$X940/$W940*(1-$W940)))*IF(COUNTIF(Parámetros!$I:$I, $S940)&gt;0,0,1))</f>
        <v/>
      </c>
      <c r="AA940" s="46" t="str">
        <f>IF($B940="","",$R940*IF($T940=2,AA$1,AA$2) *IF(COUNTIF(Parámetros!$K:$K, $S940)&gt;0,0,1)+$Y940/$W940*(1-$W940))</f>
        <v/>
      </c>
      <c r="AB940" s="46" t="str">
        <f>IF($B940="","",$Q940*Parámetros!$B$3+Parámetros!$B$2)</f>
        <v/>
      </c>
      <c r="AC940" s="46" t="str">
        <f>IF($B940="","",Parámetros!$B$1*IF(OR($S940=27,$S940=102),0,1))</f>
        <v/>
      </c>
      <c r="AE940" s="43" t="str">
        <f>IF($B940="","",IF($C940="","No declarado",IFERROR(VLOOKUP($C940,F.931!$B:$BZ,$AE$1,0),"No declarado")))</f>
        <v/>
      </c>
      <c r="AF940" s="47" t="str">
        <f t="shared" si="120"/>
        <v/>
      </c>
      <c r="AG940" s="47" t="str">
        <f>IF($B940="","",IFERROR(O940-VLOOKUP(C940,F.931!B:BZ,SUMIFS(F.931!$1:$1,F.931!$3:$3,"Remuneración 4"),0),""))</f>
        <v/>
      </c>
      <c r="AH940" s="48" t="str">
        <f t="shared" si="121"/>
        <v/>
      </c>
      <c r="AI940" s="41" t="str">
        <f t="shared" si="122"/>
        <v/>
      </c>
    </row>
    <row r="941" spans="1:35" x14ac:dyDescent="0.2">
      <c r="A941" s="65"/>
      <c r="B941" s="64"/>
      <c r="C941" s="65"/>
      <c r="D941" s="88"/>
      <c r="E941" s="62"/>
      <c r="F941" s="62"/>
      <c r="G941" s="62"/>
      <c r="H941" s="62"/>
      <c r="I941" s="62"/>
      <c r="J941" s="62"/>
      <c r="K941" s="62"/>
      <c r="L941" s="43" t="str">
        <f>IF($B941="","",MAX(0,$E941-MAX($E941-$I941,Parámetros!$B$5)))</f>
        <v/>
      </c>
      <c r="M941" s="43" t="str">
        <f>IF($B941="","",MIN($E941,Parámetros!$B$4))</f>
        <v/>
      </c>
      <c r="N941" s="43" t="str">
        <f t="shared" si="123"/>
        <v/>
      </c>
      <c r="O941" s="43" t="str">
        <f>IF($B941="","",MIN(($E941+$F941)/IF($D941="",1,$D941),Parámetros!$B$4))</f>
        <v/>
      </c>
      <c r="P941" s="43" t="str">
        <f t="shared" si="124"/>
        <v/>
      </c>
      <c r="Q941" s="43" t="str">
        <f t="shared" si="125"/>
        <v/>
      </c>
      <c r="R941" s="43" t="str">
        <f t="shared" si="126"/>
        <v/>
      </c>
      <c r="S941" s="44" t="str">
        <f>IF($B941="","",IFERROR(VLOOKUP($C941,F.931!$B:$R,9,0),8))</f>
        <v/>
      </c>
      <c r="T941" s="44" t="str">
        <f>IF($B941="","",IFERROR(VLOOKUP($C941,F.931!$B:$R,7,0),1))</f>
        <v/>
      </c>
      <c r="U941" s="44" t="str">
        <f>IF($B941="","",IFERROR(VLOOKUP($C941,F.931!$B:$AR,15,0),0))</f>
        <v/>
      </c>
      <c r="V941" s="44" t="str">
        <f>IF($B941="","",IFERROR(VLOOKUP($C941,F.931!$B:$R,3,0),1))</f>
        <v/>
      </c>
      <c r="W941" s="45" t="str">
        <f t="shared" si="119"/>
        <v/>
      </c>
      <c r="X941" s="46" t="str">
        <f>IF($B941="","",$W941*(X$2+$U941*0.015) *$O941*IF(COUNTIF(Parámetros!$J:$J, $S941)&gt;0,0,1)*IF($T941=2,0,1) +$J941*$W941)</f>
        <v/>
      </c>
      <c r="Y941" s="46" t="str">
        <f>IF($B941="","",$W941*Y$2*P941*IF(COUNTIF(Parámetros!$L:$L,$S941)&gt;0,0,1)*IF($T941=2,0,1) +$K941*$W941)</f>
        <v/>
      </c>
      <c r="Z941" s="46" t="str">
        <f>IF($B941="","",($M941*Z$2+IF($T941=2,0, $M941*Z$1+$X941/$W941*(1-$W941)))*IF(COUNTIF(Parámetros!$I:$I, $S941)&gt;0,0,1))</f>
        <v/>
      </c>
      <c r="AA941" s="46" t="str">
        <f>IF($B941="","",$R941*IF($T941=2,AA$1,AA$2) *IF(COUNTIF(Parámetros!$K:$K, $S941)&gt;0,0,1)+$Y941/$W941*(1-$W941))</f>
        <v/>
      </c>
      <c r="AB941" s="46" t="str">
        <f>IF($B941="","",$Q941*Parámetros!$B$3+Parámetros!$B$2)</f>
        <v/>
      </c>
      <c r="AC941" s="46" t="str">
        <f>IF($B941="","",Parámetros!$B$1*IF(OR($S941=27,$S941=102),0,1))</f>
        <v/>
      </c>
      <c r="AE941" s="43" t="str">
        <f>IF($B941="","",IF($C941="","No declarado",IFERROR(VLOOKUP($C941,F.931!$B:$BZ,$AE$1,0),"No declarado")))</f>
        <v/>
      </c>
      <c r="AF941" s="47" t="str">
        <f t="shared" si="120"/>
        <v/>
      </c>
      <c r="AG941" s="47" t="str">
        <f>IF($B941="","",IFERROR(O941-VLOOKUP(C941,F.931!B:BZ,SUMIFS(F.931!$1:$1,F.931!$3:$3,"Remuneración 4"),0),""))</f>
        <v/>
      </c>
      <c r="AH941" s="48" t="str">
        <f t="shared" si="121"/>
        <v/>
      </c>
      <c r="AI941" s="41" t="str">
        <f t="shared" si="122"/>
        <v/>
      </c>
    </row>
    <row r="942" spans="1:35" x14ac:dyDescent="0.2">
      <c r="A942" s="65"/>
      <c r="B942" s="64"/>
      <c r="C942" s="65"/>
      <c r="D942" s="88"/>
      <c r="E942" s="62"/>
      <c r="F942" s="62"/>
      <c r="G942" s="62"/>
      <c r="H942" s="62"/>
      <c r="I942" s="62"/>
      <c r="J942" s="62"/>
      <c r="K942" s="62"/>
      <c r="L942" s="43" t="str">
        <f>IF($B942="","",MAX(0,$E942-MAX($E942-$I942,Parámetros!$B$5)))</f>
        <v/>
      </c>
      <c r="M942" s="43" t="str">
        <f>IF($B942="","",MIN($E942,Parámetros!$B$4))</f>
        <v/>
      </c>
      <c r="N942" s="43" t="str">
        <f t="shared" si="123"/>
        <v/>
      </c>
      <c r="O942" s="43" t="str">
        <f>IF($B942="","",MIN(($E942+$F942)/IF($D942="",1,$D942),Parámetros!$B$4))</f>
        <v/>
      </c>
      <c r="P942" s="43" t="str">
        <f t="shared" si="124"/>
        <v/>
      </c>
      <c r="Q942" s="43" t="str">
        <f t="shared" si="125"/>
        <v/>
      </c>
      <c r="R942" s="43" t="str">
        <f t="shared" si="126"/>
        <v/>
      </c>
      <c r="S942" s="44" t="str">
        <f>IF($B942="","",IFERROR(VLOOKUP($C942,F.931!$B:$R,9,0),8))</f>
        <v/>
      </c>
      <c r="T942" s="44" t="str">
        <f>IF($B942="","",IFERROR(VLOOKUP($C942,F.931!$B:$R,7,0),1))</f>
        <v/>
      </c>
      <c r="U942" s="44" t="str">
        <f>IF($B942="","",IFERROR(VLOOKUP($C942,F.931!$B:$AR,15,0),0))</f>
        <v/>
      </c>
      <c r="V942" s="44" t="str">
        <f>IF($B942="","",IFERROR(VLOOKUP($C942,F.931!$B:$R,3,0),1))</f>
        <v/>
      </c>
      <c r="W942" s="45" t="str">
        <f t="shared" ref="W942:W1000" si="127">IF($B942="","",1-(IF($O942&gt;$X$1,0.15,0.1)+IF(LEFT(TEXT(V942,"000000"),1)="4",0.05,0)))</f>
        <v/>
      </c>
      <c r="X942" s="46" t="str">
        <f>IF($B942="","",$W942*(X$2+$U942*0.015) *$O942*IF(COUNTIF(Parámetros!$J:$J, $S942)&gt;0,0,1)*IF($T942=2,0,1) +$J942*$W942)</f>
        <v/>
      </c>
      <c r="Y942" s="46" t="str">
        <f>IF($B942="","",$W942*Y$2*P942*IF(COUNTIF(Parámetros!$L:$L,$S942)&gt;0,0,1)*IF($T942=2,0,1) +$K942*$W942)</f>
        <v/>
      </c>
      <c r="Z942" s="46" t="str">
        <f>IF($B942="","",($M942*Z$2+IF($T942=2,0, $M942*Z$1+$X942/$W942*(1-$W942)))*IF(COUNTIF(Parámetros!$I:$I, $S942)&gt;0,0,1))</f>
        <v/>
      </c>
      <c r="AA942" s="46" t="str">
        <f>IF($B942="","",$R942*IF($T942=2,AA$1,AA$2) *IF(COUNTIF(Parámetros!$K:$K, $S942)&gt;0,0,1)+$Y942/$W942*(1-$W942))</f>
        <v/>
      </c>
      <c r="AB942" s="46" t="str">
        <f>IF($B942="","",$Q942*Parámetros!$B$3+Parámetros!$B$2)</f>
        <v/>
      </c>
      <c r="AC942" s="46" t="str">
        <f>IF($B942="","",Parámetros!$B$1*IF(OR($S942=27,$S942=102),0,1))</f>
        <v/>
      </c>
      <c r="AE942" s="43" t="str">
        <f>IF($B942="","",IF($C942="","No declarado",IFERROR(VLOOKUP($C942,F.931!$B:$BZ,$AE$1,0),"No declarado")))</f>
        <v/>
      </c>
      <c r="AF942" s="47" t="str">
        <f t="shared" ref="AF942:AF1000" si="128">IF($B942="","",IFERROR(AE942-SUM(E942:H942),""))</f>
        <v/>
      </c>
      <c r="AG942" s="47" t="str">
        <f>IF($B942="","",IFERROR(O942-VLOOKUP(C942,F.931!B:BZ,SUMIFS(F.931!$1:$1,F.931!$3:$3,"Remuneración 4"),0),""))</f>
        <v/>
      </c>
      <c r="AH942" s="48" t="str">
        <f t="shared" ref="AH942:AH1000" si="129">IF($B942="","",SUM(Y942:Y942,AA942:AC942))</f>
        <v/>
      </c>
      <c r="AI942" s="41" t="str">
        <f t="shared" ref="AI942:AI1000" si="130">IF($B942="","",SUM(E942:H942)+AH942)</f>
        <v/>
      </c>
    </row>
    <row r="943" spans="1:35" x14ac:dyDescent="0.2">
      <c r="A943" s="65"/>
      <c r="B943" s="64"/>
      <c r="C943" s="65"/>
      <c r="D943" s="88"/>
      <c r="E943" s="62"/>
      <c r="F943" s="62"/>
      <c r="G943" s="62"/>
      <c r="H943" s="62"/>
      <c r="I943" s="62"/>
      <c r="J943" s="62"/>
      <c r="K943" s="62"/>
      <c r="L943" s="43" t="str">
        <f>IF($B943="","",MAX(0,$E943-MAX($E943-$I943,Parámetros!$B$5)))</f>
        <v/>
      </c>
      <c r="M943" s="43" t="str">
        <f>IF($B943="","",MIN($E943,Parámetros!$B$4))</f>
        <v/>
      </c>
      <c r="N943" s="43" t="str">
        <f t="shared" si="123"/>
        <v/>
      </c>
      <c r="O943" s="43" t="str">
        <f>IF($B943="","",MIN(($E943+$F943)/IF($D943="",1,$D943),Parámetros!$B$4))</f>
        <v/>
      </c>
      <c r="P943" s="43" t="str">
        <f t="shared" si="124"/>
        <v/>
      </c>
      <c r="Q943" s="43" t="str">
        <f t="shared" si="125"/>
        <v/>
      </c>
      <c r="R943" s="43" t="str">
        <f t="shared" si="126"/>
        <v/>
      </c>
      <c r="S943" s="44" t="str">
        <f>IF($B943="","",IFERROR(VLOOKUP($C943,F.931!$B:$R,9,0),8))</f>
        <v/>
      </c>
      <c r="T943" s="44" t="str">
        <f>IF($B943="","",IFERROR(VLOOKUP($C943,F.931!$B:$R,7,0),1))</f>
        <v/>
      </c>
      <c r="U943" s="44" t="str">
        <f>IF($B943="","",IFERROR(VLOOKUP($C943,F.931!$B:$AR,15,0),0))</f>
        <v/>
      </c>
      <c r="V943" s="44" t="str">
        <f>IF($B943="","",IFERROR(VLOOKUP($C943,F.931!$B:$R,3,0),1))</f>
        <v/>
      </c>
      <c r="W943" s="45" t="str">
        <f t="shared" si="127"/>
        <v/>
      </c>
      <c r="X943" s="46" t="str">
        <f>IF($B943="","",$W943*(X$2+$U943*0.015) *$O943*IF(COUNTIF(Parámetros!$J:$J, $S943)&gt;0,0,1)*IF($T943=2,0,1) +$J943*$W943)</f>
        <v/>
      </c>
      <c r="Y943" s="46" t="str">
        <f>IF($B943="","",$W943*Y$2*P943*IF(COUNTIF(Parámetros!$L:$L,$S943)&gt;0,0,1)*IF($T943=2,0,1) +$K943*$W943)</f>
        <v/>
      </c>
      <c r="Z943" s="46" t="str">
        <f>IF($B943="","",($M943*Z$2+IF($T943=2,0, $M943*Z$1+$X943/$W943*(1-$W943)))*IF(COUNTIF(Parámetros!$I:$I, $S943)&gt;0,0,1))</f>
        <v/>
      </c>
      <c r="AA943" s="46" t="str">
        <f>IF($B943="","",$R943*IF($T943=2,AA$1,AA$2) *IF(COUNTIF(Parámetros!$K:$K, $S943)&gt;0,0,1)+$Y943/$W943*(1-$W943))</f>
        <v/>
      </c>
      <c r="AB943" s="46" t="str">
        <f>IF($B943="","",$Q943*Parámetros!$B$3+Parámetros!$B$2)</f>
        <v/>
      </c>
      <c r="AC943" s="46" t="str">
        <f>IF($B943="","",Parámetros!$B$1*IF(OR($S943=27,$S943=102),0,1))</f>
        <v/>
      </c>
      <c r="AE943" s="43" t="str">
        <f>IF($B943="","",IF($C943="","No declarado",IFERROR(VLOOKUP($C943,F.931!$B:$BZ,$AE$1,0),"No declarado")))</f>
        <v/>
      </c>
      <c r="AF943" s="47" t="str">
        <f t="shared" si="128"/>
        <v/>
      </c>
      <c r="AG943" s="47" t="str">
        <f>IF($B943="","",IFERROR(O943-VLOOKUP(C943,F.931!B:BZ,SUMIFS(F.931!$1:$1,F.931!$3:$3,"Remuneración 4"),0),""))</f>
        <v/>
      </c>
      <c r="AH943" s="48" t="str">
        <f t="shared" si="129"/>
        <v/>
      </c>
      <c r="AI943" s="41" t="str">
        <f t="shared" si="130"/>
        <v/>
      </c>
    </row>
    <row r="944" spans="1:35" x14ac:dyDescent="0.2">
      <c r="A944" s="65"/>
      <c r="B944" s="64"/>
      <c r="C944" s="65"/>
      <c r="D944" s="88"/>
      <c r="E944" s="62"/>
      <c r="F944" s="62"/>
      <c r="G944" s="62"/>
      <c r="H944" s="62"/>
      <c r="I944" s="62"/>
      <c r="J944" s="62"/>
      <c r="K944" s="62"/>
      <c r="L944" s="43" t="str">
        <f>IF($B944="","",MAX(0,$E944-MAX($E944-$I944,Parámetros!$B$5)))</f>
        <v/>
      </c>
      <c r="M944" s="43" t="str">
        <f>IF($B944="","",MIN($E944,Parámetros!$B$4))</f>
        <v/>
      </c>
      <c r="N944" s="43" t="str">
        <f t="shared" si="123"/>
        <v/>
      </c>
      <c r="O944" s="43" t="str">
        <f>IF($B944="","",MIN(($E944+$F944)/IF($D944="",1,$D944),Parámetros!$B$4))</f>
        <v/>
      </c>
      <c r="P944" s="43" t="str">
        <f t="shared" si="124"/>
        <v/>
      </c>
      <c r="Q944" s="43" t="str">
        <f t="shared" si="125"/>
        <v/>
      </c>
      <c r="R944" s="43" t="str">
        <f t="shared" si="126"/>
        <v/>
      </c>
      <c r="S944" s="44" t="str">
        <f>IF($B944="","",IFERROR(VLOOKUP($C944,F.931!$B:$R,9,0),8))</f>
        <v/>
      </c>
      <c r="T944" s="44" t="str">
        <f>IF($B944="","",IFERROR(VLOOKUP($C944,F.931!$B:$R,7,0),1))</f>
        <v/>
      </c>
      <c r="U944" s="44" t="str">
        <f>IF($B944="","",IFERROR(VLOOKUP($C944,F.931!$B:$AR,15,0),0))</f>
        <v/>
      </c>
      <c r="V944" s="44" t="str">
        <f>IF($B944="","",IFERROR(VLOOKUP($C944,F.931!$B:$R,3,0),1))</f>
        <v/>
      </c>
      <c r="W944" s="45" t="str">
        <f t="shared" si="127"/>
        <v/>
      </c>
      <c r="X944" s="46" t="str">
        <f>IF($B944="","",$W944*(X$2+$U944*0.015) *$O944*IF(COUNTIF(Parámetros!$J:$J, $S944)&gt;0,0,1)*IF($T944=2,0,1) +$J944*$W944)</f>
        <v/>
      </c>
      <c r="Y944" s="46" t="str">
        <f>IF($B944="","",$W944*Y$2*P944*IF(COUNTIF(Parámetros!$L:$L,$S944)&gt;0,0,1)*IF($T944=2,0,1) +$K944*$W944)</f>
        <v/>
      </c>
      <c r="Z944" s="46" t="str">
        <f>IF($B944="","",($M944*Z$2+IF($T944=2,0, $M944*Z$1+$X944/$W944*(1-$W944)))*IF(COUNTIF(Parámetros!$I:$I, $S944)&gt;0,0,1))</f>
        <v/>
      </c>
      <c r="AA944" s="46" t="str">
        <f>IF($B944="","",$R944*IF($T944=2,AA$1,AA$2) *IF(COUNTIF(Parámetros!$K:$K, $S944)&gt;0,0,1)+$Y944/$W944*(1-$W944))</f>
        <v/>
      </c>
      <c r="AB944" s="46" t="str">
        <f>IF($B944="","",$Q944*Parámetros!$B$3+Parámetros!$B$2)</f>
        <v/>
      </c>
      <c r="AC944" s="46" t="str">
        <f>IF($B944="","",Parámetros!$B$1*IF(OR($S944=27,$S944=102),0,1))</f>
        <v/>
      </c>
      <c r="AE944" s="43" t="str">
        <f>IF($B944="","",IF($C944="","No declarado",IFERROR(VLOOKUP($C944,F.931!$B:$BZ,$AE$1,0),"No declarado")))</f>
        <v/>
      </c>
      <c r="AF944" s="47" t="str">
        <f t="shared" si="128"/>
        <v/>
      </c>
      <c r="AG944" s="47" t="str">
        <f>IF($B944="","",IFERROR(O944-VLOOKUP(C944,F.931!B:BZ,SUMIFS(F.931!$1:$1,F.931!$3:$3,"Remuneración 4"),0),""))</f>
        <v/>
      </c>
      <c r="AH944" s="48" t="str">
        <f t="shared" si="129"/>
        <v/>
      </c>
      <c r="AI944" s="41" t="str">
        <f t="shared" si="130"/>
        <v/>
      </c>
    </row>
    <row r="945" spans="1:35" x14ac:dyDescent="0.2">
      <c r="A945" s="65"/>
      <c r="B945" s="64"/>
      <c r="C945" s="65"/>
      <c r="D945" s="88"/>
      <c r="E945" s="62"/>
      <c r="F945" s="62"/>
      <c r="G945" s="62"/>
      <c r="H945" s="62"/>
      <c r="I945" s="62"/>
      <c r="J945" s="62"/>
      <c r="K945" s="62"/>
      <c r="L945" s="43" t="str">
        <f>IF($B945="","",MAX(0,$E945-MAX($E945-$I945,Parámetros!$B$5)))</f>
        <v/>
      </c>
      <c r="M945" s="43" t="str">
        <f>IF($B945="","",MIN($E945,Parámetros!$B$4))</f>
        <v/>
      </c>
      <c r="N945" s="43" t="str">
        <f t="shared" si="123"/>
        <v/>
      </c>
      <c r="O945" s="43" t="str">
        <f>IF($B945="","",MIN(($E945+$F945)/IF($D945="",1,$D945),Parámetros!$B$4))</f>
        <v/>
      </c>
      <c r="P945" s="43" t="str">
        <f t="shared" si="124"/>
        <v/>
      </c>
      <c r="Q945" s="43" t="str">
        <f t="shared" si="125"/>
        <v/>
      </c>
      <c r="R945" s="43" t="str">
        <f t="shared" si="126"/>
        <v/>
      </c>
      <c r="S945" s="44" t="str">
        <f>IF($B945="","",IFERROR(VLOOKUP($C945,F.931!$B:$R,9,0),8))</f>
        <v/>
      </c>
      <c r="T945" s="44" t="str">
        <f>IF($B945="","",IFERROR(VLOOKUP($C945,F.931!$B:$R,7,0),1))</f>
        <v/>
      </c>
      <c r="U945" s="44" t="str">
        <f>IF($B945="","",IFERROR(VLOOKUP($C945,F.931!$B:$AR,15,0),0))</f>
        <v/>
      </c>
      <c r="V945" s="44" t="str">
        <f>IF($B945="","",IFERROR(VLOOKUP($C945,F.931!$B:$R,3,0),1))</f>
        <v/>
      </c>
      <c r="W945" s="45" t="str">
        <f t="shared" si="127"/>
        <v/>
      </c>
      <c r="X945" s="46" t="str">
        <f>IF($B945="","",$W945*(X$2+$U945*0.015) *$O945*IF(COUNTIF(Parámetros!$J:$J, $S945)&gt;0,0,1)*IF($T945=2,0,1) +$J945*$W945)</f>
        <v/>
      </c>
      <c r="Y945" s="46" t="str">
        <f>IF($B945="","",$W945*Y$2*P945*IF(COUNTIF(Parámetros!$L:$L,$S945)&gt;0,0,1)*IF($T945=2,0,1) +$K945*$W945)</f>
        <v/>
      </c>
      <c r="Z945" s="46" t="str">
        <f>IF($B945="","",($M945*Z$2+IF($T945=2,0, $M945*Z$1+$X945/$W945*(1-$W945)))*IF(COUNTIF(Parámetros!$I:$I, $S945)&gt;0,0,1))</f>
        <v/>
      </c>
      <c r="AA945" s="46" t="str">
        <f>IF($B945="","",$R945*IF($T945=2,AA$1,AA$2) *IF(COUNTIF(Parámetros!$K:$K, $S945)&gt;0,0,1)+$Y945/$W945*(1-$W945))</f>
        <v/>
      </c>
      <c r="AB945" s="46" t="str">
        <f>IF($B945="","",$Q945*Parámetros!$B$3+Parámetros!$B$2)</f>
        <v/>
      </c>
      <c r="AC945" s="46" t="str">
        <f>IF($B945="","",Parámetros!$B$1*IF(OR($S945=27,$S945=102),0,1))</f>
        <v/>
      </c>
      <c r="AE945" s="43" t="str">
        <f>IF($B945="","",IF($C945="","No declarado",IFERROR(VLOOKUP($C945,F.931!$B:$BZ,$AE$1,0),"No declarado")))</f>
        <v/>
      </c>
      <c r="AF945" s="47" t="str">
        <f t="shared" si="128"/>
        <v/>
      </c>
      <c r="AG945" s="47" t="str">
        <f>IF($B945="","",IFERROR(O945-VLOOKUP(C945,F.931!B:BZ,SUMIFS(F.931!$1:$1,F.931!$3:$3,"Remuneración 4"),0),""))</f>
        <v/>
      </c>
      <c r="AH945" s="48" t="str">
        <f t="shared" si="129"/>
        <v/>
      </c>
      <c r="AI945" s="41" t="str">
        <f t="shared" si="130"/>
        <v/>
      </c>
    </row>
    <row r="946" spans="1:35" x14ac:dyDescent="0.2">
      <c r="A946" s="65"/>
      <c r="B946" s="64"/>
      <c r="C946" s="65"/>
      <c r="D946" s="88"/>
      <c r="E946" s="62"/>
      <c r="F946" s="62"/>
      <c r="G946" s="62"/>
      <c r="H946" s="62"/>
      <c r="I946" s="62"/>
      <c r="J946" s="62"/>
      <c r="K946" s="62"/>
      <c r="L946" s="43" t="str">
        <f>IF($B946="","",MAX(0,$E946-MAX($E946-$I946,Parámetros!$B$5)))</f>
        <v/>
      </c>
      <c r="M946" s="43" t="str">
        <f>IF($B946="","",MIN($E946,Parámetros!$B$4))</f>
        <v/>
      </c>
      <c r="N946" s="43" t="str">
        <f t="shared" si="123"/>
        <v/>
      </c>
      <c r="O946" s="43" t="str">
        <f>IF($B946="","",MIN(($E946+$F946)/IF($D946="",1,$D946),Parámetros!$B$4))</f>
        <v/>
      </c>
      <c r="P946" s="43" t="str">
        <f t="shared" si="124"/>
        <v/>
      </c>
      <c r="Q946" s="43" t="str">
        <f t="shared" si="125"/>
        <v/>
      </c>
      <c r="R946" s="43" t="str">
        <f t="shared" si="126"/>
        <v/>
      </c>
      <c r="S946" s="44" t="str">
        <f>IF($B946="","",IFERROR(VLOOKUP($C946,F.931!$B:$R,9,0),8))</f>
        <v/>
      </c>
      <c r="T946" s="44" t="str">
        <f>IF($B946="","",IFERROR(VLOOKUP($C946,F.931!$B:$R,7,0),1))</f>
        <v/>
      </c>
      <c r="U946" s="44" t="str">
        <f>IF($B946="","",IFERROR(VLOOKUP($C946,F.931!$B:$AR,15,0),0))</f>
        <v/>
      </c>
      <c r="V946" s="44" t="str">
        <f>IF($B946="","",IFERROR(VLOOKUP($C946,F.931!$B:$R,3,0),1))</f>
        <v/>
      </c>
      <c r="W946" s="45" t="str">
        <f t="shared" si="127"/>
        <v/>
      </c>
      <c r="X946" s="46" t="str">
        <f>IF($B946="","",$W946*(X$2+$U946*0.015) *$O946*IF(COUNTIF(Parámetros!$J:$J, $S946)&gt;0,0,1)*IF($T946=2,0,1) +$J946*$W946)</f>
        <v/>
      </c>
      <c r="Y946" s="46" t="str">
        <f>IF($B946="","",$W946*Y$2*P946*IF(COUNTIF(Parámetros!$L:$L,$S946)&gt;0,0,1)*IF($T946=2,0,1) +$K946*$W946)</f>
        <v/>
      </c>
      <c r="Z946" s="46" t="str">
        <f>IF($B946="","",($M946*Z$2+IF($T946=2,0, $M946*Z$1+$X946/$W946*(1-$W946)))*IF(COUNTIF(Parámetros!$I:$I, $S946)&gt;0,0,1))</f>
        <v/>
      </c>
      <c r="AA946" s="46" t="str">
        <f>IF($B946="","",$R946*IF($T946=2,AA$1,AA$2) *IF(COUNTIF(Parámetros!$K:$K, $S946)&gt;0,0,1)+$Y946/$W946*(1-$W946))</f>
        <v/>
      </c>
      <c r="AB946" s="46" t="str">
        <f>IF($B946="","",$Q946*Parámetros!$B$3+Parámetros!$B$2)</f>
        <v/>
      </c>
      <c r="AC946" s="46" t="str">
        <f>IF($B946="","",Parámetros!$B$1*IF(OR($S946=27,$S946=102),0,1))</f>
        <v/>
      </c>
      <c r="AE946" s="43" t="str">
        <f>IF($B946="","",IF($C946="","No declarado",IFERROR(VLOOKUP($C946,F.931!$B:$BZ,$AE$1,0),"No declarado")))</f>
        <v/>
      </c>
      <c r="AF946" s="47" t="str">
        <f t="shared" si="128"/>
        <v/>
      </c>
      <c r="AG946" s="47" t="str">
        <f>IF($B946="","",IFERROR(O946-VLOOKUP(C946,F.931!B:BZ,SUMIFS(F.931!$1:$1,F.931!$3:$3,"Remuneración 4"),0),""))</f>
        <v/>
      </c>
      <c r="AH946" s="48" t="str">
        <f t="shared" si="129"/>
        <v/>
      </c>
      <c r="AI946" s="41" t="str">
        <f t="shared" si="130"/>
        <v/>
      </c>
    </row>
    <row r="947" spans="1:35" x14ac:dyDescent="0.2">
      <c r="A947" s="65"/>
      <c r="B947" s="64"/>
      <c r="C947" s="65"/>
      <c r="D947" s="88"/>
      <c r="E947" s="62"/>
      <c r="F947" s="62"/>
      <c r="G947" s="62"/>
      <c r="H947" s="62"/>
      <c r="I947" s="62"/>
      <c r="J947" s="62"/>
      <c r="K947" s="62"/>
      <c r="L947" s="43" t="str">
        <f>IF($B947="","",MAX(0,$E947-MAX($E947-$I947,Parámetros!$B$5)))</f>
        <v/>
      </c>
      <c r="M947" s="43" t="str">
        <f>IF($B947="","",MIN($E947,Parámetros!$B$4))</f>
        <v/>
      </c>
      <c r="N947" s="43" t="str">
        <f t="shared" si="123"/>
        <v/>
      </c>
      <c r="O947" s="43" t="str">
        <f>IF($B947="","",MIN(($E947+$F947)/IF($D947="",1,$D947),Parámetros!$B$4))</f>
        <v/>
      </c>
      <c r="P947" s="43" t="str">
        <f t="shared" si="124"/>
        <v/>
      </c>
      <c r="Q947" s="43" t="str">
        <f t="shared" si="125"/>
        <v/>
      </c>
      <c r="R947" s="43" t="str">
        <f t="shared" si="126"/>
        <v/>
      </c>
      <c r="S947" s="44" t="str">
        <f>IF($B947="","",IFERROR(VLOOKUP($C947,F.931!$B:$R,9,0),8))</f>
        <v/>
      </c>
      <c r="T947" s="44" t="str">
        <f>IF($B947="","",IFERROR(VLOOKUP($C947,F.931!$B:$R,7,0),1))</f>
        <v/>
      </c>
      <c r="U947" s="44" t="str">
        <f>IF($B947="","",IFERROR(VLOOKUP($C947,F.931!$B:$AR,15,0),0))</f>
        <v/>
      </c>
      <c r="V947" s="44" t="str">
        <f>IF($B947="","",IFERROR(VLOOKUP($C947,F.931!$B:$R,3,0),1))</f>
        <v/>
      </c>
      <c r="W947" s="45" t="str">
        <f t="shared" si="127"/>
        <v/>
      </c>
      <c r="X947" s="46" t="str">
        <f>IF($B947="","",$W947*(X$2+$U947*0.015) *$O947*IF(COUNTIF(Parámetros!$J:$J, $S947)&gt;0,0,1)*IF($T947=2,0,1) +$J947*$W947)</f>
        <v/>
      </c>
      <c r="Y947" s="46" t="str">
        <f>IF($B947="","",$W947*Y$2*P947*IF(COUNTIF(Parámetros!$L:$L,$S947)&gt;0,0,1)*IF($T947=2,0,1) +$K947*$W947)</f>
        <v/>
      </c>
      <c r="Z947" s="46" t="str">
        <f>IF($B947="","",($M947*Z$2+IF($T947=2,0, $M947*Z$1+$X947/$W947*(1-$W947)))*IF(COUNTIF(Parámetros!$I:$I, $S947)&gt;0,0,1))</f>
        <v/>
      </c>
      <c r="AA947" s="46" t="str">
        <f>IF($B947="","",$R947*IF($T947=2,AA$1,AA$2) *IF(COUNTIF(Parámetros!$K:$K, $S947)&gt;0,0,1)+$Y947/$W947*(1-$W947))</f>
        <v/>
      </c>
      <c r="AB947" s="46" t="str">
        <f>IF($B947="","",$Q947*Parámetros!$B$3+Parámetros!$B$2)</f>
        <v/>
      </c>
      <c r="AC947" s="46" t="str">
        <f>IF($B947="","",Parámetros!$B$1*IF(OR($S947=27,$S947=102),0,1))</f>
        <v/>
      </c>
      <c r="AE947" s="43" t="str">
        <f>IF($B947="","",IF($C947="","No declarado",IFERROR(VLOOKUP($C947,F.931!$B:$BZ,$AE$1,0),"No declarado")))</f>
        <v/>
      </c>
      <c r="AF947" s="47" t="str">
        <f t="shared" si="128"/>
        <v/>
      </c>
      <c r="AG947" s="47" t="str">
        <f>IF($B947="","",IFERROR(O947-VLOOKUP(C947,F.931!B:BZ,SUMIFS(F.931!$1:$1,F.931!$3:$3,"Remuneración 4"),0),""))</f>
        <v/>
      </c>
      <c r="AH947" s="48" t="str">
        <f t="shared" si="129"/>
        <v/>
      </c>
      <c r="AI947" s="41" t="str">
        <f t="shared" si="130"/>
        <v/>
      </c>
    </row>
    <row r="948" spans="1:35" x14ac:dyDescent="0.2">
      <c r="A948" s="65"/>
      <c r="B948" s="64"/>
      <c r="C948" s="65"/>
      <c r="D948" s="88"/>
      <c r="E948" s="62"/>
      <c r="F948" s="62"/>
      <c r="G948" s="62"/>
      <c r="H948" s="62"/>
      <c r="I948" s="62"/>
      <c r="J948" s="62"/>
      <c r="K948" s="62"/>
      <c r="L948" s="43" t="str">
        <f>IF($B948="","",MAX(0,$E948-MAX($E948-$I948,Parámetros!$B$5)))</f>
        <v/>
      </c>
      <c r="M948" s="43" t="str">
        <f>IF($B948="","",MIN($E948,Parámetros!$B$4))</f>
        <v/>
      </c>
      <c r="N948" s="43" t="str">
        <f t="shared" si="123"/>
        <v/>
      </c>
      <c r="O948" s="43" t="str">
        <f>IF($B948="","",MIN(($E948+$F948)/IF($D948="",1,$D948),Parámetros!$B$4))</f>
        <v/>
      </c>
      <c r="P948" s="43" t="str">
        <f t="shared" si="124"/>
        <v/>
      </c>
      <c r="Q948" s="43" t="str">
        <f t="shared" si="125"/>
        <v/>
      </c>
      <c r="R948" s="43" t="str">
        <f t="shared" si="126"/>
        <v/>
      </c>
      <c r="S948" s="44" t="str">
        <f>IF($B948="","",IFERROR(VLOOKUP($C948,F.931!$B:$R,9,0),8))</f>
        <v/>
      </c>
      <c r="T948" s="44" t="str">
        <f>IF($B948="","",IFERROR(VLOOKUP($C948,F.931!$B:$R,7,0),1))</f>
        <v/>
      </c>
      <c r="U948" s="44" t="str">
        <f>IF($B948="","",IFERROR(VLOOKUP($C948,F.931!$B:$AR,15,0),0))</f>
        <v/>
      </c>
      <c r="V948" s="44" t="str">
        <f>IF($B948="","",IFERROR(VLOOKUP($C948,F.931!$B:$R,3,0),1))</f>
        <v/>
      </c>
      <c r="W948" s="45" t="str">
        <f t="shared" si="127"/>
        <v/>
      </c>
      <c r="X948" s="46" t="str">
        <f>IF($B948="","",$W948*(X$2+$U948*0.015) *$O948*IF(COUNTIF(Parámetros!$J:$J, $S948)&gt;0,0,1)*IF($T948=2,0,1) +$J948*$W948)</f>
        <v/>
      </c>
      <c r="Y948" s="46" t="str">
        <f>IF($B948="","",$W948*Y$2*P948*IF(COUNTIF(Parámetros!$L:$L,$S948)&gt;0,0,1)*IF($T948=2,0,1) +$K948*$W948)</f>
        <v/>
      </c>
      <c r="Z948" s="46" t="str">
        <f>IF($B948="","",($M948*Z$2+IF($T948=2,0, $M948*Z$1+$X948/$W948*(1-$W948)))*IF(COUNTIF(Parámetros!$I:$I, $S948)&gt;0,0,1))</f>
        <v/>
      </c>
      <c r="AA948" s="46" t="str">
        <f>IF($B948="","",$R948*IF($T948=2,AA$1,AA$2) *IF(COUNTIF(Parámetros!$K:$K, $S948)&gt;0,0,1)+$Y948/$W948*(1-$W948))</f>
        <v/>
      </c>
      <c r="AB948" s="46" t="str">
        <f>IF($B948="","",$Q948*Parámetros!$B$3+Parámetros!$B$2)</f>
        <v/>
      </c>
      <c r="AC948" s="46" t="str">
        <f>IF($B948="","",Parámetros!$B$1*IF(OR($S948=27,$S948=102),0,1))</f>
        <v/>
      </c>
      <c r="AE948" s="43" t="str">
        <f>IF($B948="","",IF($C948="","No declarado",IFERROR(VLOOKUP($C948,F.931!$B:$BZ,$AE$1,0),"No declarado")))</f>
        <v/>
      </c>
      <c r="AF948" s="47" t="str">
        <f t="shared" si="128"/>
        <v/>
      </c>
      <c r="AG948" s="47" t="str">
        <f>IF($B948="","",IFERROR(O948-VLOOKUP(C948,F.931!B:BZ,SUMIFS(F.931!$1:$1,F.931!$3:$3,"Remuneración 4"),0),""))</f>
        <v/>
      </c>
      <c r="AH948" s="48" t="str">
        <f t="shared" si="129"/>
        <v/>
      </c>
      <c r="AI948" s="41" t="str">
        <f t="shared" si="130"/>
        <v/>
      </c>
    </row>
    <row r="949" spans="1:35" x14ac:dyDescent="0.2">
      <c r="A949" s="65"/>
      <c r="B949" s="64"/>
      <c r="C949" s="65"/>
      <c r="D949" s="88"/>
      <c r="E949" s="62"/>
      <c r="F949" s="62"/>
      <c r="G949" s="62"/>
      <c r="H949" s="62"/>
      <c r="I949" s="62"/>
      <c r="J949" s="62"/>
      <c r="K949" s="62"/>
      <c r="L949" s="43" t="str">
        <f>IF($B949="","",MAX(0,$E949-MAX($E949-$I949,Parámetros!$B$5)))</f>
        <v/>
      </c>
      <c r="M949" s="43" t="str">
        <f>IF($B949="","",MIN($E949,Parámetros!$B$4))</f>
        <v/>
      </c>
      <c r="N949" s="43" t="str">
        <f t="shared" si="123"/>
        <v/>
      </c>
      <c r="O949" s="43" t="str">
        <f>IF($B949="","",MIN(($E949+$F949)/IF($D949="",1,$D949),Parámetros!$B$4))</f>
        <v/>
      </c>
      <c r="P949" s="43" t="str">
        <f t="shared" si="124"/>
        <v/>
      </c>
      <c r="Q949" s="43" t="str">
        <f t="shared" si="125"/>
        <v/>
      </c>
      <c r="R949" s="43" t="str">
        <f t="shared" si="126"/>
        <v/>
      </c>
      <c r="S949" s="44" t="str">
        <f>IF($B949="","",IFERROR(VLOOKUP($C949,F.931!$B:$R,9,0),8))</f>
        <v/>
      </c>
      <c r="T949" s="44" t="str">
        <f>IF($B949="","",IFERROR(VLOOKUP($C949,F.931!$B:$R,7,0),1))</f>
        <v/>
      </c>
      <c r="U949" s="44" t="str">
        <f>IF($B949="","",IFERROR(VLOOKUP($C949,F.931!$B:$AR,15,0),0))</f>
        <v/>
      </c>
      <c r="V949" s="44" t="str">
        <f>IF($B949="","",IFERROR(VLOOKUP($C949,F.931!$B:$R,3,0),1))</f>
        <v/>
      </c>
      <c r="W949" s="45" t="str">
        <f t="shared" si="127"/>
        <v/>
      </c>
      <c r="X949" s="46" t="str">
        <f>IF($B949="","",$W949*(X$2+$U949*0.015) *$O949*IF(COUNTIF(Parámetros!$J:$J, $S949)&gt;0,0,1)*IF($T949=2,0,1) +$J949*$W949)</f>
        <v/>
      </c>
      <c r="Y949" s="46" t="str">
        <f>IF($B949="","",$W949*Y$2*P949*IF(COUNTIF(Parámetros!$L:$L,$S949)&gt;0,0,1)*IF($T949=2,0,1) +$K949*$W949)</f>
        <v/>
      </c>
      <c r="Z949" s="46" t="str">
        <f>IF($B949="","",($M949*Z$2+IF($T949=2,0, $M949*Z$1+$X949/$W949*(1-$W949)))*IF(COUNTIF(Parámetros!$I:$I, $S949)&gt;0,0,1))</f>
        <v/>
      </c>
      <c r="AA949" s="46" t="str">
        <f>IF($B949="","",$R949*IF($T949=2,AA$1,AA$2) *IF(COUNTIF(Parámetros!$K:$K, $S949)&gt;0,0,1)+$Y949/$W949*(1-$W949))</f>
        <v/>
      </c>
      <c r="AB949" s="46" t="str">
        <f>IF($B949="","",$Q949*Parámetros!$B$3+Parámetros!$B$2)</f>
        <v/>
      </c>
      <c r="AC949" s="46" t="str">
        <f>IF($B949="","",Parámetros!$B$1*IF(OR($S949=27,$S949=102),0,1))</f>
        <v/>
      </c>
      <c r="AE949" s="43" t="str">
        <f>IF($B949="","",IF($C949="","No declarado",IFERROR(VLOOKUP($C949,F.931!$B:$BZ,$AE$1,0),"No declarado")))</f>
        <v/>
      </c>
      <c r="AF949" s="47" t="str">
        <f t="shared" si="128"/>
        <v/>
      </c>
      <c r="AG949" s="47" t="str">
        <f>IF($B949="","",IFERROR(O949-VLOOKUP(C949,F.931!B:BZ,SUMIFS(F.931!$1:$1,F.931!$3:$3,"Remuneración 4"),0),""))</f>
        <v/>
      </c>
      <c r="AH949" s="48" t="str">
        <f t="shared" si="129"/>
        <v/>
      </c>
      <c r="AI949" s="41" t="str">
        <f t="shared" si="130"/>
        <v/>
      </c>
    </row>
    <row r="950" spans="1:35" x14ac:dyDescent="0.2">
      <c r="A950" s="65"/>
      <c r="B950" s="64"/>
      <c r="C950" s="65"/>
      <c r="D950" s="88"/>
      <c r="E950" s="62"/>
      <c r="F950" s="62"/>
      <c r="G950" s="62"/>
      <c r="H950" s="62"/>
      <c r="I950" s="62"/>
      <c r="J950" s="62"/>
      <c r="K950" s="62"/>
      <c r="L950" s="43" t="str">
        <f>IF($B950="","",MAX(0,$E950-MAX($E950-$I950,Parámetros!$B$5)))</f>
        <v/>
      </c>
      <c r="M950" s="43" t="str">
        <f>IF($B950="","",MIN($E950,Parámetros!$B$4))</f>
        <v/>
      </c>
      <c r="N950" s="43" t="str">
        <f t="shared" si="123"/>
        <v/>
      </c>
      <c r="O950" s="43" t="str">
        <f>IF($B950="","",MIN(($E950+$F950)/IF($D950="",1,$D950),Parámetros!$B$4))</f>
        <v/>
      </c>
      <c r="P950" s="43" t="str">
        <f t="shared" si="124"/>
        <v/>
      </c>
      <c r="Q950" s="43" t="str">
        <f t="shared" si="125"/>
        <v/>
      </c>
      <c r="R950" s="43" t="str">
        <f t="shared" si="126"/>
        <v/>
      </c>
      <c r="S950" s="44" t="str">
        <f>IF($B950="","",IFERROR(VLOOKUP($C950,F.931!$B:$R,9,0),8))</f>
        <v/>
      </c>
      <c r="T950" s="44" t="str">
        <f>IF($B950="","",IFERROR(VLOOKUP($C950,F.931!$B:$R,7,0),1))</f>
        <v/>
      </c>
      <c r="U950" s="44" t="str">
        <f>IF($B950="","",IFERROR(VLOOKUP($C950,F.931!$B:$AR,15,0),0))</f>
        <v/>
      </c>
      <c r="V950" s="44" t="str">
        <f>IF($B950="","",IFERROR(VLOOKUP($C950,F.931!$B:$R,3,0),1))</f>
        <v/>
      </c>
      <c r="W950" s="45" t="str">
        <f t="shared" si="127"/>
        <v/>
      </c>
      <c r="X950" s="46" t="str">
        <f>IF($B950="","",$W950*(X$2+$U950*0.015) *$O950*IF(COUNTIF(Parámetros!$J:$J, $S950)&gt;0,0,1)*IF($T950=2,0,1) +$J950*$W950)</f>
        <v/>
      </c>
      <c r="Y950" s="46" t="str">
        <f>IF($B950="","",$W950*Y$2*P950*IF(COUNTIF(Parámetros!$L:$L,$S950)&gt;0,0,1)*IF($T950=2,0,1) +$K950*$W950)</f>
        <v/>
      </c>
      <c r="Z950" s="46" t="str">
        <f>IF($B950="","",($M950*Z$2+IF($T950=2,0, $M950*Z$1+$X950/$W950*(1-$W950)))*IF(COUNTIF(Parámetros!$I:$I, $S950)&gt;0,0,1))</f>
        <v/>
      </c>
      <c r="AA950" s="46" t="str">
        <f>IF($B950="","",$R950*IF($T950=2,AA$1,AA$2) *IF(COUNTIF(Parámetros!$K:$K, $S950)&gt;0,0,1)+$Y950/$W950*(1-$W950))</f>
        <v/>
      </c>
      <c r="AB950" s="46" t="str">
        <f>IF($B950="","",$Q950*Parámetros!$B$3+Parámetros!$B$2)</f>
        <v/>
      </c>
      <c r="AC950" s="46" t="str">
        <f>IF($B950="","",Parámetros!$B$1*IF(OR($S950=27,$S950=102),0,1))</f>
        <v/>
      </c>
      <c r="AE950" s="43" t="str">
        <f>IF($B950="","",IF($C950="","No declarado",IFERROR(VLOOKUP($C950,F.931!$B:$BZ,$AE$1,0),"No declarado")))</f>
        <v/>
      </c>
      <c r="AF950" s="47" t="str">
        <f t="shared" si="128"/>
        <v/>
      </c>
      <c r="AG950" s="47" t="str">
        <f>IF($B950="","",IFERROR(O950-VLOOKUP(C950,F.931!B:BZ,SUMIFS(F.931!$1:$1,F.931!$3:$3,"Remuneración 4"),0),""))</f>
        <v/>
      </c>
      <c r="AH950" s="48" t="str">
        <f t="shared" si="129"/>
        <v/>
      </c>
      <c r="AI950" s="41" t="str">
        <f t="shared" si="130"/>
        <v/>
      </c>
    </row>
    <row r="951" spans="1:35" x14ac:dyDescent="0.2">
      <c r="A951" s="65"/>
      <c r="B951" s="64"/>
      <c r="C951" s="65"/>
      <c r="D951" s="88"/>
      <c r="E951" s="62"/>
      <c r="F951" s="62"/>
      <c r="G951" s="62"/>
      <c r="H951" s="62"/>
      <c r="I951" s="62"/>
      <c r="J951" s="62"/>
      <c r="K951" s="62"/>
      <c r="L951" s="43" t="str">
        <f>IF($B951="","",MAX(0,$E951-MAX($E951-$I951,Parámetros!$B$5)))</f>
        <v/>
      </c>
      <c r="M951" s="43" t="str">
        <f>IF($B951="","",MIN($E951,Parámetros!$B$4))</f>
        <v/>
      </c>
      <c r="N951" s="43" t="str">
        <f t="shared" si="123"/>
        <v/>
      </c>
      <c r="O951" s="43" t="str">
        <f>IF($B951="","",MIN(($E951+$F951)/IF($D951="",1,$D951),Parámetros!$B$4))</f>
        <v/>
      </c>
      <c r="P951" s="43" t="str">
        <f t="shared" si="124"/>
        <v/>
      </c>
      <c r="Q951" s="43" t="str">
        <f t="shared" si="125"/>
        <v/>
      </c>
      <c r="R951" s="43" t="str">
        <f t="shared" si="126"/>
        <v/>
      </c>
      <c r="S951" s="44" t="str">
        <f>IF($B951="","",IFERROR(VLOOKUP($C951,F.931!$B:$R,9,0),8))</f>
        <v/>
      </c>
      <c r="T951" s="44" t="str">
        <f>IF($B951="","",IFERROR(VLOOKUP($C951,F.931!$B:$R,7,0),1))</f>
        <v/>
      </c>
      <c r="U951" s="44" t="str">
        <f>IF($B951="","",IFERROR(VLOOKUP($C951,F.931!$B:$AR,15,0),0))</f>
        <v/>
      </c>
      <c r="V951" s="44" t="str">
        <f>IF($B951="","",IFERROR(VLOOKUP($C951,F.931!$B:$R,3,0),1))</f>
        <v/>
      </c>
      <c r="W951" s="45" t="str">
        <f t="shared" si="127"/>
        <v/>
      </c>
      <c r="X951" s="46" t="str">
        <f>IF($B951="","",$W951*(X$2+$U951*0.015) *$O951*IF(COUNTIF(Parámetros!$J:$J, $S951)&gt;0,0,1)*IF($T951=2,0,1) +$J951*$W951)</f>
        <v/>
      </c>
      <c r="Y951" s="46" t="str">
        <f>IF($B951="","",$W951*Y$2*P951*IF(COUNTIF(Parámetros!$L:$L,$S951)&gt;0,0,1)*IF($T951=2,0,1) +$K951*$W951)</f>
        <v/>
      </c>
      <c r="Z951" s="46" t="str">
        <f>IF($B951="","",($M951*Z$2+IF($T951=2,0, $M951*Z$1+$X951/$W951*(1-$W951)))*IF(COUNTIF(Parámetros!$I:$I, $S951)&gt;0,0,1))</f>
        <v/>
      </c>
      <c r="AA951" s="46" t="str">
        <f>IF($B951="","",$R951*IF($T951=2,AA$1,AA$2) *IF(COUNTIF(Parámetros!$K:$K, $S951)&gt;0,0,1)+$Y951/$W951*(1-$W951))</f>
        <v/>
      </c>
      <c r="AB951" s="46" t="str">
        <f>IF($B951="","",$Q951*Parámetros!$B$3+Parámetros!$B$2)</f>
        <v/>
      </c>
      <c r="AC951" s="46" t="str">
        <f>IF($B951="","",Parámetros!$B$1*IF(OR($S951=27,$S951=102),0,1))</f>
        <v/>
      </c>
      <c r="AE951" s="43" t="str">
        <f>IF($B951="","",IF($C951="","No declarado",IFERROR(VLOOKUP($C951,F.931!$B:$BZ,$AE$1,0),"No declarado")))</f>
        <v/>
      </c>
      <c r="AF951" s="47" t="str">
        <f t="shared" si="128"/>
        <v/>
      </c>
      <c r="AG951" s="47" t="str">
        <f>IF($B951="","",IFERROR(O951-VLOOKUP(C951,F.931!B:BZ,SUMIFS(F.931!$1:$1,F.931!$3:$3,"Remuneración 4"),0),""))</f>
        <v/>
      </c>
      <c r="AH951" s="48" t="str">
        <f t="shared" si="129"/>
        <v/>
      </c>
      <c r="AI951" s="41" t="str">
        <f t="shared" si="130"/>
        <v/>
      </c>
    </row>
    <row r="952" spans="1:35" x14ac:dyDescent="0.2">
      <c r="A952" s="65"/>
      <c r="B952" s="64"/>
      <c r="C952" s="65"/>
      <c r="D952" s="88"/>
      <c r="E952" s="62"/>
      <c r="F952" s="62"/>
      <c r="G952" s="62"/>
      <c r="H952" s="62"/>
      <c r="I952" s="62"/>
      <c r="J952" s="62"/>
      <c r="K952" s="62"/>
      <c r="L952" s="43" t="str">
        <f>IF($B952="","",MAX(0,$E952-MAX($E952-$I952,Parámetros!$B$5)))</f>
        <v/>
      </c>
      <c r="M952" s="43" t="str">
        <f>IF($B952="","",MIN($E952,Parámetros!$B$4))</f>
        <v/>
      </c>
      <c r="N952" s="43" t="str">
        <f t="shared" si="123"/>
        <v/>
      </c>
      <c r="O952" s="43" t="str">
        <f>IF($B952="","",MIN(($E952+$F952)/IF($D952="",1,$D952),Parámetros!$B$4))</f>
        <v/>
      </c>
      <c r="P952" s="43" t="str">
        <f t="shared" si="124"/>
        <v/>
      </c>
      <c r="Q952" s="43" t="str">
        <f t="shared" si="125"/>
        <v/>
      </c>
      <c r="R952" s="43" t="str">
        <f t="shared" si="126"/>
        <v/>
      </c>
      <c r="S952" s="44" t="str">
        <f>IF($B952="","",IFERROR(VLOOKUP($C952,F.931!$B:$R,9,0),8))</f>
        <v/>
      </c>
      <c r="T952" s="44" t="str">
        <f>IF($B952="","",IFERROR(VLOOKUP($C952,F.931!$B:$R,7,0),1))</f>
        <v/>
      </c>
      <c r="U952" s="44" t="str">
        <f>IF($B952="","",IFERROR(VLOOKUP($C952,F.931!$B:$AR,15,0),0))</f>
        <v/>
      </c>
      <c r="V952" s="44" t="str">
        <f>IF($B952="","",IFERROR(VLOOKUP($C952,F.931!$B:$R,3,0),1))</f>
        <v/>
      </c>
      <c r="W952" s="45" t="str">
        <f t="shared" si="127"/>
        <v/>
      </c>
      <c r="X952" s="46" t="str">
        <f>IF($B952="","",$W952*(X$2+$U952*0.015) *$O952*IF(COUNTIF(Parámetros!$J:$J, $S952)&gt;0,0,1)*IF($T952=2,0,1) +$J952*$W952)</f>
        <v/>
      </c>
      <c r="Y952" s="46" t="str">
        <f>IF($B952="","",$W952*Y$2*P952*IF(COUNTIF(Parámetros!$L:$L,$S952)&gt;0,0,1)*IF($T952=2,0,1) +$K952*$W952)</f>
        <v/>
      </c>
      <c r="Z952" s="46" t="str">
        <f>IF($B952="","",($M952*Z$2+IF($T952=2,0, $M952*Z$1+$X952/$W952*(1-$W952)))*IF(COUNTIF(Parámetros!$I:$I, $S952)&gt;0,0,1))</f>
        <v/>
      </c>
      <c r="AA952" s="46" t="str">
        <f>IF($B952="","",$R952*IF($T952=2,AA$1,AA$2) *IF(COUNTIF(Parámetros!$K:$K, $S952)&gt;0,0,1)+$Y952/$W952*(1-$W952))</f>
        <v/>
      </c>
      <c r="AB952" s="46" t="str">
        <f>IF($B952="","",$Q952*Parámetros!$B$3+Parámetros!$B$2)</f>
        <v/>
      </c>
      <c r="AC952" s="46" t="str">
        <f>IF($B952="","",Parámetros!$B$1*IF(OR($S952=27,$S952=102),0,1))</f>
        <v/>
      </c>
      <c r="AE952" s="43" t="str">
        <f>IF($B952="","",IF($C952="","No declarado",IFERROR(VLOOKUP($C952,F.931!$B:$BZ,$AE$1,0),"No declarado")))</f>
        <v/>
      </c>
      <c r="AF952" s="47" t="str">
        <f t="shared" si="128"/>
        <v/>
      </c>
      <c r="AG952" s="47" t="str">
        <f>IF($B952="","",IFERROR(O952-VLOOKUP(C952,F.931!B:BZ,SUMIFS(F.931!$1:$1,F.931!$3:$3,"Remuneración 4"),0),""))</f>
        <v/>
      </c>
      <c r="AH952" s="48" t="str">
        <f t="shared" si="129"/>
        <v/>
      </c>
      <c r="AI952" s="41" t="str">
        <f t="shared" si="130"/>
        <v/>
      </c>
    </row>
    <row r="953" spans="1:35" x14ac:dyDescent="0.2">
      <c r="A953" s="65"/>
      <c r="B953" s="64"/>
      <c r="C953" s="65"/>
      <c r="D953" s="88"/>
      <c r="E953" s="62"/>
      <c r="F953" s="62"/>
      <c r="G953" s="62"/>
      <c r="H953" s="62"/>
      <c r="I953" s="62"/>
      <c r="J953" s="62"/>
      <c r="K953" s="62"/>
      <c r="L953" s="43" t="str">
        <f>IF($B953="","",MAX(0,$E953-MAX($E953-$I953,Parámetros!$B$5)))</f>
        <v/>
      </c>
      <c r="M953" s="43" t="str">
        <f>IF($B953="","",MIN($E953,Parámetros!$B$4))</f>
        <v/>
      </c>
      <c r="N953" s="43" t="str">
        <f t="shared" si="123"/>
        <v/>
      </c>
      <c r="O953" s="43" t="str">
        <f>IF($B953="","",MIN(($E953+$F953)/IF($D953="",1,$D953),Parámetros!$B$4))</f>
        <v/>
      </c>
      <c r="P953" s="43" t="str">
        <f t="shared" si="124"/>
        <v/>
      </c>
      <c r="Q953" s="43" t="str">
        <f t="shared" si="125"/>
        <v/>
      </c>
      <c r="R953" s="43" t="str">
        <f t="shared" si="126"/>
        <v/>
      </c>
      <c r="S953" s="44" t="str">
        <f>IF($B953="","",IFERROR(VLOOKUP($C953,F.931!$B:$R,9,0),8))</f>
        <v/>
      </c>
      <c r="T953" s="44" t="str">
        <f>IF($B953="","",IFERROR(VLOOKUP($C953,F.931!$B:$R,7,0),1))</f>
        <v/>
      </c>
      <c r="U953" s="44" t="str">
        <f>IF($B953="","",IFERROR(VLOOKUP($C953,F.931!$B:$AR,15,0),0))</f>
        <v/>
      </c>
      <c r="V953" s="44" t="str">
        <f>IF($B953="","",IFERROR(VLOOKUP($C953,F.931!$B:$R,3,0),1))</f>
        <v/>
      </c>
      <c r="W953" s="45" t="str">
        <f t="shared" si="127"/>
        <v/>
      </c>
      <c r="X953" s="46" t="str">
        <f>IF($B953="","",$W953*(X$2+$U953*0.015) *$O953*IF(COUNTIF(Parámetros!$J:$J, $S953)&gt;0,0,1)*IF($T953=2,0,1) +$J953*$W953)</f>
        <v/>
      </c>
      <c r="Y953" s="46" t="str">
        <f>IF($B953="","",$W953*Y$2*P953*IF(COUNTIF(Parámetros!$L:$L,$S953)&gt;0,0,1)*IF($T953=2,0,1) +$K953*$W953)</f>
        <v/>
      </c>
      <c r="Z953" s="46" t="str">
        <f>IF($B953="","",($M953*Z$2+IF($T953=2,0, $M953*Z$1+$X953/$W953*(1-$W953)))*IF(COUNTIF(Parámetros!$I:$I, $S953)&gt;0,0,1))</f>
        <v/>
      </c>
      <c r="AA953" s="46" t="str">
        <f>IF($B953="","",$R953*IF($T953=2,AA$1,AA$2) *IF(COUNTIF(Parámetros!$K:$K, $S953)&gt;0,0,1)+$Y953/$W953*(1-$W953))</f>
        <v/>
      </c>
      <c r="AB953" s="46" t="str">
        <f>IF($B953="","",$Q953*Parámetros!$B$3+Parámetros!$B$2)</f>
        <v/>
      </c>
      <c r="AC953" s="46" t="str">
        <f>IF($B953="","",Parámetros!$B$1*IF(OR($S953=27,$S953=102),0,1))</f>
        <v/>
      </c>
      <c r="AE953" s="43" t="str">
        <f>IF($B953="","",IF($C953="","No declarado",IFERROR(VLOOKUP($C953,F.931!$B:$BZ,$AE$1,0),"No declarado")))</f>
        <v/>
      </c>
      <c r="AF953" s="47" t="str">
        <f t="shared" si="128"/>
        <v/>
      </c>
      <c r="AG953" s="47" t="str">
        <f>IF($B953="","",IFERROR(O953-VLOOKUP(C953,F.931!B:BZ,SUMIFS(F.931!$1:$1,F.931!$3:$3,"Remuneración 4"),0),""))</f>
        <v/>
      </c>
      <c r="AH953" s="48" t="str">
        <f t="shared" si="129"/>
        <v/>
      </c>
      <c r="AI953" s="41" t="str">
        <f t="shared" si="130"/>
        <v/>
      </c>
    </row>
    <row r="954" spans="1:35" x14ac:dyDescent="0.2">
      <c r="A954" s="65"/>
      <c r="B954" s="64"/>
      <c r="C954" s="65"/>
      <c r="D954" s="88"/>
      <c r="E954" s="62"/>
      <c r="F954" s="62"/>
      <c r="G954" s="62"/>
      <c r="H954" s="62"/>
      <c r="I954" s="62"/>
      <c r="J954" s="62"/>
      <c r="K954" s="62"/>
      <c r="L954" s="43" t="str">
        <f>IF($B954="","",MAX(0,$E954-MAX($E954-$I954,Parámetros!$B$5)))</f>
        <v/>
      </c>
      <c r="M954" s="43" t="str">
        <f>IF($B954="","",MIN($E954,Parámetros!$B$4))</f>
        <v/>
      </c>
      <c r="N954" s="43" t="str">
        <f t="shared" si="123"/>
        <v/>
      </c>
      <c r="O954" s="43" t="str">
        <f>IF($B954="","",MIN(($E954+$F954)/IF($D954="",1,$D954),Parámetros!$B$4))</f>
        <v/>
      </c>
      <c r="P954" s="43" t="str">
        <f t="shared" si="124"/>
        <v/>
      </c>
      <c r="Q954" s="43" t="str">
        <f t="shared" si="125"/>
        <v/>
      </c>
      <c r="R954" s="43" t="str">
        <f t="shared" si="126"/>
        <v/>
      </c>
      <c r="S954" s="44" t="str">
        <f>IF($B954="","",IFERROR(VLOOKUP($C954,F.931!$B:$R,9,0),8))</f>
        <v/>
      </c>
      <c r="T954" s="44" t="str">
        <f>IF($B954="","",IFERROR(VLOOKUP($C954,F.931!$B:$R,7,0),1))</f>
        <v/>
      </c>
      <c r="U954" s="44" t="str">
        <f>IF($B954="","",IFERROR(VLOOKUP($C954,F.931!$B:$AR,15,0),0))</f>
        <v/>
      </c>
      <c r="V954" s="44" t="str">
        <f>IF($B954="","",IFERROR(VLOOKUP($C954,F.931!$B:$R,3,0),1))</f>
        <v/>
      </c>
      <c r="W954" s="45" t="str">
        <f t="shared" si="127"/>
        <v/>
      </c>
      <c r="X954" s="46" t="str">
        <f>IF($B954="","",$W954*(X$2+$U954*0.015) *$O954*IF(COUNTIF(Parámetros!$J:$J, $S954)&gt;0,0,1)*IF($T954=2,0,1) +$J954*$W954)</f>
        <v/>
      </c>
      <c r="Y954" s="46" t="str">
        <f>IF($B954="","",$W954*Y$2*P954*IF(COUNTIF(Parámetros!$L:$L,$S954)&gt;0,0,1)*IF($T954=2,0,1) +$K954*$W954)</f>
        <v/>
      </c>
      <c r="Z954" s="46" t="str">
        <f>IF($B954="","",($M954*Z$2+IF($T954=2,0, $M954*Z$1+$X954/$W954*(1-$W954)))*IF(COUNTIF(Parámetros!$I:$I, $S954)&gt;0,0,1))</f>
        <v/>
      </c>
      <c r="AA954" s="46" t="str">
        <f>IF($B954="","",$R954*IF($T954=2,AA$1,AA$2) *IF(COUNTIF(Parámetros!$K:$K, $S954)&gt;0,0,1)+$Y954/$W954*(1-$W954))</f>
        <v/>
      </c>
      <c r="AB954" s="46" t="str">
        <f>IF($B954="","",$Q954*Parámetros!$B$3+Parámetros!$B$2)</f>
        <v/>
      </c>
      <c r="AC954" s="46" t="str">
        <f>IF($B954="","",Parámetros!$B$1*IF(OR($S954=27,$S954=102),0,1))</f>
        <v/>
      </c>
      <c r="AE954" s="43" t="str">
        <f>IF($B954="","",IF($C954="","No declarado",IFERROR(VLOOKUP($C954,F.931!$B:$BZ,$AE$1,0),"No declarado")))</f>
        <v/>
      </c>
      <c r="AF954" s="47" t="str">
        <f t="shared" si="128"/>
        <v/>
      </c>
      <c r="AG954" s="47" t="str">
        <f>IF($B954="","",IFERROR(O954-VLOOKUP(C954,F.931!B:BZ,SUMIFS(F.931!$1:$1,F.931!$3:$3,"Remuneración 4"),0),""))</f>
        <v/>
      </c>
      <c r="AH954" s="48" t="str">
        <f t="shared" si="129"/>
        <v/>
      </c>
      <c r="AI954" s="41" t="str">
        <f t="shared" si="130"/>
        <v/>
      </c>
    </row>
    <row r="955" spans="1:35" x14ac:dyDescent="0.2">
      <c r="A955" s="65"/>
      <c r="B955" s="64"/>
      <c r="C955" s="65"/>
      <c r="D955" s="88"/>
      <c r="E955" s="62"/>
      <c r="F955" s="62"/>
      <c r="G955" s="62"/>
      <c r="H955" s="62"/>
      <c r="I955" s="62"/>
      <c r="J955" s="62"/>
      <c r="K955" s="62"/>
      <c r="L955" s="43" t="str">
        <f>IF($B955="","",MAX(0,$E955-MAX($E955-$I955,Parámetros!$B$5)))</f>
        <v/>
      </c>
      <c r="M955" s="43" t="str">
        <f>IF($B955="","",MIN($E955,Parámetros!$B$4))</f>
        <v/>
      </c>
      <c r="N955" s="43" t="str">
        <f t="shared" si="123"/>
        <v/>
      </c>
      <c r="O955" s="43" t="str">
        <f>IF($B955="","",MIN(($E955+$F955)/IF($D955="",1,$D955),Parámetros!$B$4))</f>
        <v/>
      </c>
      <c r="P955" s="43" t="str">
        <f t="shared" si="124"/>
        <v/>
      </c>
      <c r="Q955" s="43" t="str">
        <f t="shared" si="125"/>
        <v/>
      </c>
      <c r="R955" s="43" t="str">
        <f t="shared" si="126"/>
        <v/>
      </c>
      <c r="S955" s="44" t="str">
        <f>IF($B955="","",IFERROR(VLOOKUP($C955,F.931!$B:$R,9,0),8))</f>
        <v/>
      </c>
      <c r="T955" s="44" t="str">
        <f>IF($B955="","",IFERROR(VLOOKUP($C955,F.931!$B:$R,7,0),1))</f>
        <v/>
      </c>
      <c r="U955" s="44" t="str">
        <f>IF($B955="","",IFERROR(VLOOKUP($C955,F.931!$B:$AR,15,0),0))</f>
        <v/>
      </c>
      <c r="V955" s="44" t="str">
        <f>IF($B955="","",IFERROR(VLOOKUP($C955,F.931!$B:$R,3,0),1))</f>
        <v/>
      </c>
      <c r="W955" s="45" t="str">
        <f t="shared" si="127"/>
        <v/>
      </c>
      <c r="X955" s="46" t="str">
        <f>IF($B955="","",$W955*(X$2+$U955*0.015) *$O955*IF(COUNTIF(Parámetros!$J:$J, $S955)&gt;0,0,1)*IF($T955=2,0,1) +$J955*$W955)</f>
        <v/>
      </c>
      <c r="Y955" s="46" t="str">
        <f>IF($B955="","",$W955*Y$2*P955*IF(COUNTIF(Parámetros!$L:$L,$S955)&gt;0,0,1)*IF($T955=2,0,1) +$K955*$W955)</f>
        <v/>
      </c>
      <c r="Z955" s="46" t="str">
        <f>IF($B955="","",($M955*Z$2+IF($T955=2,0, $M955*Z$1+$X955/$W955*(1-$W955)))*IF(COUNTIF(Parámetros!$I:$I, $S955)&gt;0,0,1))</f>
        <v/>
      </c>
      <c r="AA955" s="46" t="str">
        <f>IF($B955="","",$R955*IF($T955=2,AA$1,AA$2) *IF(COUNTIF(Parámetros!$K:$K, $S955)&gt;0,0,1)+$Y955/$W955*(1-$W955))</f>
        <v/>
      </c>
      <c r="AB955" s="46" t="str">
        <f>IF($B955="","",$Q955*Parámetros!$B$3+Parámetros!$B$2)</f>
        <v/>
      </c>
      <c r="AC955" s="46" t="str">
        <f>IF($B955="","",Parámetros!$B$1*IF(OR($S955=27,$S955=102),0,1))</f>
        <v/>
      </c>
      <c r="AE955" s="43" t="str">
        <f>IF($B955="","",IF($C955="","No declarado",IFERROR(VLOOKUP($C955,F.931!$B:$BZ,$AE$1,0),"No declarado")))</f>
        <v/>
      </c>
      <c r="AF955" s="47" t="str">
        <f t="shared" si="128"/>
        <v/>
      </c>
      <c r="AG955" s="47" t="str">
        <f>IF($B955="","",IFERROR(O955-VLOOKUP(C955,F.931!B:BZ,SUMIFS(F.931!$1:$1,F.931!$3:$3,"Remuneración 4"),0),""))</f>
        <v/>
      </c>
      <c r="AH955" s="48" t="str">
        <f t="shared" si="129"/>
        <v/>
      </c>
      <c r="AI955" s="41" t="str">
        <f t="shared" si="130"/>
        <v/>
      </c>
    </row>
    <row r="956" spans="1:35" x14ac:dyDescent="0.2">
      <c r="A956" s="65"/>
      <c r="B956" s="64"/>
      <c r="C956" s="65"/>
      <c r="D956" s="88"/>
      <c r="E956" s="62"/>
      <c r="F956" s="62"/>
      <c r="G956" s="62"/>
      <c r="H956" s="62"/>
      <c r="I956" s="62"/>
      <c r="J956" s="62"/>
      <c r="K956" s="62"/>
      <c r="L956" s="43" t="str">
        <f>IF($B956="","",MAX(0,$E956-MAX($E956-$I956,Parámetros!$B$5)))</f>
        <v/>
      </c>
      <c r="M956" s="43" t="str">
        <f>IF($B956="","",MIN($E956,Parámetros!$B$4))</f>
        <v/>
      </c>
      <c r="N956" s="43" t="str">
        <f t="shared" si="123"/>
        <v/>
      </c>
      <c r="O956" s="43" t="str">
        <f>IF($B956="","",MIN(($E956+$F956)/IF($D956="",1,$D956),Parámetros!$B$4))</f>
        <v/>
      </c>
      <c r="P956" s="43" t="str">
        <f t="shared" si="124"/>
        <v/>
      </c>
      <c r="Q956" s="43" t="str">
        <f t="shared" si="125"/>
        <v/>
      </c>
      <c r="R956" s="43" t="str">
        <f t="shared" si="126"/>
        <v/>
      </c>
      <c r="S956" s="44" t="str">
        <f>IF($B956="","",IFERROR(VLOOKUP($C956,F.931!$B:$R,9,0),8))</f>
        <v/>
      </c>
      <c r="T956" s="44" t="str">
        <f>IF($B956="","",IFERROR(VLOOKUP($C956,F.931!$B:$R,7,0),1))</f>
        <v/>
      </c>
      <c r="U956" s="44" t="str">
        <f>IF($B956="","",IFERROR(VLOOKUP($C956,F.931!$B:$AR,15,0),0))</f>
        <v/>
      </c>
      <c r="V956" s="44" t="str">
        <f>IF($B956="","",IFERROR(VLOOKUP($C956,F.931!$B:$R,3,0),1))</f>
        <v/>
      </c>
      <c r="W956" s="45" t="str">
        <f t="shared" si="127"/>
        <v/>
      </c>
      <c r="X956" s="46" t="str">
        <f>IF($B956="","",$W956*(X$2+$U956*0.015) *$O956*IF(COUNTIF(Parámetros!$J:$J, $S956)&gt;0,0,1)*IF($T956=2,0,1) +$J956*$W956)</f>
        <v/>
      </c>
      <c r="Y956" s="46" t="str">
        <f>IF($B956="","",$W956*Y$2*P956*IF(COUNTIF(Parámetros!$L:$L,$S956)&gt;0,0,1)*IF($T956=2,0,1) +$K956*$W956)</f>
        <v/>
      </c>
      <c r="Z956" s="46" t="str">
        <f>IF($B956="","",($M956*Z$2+IF($T956=2,0, $M956*Z$1+$X956/$W956*(1-$W956)))*IF(COUNTIF(Parámetros!$I:$I, $S956)&gt;0,0,1))</f>
        <v/>
      </c>
      <c r="AA956" s="46" t="str">
        <f>IF($B956="","",$R956*IF($T956=2,AA$1,AA$2) *IF(COUNTIF(Parámetros!$K:$K, $S956)&gt;0,0,1)+$Y956/$W956*(1-$W956))</f>
        <v/>
      </c>
      <c r="AB956" s="46" t="str">
        <f>IF($B956="","",$Q956*Parámetros!$B$3+Parámetros!$B$2)</f>
        <v/>
      </c>
      <c r="AC956" s="46" t="str">
        <f>IF($B956="","",Parámetros!$B$1*IF(OR($S956=27,$S956=102),0,1))</f>
        <v/>
      </c>
      <c r="AE956" s="43" t="str">
        <f>IF($B956="","",IF($C956="","No declarado",IFERROR(VLOOKUP($C956,F.931!$B:$BZ,$AE$1,0),"No declarado")))</f>
        <v/>
      </c>
      <c r="AF956" s="47" t="str">
        <f t="shared" si="128"/>
        <v/>
      </c>
      <c r="AG956" s="47" t="str">
        <f>IF($B956="","",IFERROR(O956-VLOOKUP(C956,F.931!B:BZ,SUMIFS(F.931!$1:$1,F.931!$3:$3,"Remuneración 4"),0),""))</f>
        <v/>
      </c>
      <c r="AH956" s="48" t="str">
        <f t="shared" si="129"/>
        <v/>
      </c>
      <c r="AI956" s="41" t="str">
        <f t="shared" si="130"/>
        <v/>
      </c>
    </row>
    <row r="957" spans="1:35" x14ac:dyDescent="0.2">
      <c r="A957" s="65"/>
      <c r="B957" s="64"/>
      <c r="C957" s="65"/>
      <c r="D957" s="88"/>
      <c r="E957" s="62"/>
      <c r="F957" s="62"/>
      <c r="G957" s="62"/>
      <c r="H957" s="62"/>
      <c r="I957" s="62"/>
      <c r="J957" s="62"/>
      <c r="K957" s="62"/>
      <c r="L957" s="43" t="str">
        <f>IF($B957="","",MAX(0,$E957-MAX($E957-$I957,Parámetros!$B$5)))</f>
        <v/>
      </c>
      <c r="M957" s="43" t="str">
        <f>IF($B957="","",MIN($E957,Parámetros!$B$4))</f>
        <v/>
      </c>
      <c r="N957" s="43" t="str">
        <f t="shared" si="123"/>
        <v/>
      </c>
      <c r="O957" s="43" t="str">
        <f>IF($B957="","",MIN(($E957+$F957)/IF($D957="",1,$D957),Parámetros!$B$4))</f>
        <v/>
      </c>
      <c r="P957" s="43" t="str">
        <f t="shared" si="124"/>
        <v/>
      </c>
      <c r="Q957" s="43" t="str">
        <f t="shared" si="125"/>
        <v/>
      </c>
      <c r="R957" s="43" t="str">
        <f t="shared" si="126"/>
        <v/>
      </c>
      <c r="S957" s="44" t="str">
        <f>IF($B957="","",IFERROR(VLOOKUP($C957,F.931!$B:$R,9,0),8))</f>
        <v/>
      </c>
      <c r="T957" s="44" t="str">
        <f>IF($B957="","",IFERROR(VLOOKUP($C957,F.931!$B:$R,7,0),1))</f>
        <v/>
      </c>
      <c r="U957" s="44" t="str">
        <f>IF($B957="","",IFERROR(VLOOKUP($C957,F.931!$B:$AR,15,0),0))</f>
        <v/>
      </c>
      <c r="V957" s="44" t="str">
        <f>IF($B957="","",IFERROR(VLOOKUP($C957,F.931!$B:$R,3,0),1))</f>
        <v/>
      </c>
      <c r="W957" s="45" t="str">
        <f t="shared" si="127"/>
        <v/>
      </c>
      <c r="X957" s="46" t="str">
        <f>IF($B957="","",$W957*(X$2+$U957*0.015) *$O957*IF(COUNTIF(Parámetros!$J:$J, $S957)&gt;0,0,1)*IF($T957=2,0,1) +$J957*$W957)</f>
        <v/>
      </c>
      <c r="Y957" s="46" t="str">
        <f>IF($B957="","",$W957*Y$2*P957*IF(COUNTIF(Parámetros!$L:$L,$S957)&gt;0,0,1)*IF($T957=2,0,1) +$K957*$W957)</f>
        <v/>
      </c>
      <c r="Z957" s="46" t="str">
        <f>IF($B957="","",($M957*Z$2+IF($T957=2,0, $M957*Z$1+$X957/$W957*(1-$W957)))*IF(COUNTIF(Parámetros!$I:$I, $S957)&gt;0,0,1))</f>
        <v/>
      </c>
      <c r="AA957" s="46" t="str">
        <f>IF($B957="","",$R957*IF($T957=2,AA$1,AA$2) *IF(COUNTIF(Parámetros!$K:$K, $S957)&gt;0,0,1)+$Y957/$W957*(1-$W957))</f>
        <v/>
      </c>
      <c r="AB957" s="46" t="str">
        <f>IF($B957="","",$Q957*Parámetros!$B$3+Parámetros!$B$2)</f>
        <v/>
      </c>
      <c r="AC957" s="46" t="str">
        <f>IF($B957="","",Parámetros!$B$1*IF(OR($S957=27,$S957=102),0,1))</f>
        <v/>
      </c>
      <c r="AE957" s="43" t="str">
        <f>IF($B957="","",IF($C957="","No declarado",IFERROR(VLOOKUP($C957,F.931!$B:$BZ,$AE$1,0),"No declarado")))</f>
        <v/>
      </c>
      <c r="AF957" s="47" t="str">
        <f t="shared" si="128"/>
        <v/>
      </c>
      <c r="AG957" s="47" t="str">
        <f>IF($B957="","",IFERROR(O957-VLOOKUP(C957,F.931!B:BZ,SUMIFS(F.931!$1:$1,F.931!$3:$3,"Remuneración 4"),0),""))</f>
        <v/>
      </c>
      <c r="AH957" s="48" t="str">
        <f t="shared" si="129"/>
        <v/>
      </c>
      <c r="AI957" s="41" t="str">
        <f t="shared" si="130"/>
        <v/>
      </c>
    </row>
    <row r="958" spans="1:35" x14ac:dyDescent="0.2">
      <c r="A958" s="65"/>
      <c r="B958" s="64"/>
      <c r="C958" s="65"/>
      <c r="D958" s="88"/>
      <c r="E958" s="62"/>
      <c r="F958" s="62"/>
      <c r="G958" s="62"/>
      <c r="H958" s="62"/>
      <c r="I958" s="62"/>
      <c r="J958" s="62"/>
      <c r="K958" s="62"/>
      <c r="L958" s="43" t="str">
        <f>IF($B958="","",MAX(0,$E958-MAX($E958-$I958,Parámetros!$B$5)))</f>
        <v/>
      </c>
      <c r="M958" s="43" t="str">
        <f>IF($B958="","",MIN($E958,Parámetros!$B$4))</f>
        <v/>
      </c>
      <c r="N958" s="43" t="str">
        <f t="shared" si="123"/>
        <v/>
      </c>
      <c r="O958" s="43" t="str">
        <f>IF($B958="","",MIN(($E958+$F958)/IF($D958="",1,$D958),Parámetros!$B$4))</f>
        <v/>
      </c>
      <c r="P958" s="43" t="str">
        <f t="shared" si="124"/>
        <v/>
      </c>
      <c r="Q958" s="43" t="str">
        <f t="shared" si="125"/>
        <v/>
      </c>
      <c r="R958" s="43" t="str">
        <f t="shared" si="126"/>
        <v/>
      </c>
      <c r="S958" s="44" t="str">
        <f>IF($B958="","",IFERROR(VLOOKUP($C958,F.931!$B:$R,9,0),8))</f>
        <v/>
      </c>
      <c r="T958" s="44" t="str">
        <f>IF($B958="","",IFERROR(VLOOKUP($C958,F.931!$B:$R,7,0),1))</f>
        <v/>
      </c>
      <c r="U958" s="44" t="str">
        <f>IF($B958="","",IFERROR(VLOOKUP($C958,F.931!$B:$AR,15,0),0))</f>
        <v/>
      </c>
      <c r="V958" s="44" t="str">
        <f>IF($B958="","",IFERROR(VLOOKUP($C958,F.931!$B:$R,3,0),1))</f>
        <v/>
      </c>
      <c r="W958" s="45" t="str">
        <f t="shared" si="127"/>
        <v/>
      </c>
      <c r="X958" s="46" t="str">
        <f>IF($B958="","",$W958*(X$2+$U958*0.015) *$O958*IF(COUNTIF(Parámetros!$J:$J, $S958)&gt;0,0,1)*IF($T958=2,0,1) +$J958*$W958)</f>
        <v/>
      </c>
      <c r="Y958" s="46" t="str">
        <f>IF($B958="","",$W958*Y$2*P958*IF(COUNTIF(Parámetros!$L:$L,$S958)&gt;0,0,1)*IF($T958=2,0,1) +$K958*$W958)</f>
        <v/>
      </c>
      <c r="Z958" s="46" t="str">
        <f>IF($B958="","",($M958*Z$2+IF($T958=2,0, $M958*Z$1+$X958/$W958*(1-$W958)))*IF(COUNTIF(Parámetros!$I:$I, $S958)&gt;0,0,1))</f>
        <v/>
      </c>
      <c r="AA958" s="46" t="str">
        <f>IF($B958="","",$R958*IF($T958=2,AA$1,AA$2) *IF(COUNTIF(Parámetros!$K:$K, $S958)&gt;0,0,1)+$Y958/$W958*(1-$W958))</f>
        <v/>
      </c>
      <c r="AB958" s="46" t="str">
        <f>IF($B958="","",$Q958*Parámetros!$B$3+Parámetros!$B$2)</f>
        <v/>
      </c>
      <c r="AC958" s="46" t="str">
        <f>IF($B958="","",Parámetros!$B$1*IF(OR($S958=27,$S958=102),0,1))</f>
        <v/>
      </c>
      <c r="AE958" s="43" t="str">
        <f>IF($B958="","",IF($C958="","No declarado",IFERROR(VLOOKUP($C958,F.931!$B:$BZ,$AE$1,0),"No declarado")))</f>
        <v/>
      </c>
      <c r="AF958" s="47" t="str">
        <f t="shared" si="128"/>
        <v/>
      </c>
      <c r="AG958" s="47" t="str">
        <f>IF($B958="","",IFERROR(O958-VLOOKUP(C958,F.931!B:BZ,SUMIFS(F.931!$1:$1,F.931!$3:$3,"Remuneración 4"),0),""))</f>
        <v/>
      </c>
      <c r="AH958" s="48" t="str">
        <f t="shared" si="129"/>
        <v/>
      </c>
      <c r="AI958" s="41" t="str">
        <f t="shared" si="130"/>
        <v/>
      </c>
    </row>
    <row r="959" spans="1:35" x14ac:dyDescent="0.2">
      <c r="A959" s="65"/>
      <c r="B959" s="64"/>
      <c r="C959" s="65"/>
      <c r="D959" s="88"/>
      <c r="E959" s="62"/>
      <c r="F959" s="62"/>
      <c r="G959" s="62"/>
      <c r="H959" s="62"/>
      <c r="I959" s="62"/>
      <c r="J959" s="62"/>
      <c r="K959" s="62"/>
      <c r="L959" s="43" t="str">
        <f>IF($B959="","",MAX(0,$E959-MAX($E959-$I959,Parámetros!$B$5)))</f>
        <v/>
      </c>
      <c r="M959" s="43" t="str">
        <f>IF($B959="","",MIN($E959,Parámetros!$B$4))</f>
        <v/>
      </c>
      <c r="N959" s="43" t="str">
        <f t="shared" si="123"/>
        <v/>
      </c>
      <c r="O959" s="43" t="str">
        <f>IF($B959="","",MIN(($E959+$F959)/IF($D959="",1,$D959),Parámetros!$B$4))</f>
        <v/>
      </c>
      <c r="P959" s="43" t="str">
        <f t="shared" si="124"/>
        <v/>
      </c>
      <c r="Q959" s="43" t="str">
        <f t="shared" si="125"/>
        <v/>
      </c>
      <c r="R959" s="43" t="str">
        <f t="shared" si="126"/>
        <v/>
      </c>
      <c r="S959" s="44" t="str">
        <f>IF($B959="","",IFERROR(VLOOKUP($C959,F.931!$B:$R,9,0),8))</f>
        <v/>
      </c>
      <c r="T959" s="44" t="str">
        <f>IF($B959="","",IFERROR(VLOOKUP($C959,F.931!$B:$R,7,0),1))</f>
        <v/>
      </c>
      <c r="U959" s="44" t="str">
        <f>IF($B959="","",IFERROR(VLOOKUP($C959,F.931!$B:$AR,15,0),0))</f>
        <v/>
      </c>
      <c r="V959" s="44" t="str">
        <f>IF($B959="","",IFERROR(VLOOKUP($C959,F.931!$B:$R,3,0),1))</f>
        <v/>
      </c>
      <c r="W959" s="45" t="str">
        <f t="shared" si="127"/>
        <v/>
      </c>
      <c r="X959" s="46" t="str">
        <f>IF($B959="","",$W959*(X$2+$U959*0.015) *$O959*IF(COUNTIF(Parámetros!$J:$J, $S959)&gt;0,0,1)*IF($T959=2,0,1) +$J959*$W959)</f>
        <v/>
      </c>
      <c r="Y959" s="46" t="str">
        <f>IF($B959="","",$W959*Y$2*P959*IF(COUNTIF(Parámetros!$L:$L,$S959)&gt;0,0,1)*IF($T959=2,0,1) +$K959*$W959)</f>
        <v/>
      </c>
      <c r="Z959" s="46" t="str">
        <f>IF($B959="","",($M959*Z$2+IF($T959=2,0, $M959*Z$1+$X959/$W959*(1-$W959)))*IF(COUNTIF(Parámetros!$I:$I, $S959)&gt;0,0,1))</f>
        <v/>
      </c>
      <c r="AA959" s="46" t="str">
        <f>IF($B959="","",$R959*IF($T959=2,AA$1,AA$2) *IF(COUNTIF(Parámetros!$K:$K, $S959)&gt;0,0,1)+$Y959/$W959*(1-$W959))</f>
        <v/>
      </c>
      <c r="AB959" s="46" t="str">
        <f>IF($B959="","",$Q959*Parámetros!$B$3+Parámetros!$B$2)</f>
        <v/>
      </c>
      <c r="AC959" s="46" t="str">
        <f>IF($B959="","",Parámetros!$B$1*IF(OR($S959=27,$S959=102),0,1))</f>
        <v/>
      </c>
      <c r="AE959" s="43" t="str">
        <f>IF($B959="","",IF($C959="","No declarado",IFERROR(VLOOKUP($C959,F.931!$B:$BZ,$AE$1,0),"No declarado")))</f>
        <v/>
      </c>
      <c r="AF959" s="47" t="str">
        <f t="shared" si="128"/>
        <v/>
      </c>
      <c r="AG959" s="47" t="str">
        <f>IF($B959="","",IFERROR(O959-VLOOKUP(C959,F.931!B:BZ,SUMIFS(F.931!$1:$1,F.931!$3:$3,"Remuneración 4"),0),""))</f>
        <v/>
      </c>
      <c r="AH959" s="48" t="str">
        <f t="shared" si="129"/>
        <v/>
      </c>
      <c r="AI959" s="41" t="str">
        <f t="shared" si="130"/>
        <v/>
      </c>
    </row>
    <row r="960" spans="1:35" x14ac:dyDescent="0.2">
      <c r="A960" s="65"/>
      <c r="B960" s="64"/>
      <c r="C960" s="65"/>
      <c r="D960" s="88"/>
      <c r="E960" s="62"/>
      <c r="F960" s="62"/>
      <c r="G960" s="62"/>
      <c r="H960" s="62"/>
      <c r="I960" s="62"/>
      <c r="J960" s="62"/>
      <c r="K960" s="62"/>
      <c r="L960" s="43" t="str">
        <f>IF($B960="","",MAX(0,$E960-MAX($E960-$I960,Parámetros!$B$5)))</f>
        <v/>
      </c>
      <c r="M960" s="43" t="str">
        <f>IF($B960="","",MIN($E960,Parámetros!$B$4))</f>
        <v/>
      </c>
      <c r="N960" s="43" t="str">
        <f t="shared" si="123"/>
        <v/>
      </c>
      <c r="O960" s="43" t="str">
        <f>IF($B960="","",MIN(($E960+$F960)/IF($D960="",1,$D960),Parámetros!$B$4))</f>
        <v/>
      </c>
      <c r="P960" s="43" t="str">
        <f t="shared" si="124"/>
        <v/>
      </c>
      <c r="Q960" s="43" t="str">
        <f t="shared" si="125"/>
        <v/>
      </c>
      <c r="R960" s="43" t="str">
        <f t="shared" si="126"/>
        <v/>
      </c>
      <c r="S960" s="44" t="str">
        <f>IF($B960="","",IFERROR(VLOOKUP($C960,F.931!$B:$R,9,0),8))</f>
        <v/>
      </c>
      <c r="T960" s="44" t="str">
        <f>IF($B960="","",IFERROR(VLOOKUP($C960,F.931!$B:$R,7,0),1))</f>
        <v/>
      </c>
      <c r="U960" s="44" t="str">
        <f>IF($B960="","",IFERROR(VLOOKUP($C960,F.931!$B:$AR,15,0),0))</f>
        <v/>
      </c>
      <c r="V960" s="44" t="str">
        <f>IF($B960="","",IFERROR(VLOOKUP($C960,F.931!$B:$R,3,0),1))</f>
        <v/>
      </c>
      <c r="W960" s="45" t="str">
        <f t="shared" si="127"/>
        <v/>
      </c>
      <c r="X960" s="46" t="str">
        <f>IF($B960="","",$W960*(X$2+$U960*0.015) *$O960*IF(COUNTIF(Parámetros!$J:$J, $S960)&gt;0,0,1)*IF($T960=2,0,1) +$J960*$W960)</f>
        <v/>
      </c>
      <c r="Y960" s="46" t="str">
        <f>IF($B960="","",$W960*Y$2*P960*IF(COUNTIF(Parámetros!$L:$L,$S960)&gt;0,0,1)*IF($T960=2,0,1) +$K960*$W960)</f>
        <v/>
      </c>
      <c r="Z960" s="46" t="str">
        <f>IF($B960="","",($M960*Z$2+IF($T960=2,0, $M960*Z$1+$X960/$W960*(1-$W960)))*IF(COUNTIF(Parámetros!$I:$I, $S960)&gt;0,0,1))</f>
        <v/>
      </c>
      <c r="AA960" s="46" t="str">
        <f>IF($B960="","",$R960*IF($T960=2,AA$1,AA$2) *IF(COUNTIF(Parámetros!$K:$K, $S960)&gt;0,0,1)+$Y960/$W960*(1-$W960))</f>
        <v/>
      </c>
      <c r="AB960" s="46" t="str">
        <f>IF($B960="","",$Q960*Parámetros!$B$3+Parámetros!$B$2)</f>
        <v/>
      </c>
      <c r="AC960" s="46" t="str">
        <f>IF($B960="","",Parámetros!$B$1*IF(OR($S960=27,$S960=102),0,1))</f>
        <v/>
      </c>
      <c r="AE960" s="43" t="str">
        <f>IF($B960="","",IF($C960="","No declarado",IFERROR(VLOOKUP($C960,F.931!$B:$BZ,$AE$1,0),"No declarado")))</f>
        <v/>
      </c>
      <c r="AF960" s="47" t="str">
        <f t="shared" si="128"/>
        <v/>
      </c>
      <c r="AG960" s="47" t="str">
        <f>IF($B960="","",IFERROR(O960-VLOOKUP(C960,F.931!B:BZ,SUMIFS(F.931!$1:$1,F.931!$3:$3,"Remuneración 4"),0),""))</f>
        <v/>
      </c>
      <c r="AH960" s="48" t="str">
        <f t="shared" si="129"/>
        <v/>
      </c>
      <c r="AI960" s="41" t="str">
        <f t="shared" si="130"/>
        <v/>
      </c>
    </row>
    <row r="961" spans="1:35" x14ac:dyDescent="0.2">
      <c r="A961" s="65"/>
      <c r="B961" s="64"/>
      <c r="C961" s="65"/>
      <c r="D961" s="88"/>
      <c r="E961" s="62"/>
      <c r="F961" s="62"/>
      <c r="G961" s="62"/>
      <c r="H961" s="62"/>
      <c r="I961" s="62"/>
      <c r="J961" s="62"/>
      <c r="K961" s="62"/>
      <c r="L961" s="43" t="str">
        <f>IF($B961="","",MAX(0,$E961-MAX($E961-$I961,Parámetros!$B$5)))</f>
        <v/>
      </c>
      <c r="M961" s="43" t="str">
        <f>IF($B961="","",MIN($E961,Parámetros!$B$4))</f>
        <v/>
      </c>
      <c r="N961" s="43" t="str">
        <f t="shared" si="123"/>
        <v/>
      </c>
      <c r="O961" s="43" t="str">
        <f>IF($B961="","",MIN(($E961+$F961)/IF($D961="",1,$D961),Parámetros!$B$4))</f>
        <v/>
      </c>
      <c r="P961" s="43" t="str">
        <f t="shared" si="124"/>
        <v/>
      </c>
      <c r="Q961" s="43" t="str">
        <f t="shared" si="125"/>
        <v/>
      </c>
      <c r="R961" s="43" t="str">
        <f t="shared" si="126"/>
        <v/>
      </c>
      <c r="S961" s="44" t="str">
        <f>IF($B961="","",IFERROR(VLOOKUP($C961,F.931!$B:$R,9,0),8))</f>
        <v/>
      </c>
      <c r="T961" s="44" t="str">
        <f>IF($B961="","",IFERROR(VLOOKUP($C961,F.931!$B:$R,7,0),1))</f>
        <v/>
      </c>
      <c r="U961" s="44" t="str">
        <f>IF($B961="","",IFERROR(VLOOKUP($C961,F.931!$B:$AR,15,0),0))</f>
        <v/>
      </c>
      <c r="V961" s="44" t="str">
        <f>IF($B961="","",IFERROR(VLOOKUP($C961,F.931!$B:$R,3,0),1))</f>
        <v/>
      </c>
      <c r="W961" s="45" t="str">
        <f t="shared" si="127"/>
        <v/>
      </c>
      <c r="X961" s="46" t="str">
        <f>IF($B961="","",$W961*(X$2+$U961*0.015) *$O961*IF(COUNTIF(Parámetros!$J:$J, $S961)&gt;0,0,1)*IF($T961=2,0,1) +$J961*$W961)</f>
        <v/>
      </c>
      <c r="Y961" s="46" t="str">
        <f>IF($B961="","",$W961*Y$2*P961*IF(COUNTIF(Parámetros!$L:$L,$S961)&gt;0,0,1)*IF($T961=2,0,1) +$K961*$W961)</f>
        <v/>
      </c>
      <c r="Z961" s="46" t="str">
        <f>IF($B961="","",($M961*Z$2+IF($T961=2,0, $M961*Z$1+$X961/$W961*(1-$W961)))*IF(COUNTIF(Parámetros!$I:$I, $S961)&gt;0,0,1))</f>
        <v/>
      </c>
      <c r="AA961" s="46" t="str">
        <f>IF($B961="","",$R961*IF($T961=2,AA$1,AA$2) *IF(COUNTIF(Parámetros!$K:$K, $S961)&gt;0,0,1)+$Y961/$W961*(1-$W961))</f>
        <v/>
      </c>
      <c r="AB961" s="46" t="str">
        <f>IF($B961="","",$Q961*Parámetros!$B$3+Parámetros!$B$2)</f>
        <v/>
      </c>
      <c r="AC961" s="46" t="str">
        <f>IF($B961="","",Parámetros!$B$1*IF(OR($S961=27,$S961=102),0,1))</f>
        <v/>
      </c>
      <c r="AE961" s="43" t="str">
        <f>IF($B961="","",IF($C961="","No declarado",IFERROR(VLOOKUP($C961,F.931!$B:$BZ,$AE$1,0),"No declarado")))</f>
        <v/>
      </c>
      <c r="AF961" s="47" t="str">
        <f t="shared" si="128"/>
        <v/>
      </c>
      <c r="AG961" s="47" t="str">
        <f>IF($B961="","",IFERROR(O961-VLOOKUP(C961,F.931!B:BZ,SUMIFS(F.931!$1:$1,F.931!$3:$3,"Remuneración 4"),0),""))</f>
        <v/>
      </c>
      <c r="AH961" s="48" t="str">
        <f t="shared" si="129"/>
        <v/>
      </c>
      <c r="AI961" s="41" t="str">
        <f t="shared" si="130"/>
        <v/>
      </c>
    </row>
    <row r="962" spans="1:35" x14ac:dyDescent="0.2">
      <c r="A962" s="65"/>
      <c r="B962" s="64"/>
      <c r="C962" s="65"/>
      <c r="D962" s="88"/>
      <c r="E962" s="62"/>
      <c r="F962" s="62"/>
      <c r="G962" s="62"/>
      <c r="H962" s="62"/>
      <c r="I962" s="62"/>
      <c r="J962" s="62"/>
      <c r="K962" s="62"/>
      <c r="L962" s="43" t="str">
        <f>IF($B962="","",MAX(0,$E962-MAX($E962-$I962,Parámetros!$B$5)))</f>
        <v/>
      </c>
      <c r="M962" s="43" t="str">
        <f>IF($B962="","",MIN($E962,Parámetros!$B$4))</f>
        <v/>
      </c>
      <c r="N962" s="43" t="str">
        <f t="shared" si="123"/>
        <v/>
      </c>
      <c r="O962" s="43" t="str">
        <f>IF($B962="","",MIN(($E962+$F962)/IF($D962="",1,$D962),Parámetros!$B$4))</f>
        <v/>
      </c>
      <c r="P962" s="43" t="str">
        <f t="shared" si="124"/>
        <v/>
      </c>
      <c r="Q962" s="43" t="str">
        <f t="shared" si="125"/>
        <v/>
      </c>
      <c r="R962" s="43" t="str">
        <f t="shared" si="126"/>
        <v/>
      </c>
      <c r="S962" s="44" t="str">
        <f>IF($B962="","",IFERROR(VLOOKUP($C962,F.931!$B:$R,9,0),8))</f>
        <v/>
      </c>
      <c r="T962" s="44" t="str">
        <f>IF($B962="","",IFERROR(VLOOKUP($C962,F.931!$B:$R,7,0),1))</f>
        <v/>
      </c>
      <c r="U962" s="44" t="str">
        <f>IF($B962="","",IFERROR(VLOOKUP($C962,F.931!$B:$AR,15,0),0))</f>
        <v/>
      </c>
      <c r="V962" s="44" t="str">
        <f>IF($B962="","",IFERROR(VLOOKUP($C962,F.931!$B:$R,3,0),1))</f>
        <v/>
      </c>
      <c r="W962" s="45" t="str">
        <f t="shared" si="127"/>
        <v/>
      </c>
      <c r="X962" s="46" t="str">
        <f>IF($B962="","",$W962*(X$2+$U962*0.015) *$O962*IF(COUNTIF(Parámetros!$J:$J, $S962)&gt;0,0,1)*IF($T962=2,0,1) +$J962*$W962)</f>
        <v/>
      </c>
      <c r="Y962" s="46" t="str">
        <f>IF($B962="","",$W962*Y$2*P962*IF(COUNTIF(Parámetros!$L:$L,$S962)&gt;0,0,1)*IF($T962=2,0,1) +$K962*$W962)</f>
        <v/>
      </c>
      <c r="Z962" s="46" t="str">
        <f>IF($B962="","",($M962*Z$2+IF($T962=2,0, $M962*Z$1+$X962/$W962*(1-$W962)))*IF(COUNTIF(Parámetros!$I:$I, $S962)&gt;0,0,1))</f>
        <v/>
      </c>
      <c r="AA962" s="46" t="str">
        <f>IF($B962="","",$R962*IF($T962=2,AA$1,AA$2) *IF(COUNTIF(Parámetros!$K:$K, $S962)&gt;0,0,1)+$Y962/$W962*(1-$W962))</f>
        <v/>
      </c>
      <c r="AB962" s="46" t="str">
        <f>IF($B962="","",$Q962*Parámetros!$B$3+Parámetros!$B$2)</f>
        <v/>
      </c>
      <c r="AC962" s="46" t="str">
        <f>IF($B962="","",Parámetros!$B$1*IF(OR($S962=27,$S962=102),0,1))</f>
        <v/>
      </c>
      <c r="AE962" s="43" t="str">
        <f>IF($B962="","",IF($C962="","No declarado",IFERROR(VLOOKUP($C962,F.931!$B:$BZ,$AE$1,0),"No declarado")))</f>
        <v/>
      </c>
      <c r="AF962" s="47" t="str">
        <f t="shared" si="128"/>
        <v/>
      </c>
      <c r="AG962" s="47" t="str">
        <f>IF($B962="","",IFERROR(O962-VLOOKUP(C962,F.931!B:BZ,SUMIFS(F.931!$1:$1,F.931!$3:$3,"Remuneración 4"),0),""))</f>
        <v/>
      </c>
      <c r="AH962" s="48" t="str">
        <f t="shared" si="129"/>
        <v/>
      </c>
      <c r="AI962" s="41" t="str">
        <f t="shared" si="130"/>
        <v/>
      </c>
    </row>
    <row r="963" spans="1:35" x14ac:dyDescent="0.2">
      <c r="A963" s="65"/>
      <c r="B963" s="64"/>
      <c r="C963" s="65"/>
      <c r="D963" s="88"/>
      <c r="E963" s="62"/>
      <c r="F963" s="62"/>
      <c r="G963" s="62"/>
      <c r="H963" s="62"/>
      <c r="I963" s="62"/>
      <c r="J963" s="62"/>
      <c r="K963" s="62"/>
      <c r="L963" s="43" t="str">
        <f>IF($B963="","",MAX(0,$E963-MAX($E963-$I963,Parámetros!$B$5)))</f>
        <v/>
      </c>
      <c r="M963" s="43" t="str">
        <f>IF($B963="","",MIN($E963,Parámetros!$B$4))</f>
        <v/>
      </c>
      <c r="N963" s="43" t="str">
        <f t="shared" si="123"/>
        <v/>
      </c>
      <c r="O963" s="43" t="str">
        <f>IF($B963="","",MIN(($E963+$F963)/IF($D963="",1,$D963),Parámetros!$B$4))</f>
        <v/>
      </c>
      <c r="P963" s="43" t="str">
        <f t="shared" si="124"/>
        <v/>
      </c>
      <c r="Q963" s="43" t="str">
        <f t="shared" si="125"/>
        <v/>
      </c>
      <c r="R963" s="43" t="str">
        <f t="shared" si="126"/>
        <v/>
      </c>
      <c r="S963" s="44" t="str">
        <f>IF($B963="","",IFERROR(VLOOKUP($C963,F.931!$B:$R,9,0),8))</f>
        <v/>
      </c>
      <c r="T963" s="44" t="str">
        <f>IF($B963="","",IFERROR(VLOOKUP($C963,F.931!$B:$R,7,0),1))</f>
        <v/>
      </c>
      <c r="U963" s="44" t="str">
        <f>IF($B963="","",IFERROR(VLOOKUP($C963,F.931!$B:$AR,15,0),0))</f>
        <v/>
      </c>
      <c r="V963" s="44" t="str">
        <f>IF($B963="","",IFERROR(VLOOKUP($C963,F.931!$B:$R,3,0),1))</f>
        <v/>
      </c>
      <c r="W963" s="45" t="str">
        <f t="shared" si="127"/>
        <v/>
      </c>
      <c r="X963" s="46" t="str">
        <f>IF($B963="","",$W963*(X$2+$U963*0.015) *$O963*IF(COUNTIF(Parámetros!$J:$J, $S963)&gt;0,0,1)*IF($T963=2,0,1) +$J963*$W963)</f>
        <v/>
      </c>
      <c r="Y963" s="46" t="str">
        <f>IF($B963="","",$W963*Y$2*P963*IF(COUNTIF(Parámetros!$L:$L,$S963)&gt;0,0,1)*IF($T963=2,0,1) +$K963*$W963)</f>
        <v/>
      </c>
      <c r="Z963" s="46" t="str">
        <f>IF($B963="","",($M963*Z$2+IF($T963=2,0, $M963*Z$1+$X963/$W963*(1-$W963)))*IF(COUNTIF(Parámetros!$I:$I, $S963)&gt;0,0,1))</f>
        <v/>
      </c>
      <c r="AA963" s="46" t="str">
        <f>IF($B963="","",$R963*IF($T963=2,AA$1,AA$2) *IF(COUNTIF(Parámetros!$K:$K, $S963)&gt;0,0,1)+$Y963/$W963*(1-$W963))</f>
        <v/>
      </c>
      <c r="AB963" s="46" t="str">
        <f>IF($B963="","",$Q963*Parámetros!$B$3+Parámetros!$B$2)</f>
        <v/>
      </c>
      <c r="AC963" s="46" t="str">
        <f>IF($B963="","",Parámetros!$B$1*IF(OR($S963=27,$S963=102),0,1))</f>
        <v/>
      </c>
      <c r="AE963" s="43" t="str">
        <f>IF($B963="","",IF($C963="","No declarado",IFERROR(VLOOKUP($C963,F.931!$B:$BZ,$AE$1,0),"No declarado")))</f>
        <v/>
      </c>
      <c r="AF963" s="47" t="str">
        <f t="shared" si="128"/>
        <v/>
      </c>
      <c r="AG963" s="47" t="str">
        <f>IF($B963="","",IFERROR(O963-VLOOKUP(C963,F.931!B:BZ,SUMIFS(F.931!$1:$1,F.931!$3:$3,"Remuneración 4"),0),""))</f>
        <v/>
      </c>
      <c r="AH963" s="48" t="str">
        <f t="shared" si="129"/>
        <v/>
      </c>
      <c r="AI963" s="41" t="str">
        <f t="shared" si="130"/>
        <v/>
      </c>
    </row>
    <row r="964" spans="1:35" x14ac:dyDescent="0.2">
      <c r="A964" s="65"/>
      <c r="B964" s="64"/>
      <c r="C964" s="65"/>
      <c r="D964" s="88"/>
      <c r="E964" s="62"/>
      <c r="F964" s="62"/>
      <c r="G964" s="62"/>
      <c r="H964" s="62"/>
      <c r="I964" s="62"/>
      <c r="J964" s="62"/>
      <c r="K964" s="62"/>
      <c r="L964" s="43" t="str">
        <f>IF($B964="","",MAX(0,$E964-MAX($E964-$I964,Parámetros!$B$5)))</f>
        <v/>
      </c>
      <c r="M964" s="43" t="str">
        <f>IF($B964="","",MIN($E964,Parámetros!$B$4))</f>
        <v/>
      </c>
      <c r="N964" s="43" t="str">
        <f t="shared" si="123"/>
        <v/>
      </c>
      <c r="O964" s="43" t="str">
        <f>IF($B964="","",MIN(($E964+$F964)/IF($D964="",1,$D964),Parámetros!$B$4))</f>
        <v/>
      </c>
      <c r="P964" s="43" t="str">
        <f t="shared" si="124"/>
        <v/>
      </c>
      <c r="Q964" s="43" t="str">
        <f t="shared" si="125"/>
        <v/>
      </c>
      <c r="R964" s="43" t="str">
        <f t="shared" si="126"/>
        <v/>
      </c>
      <c r="S964" s="44" t="str">
        <f>IF($B964="","",IFERROR(VLOOKUP($C964,F.931!$B:$R,9,0),8))</f>
        <v/>
      </c>
      <c r="T964" s="44" t="str">
        <f>IF($B964="","",IFERROR(VLOOKUP($C964,F.931!$B:$R,7,0),1))</f>
        <v/>
      </c>
      <c r="U964" s="44" t="str">
        <f>IF($B964="","",IFERROR(VLOOKUP($C964,F.931!$B:$AR,15,0),0))</f>
        <v/>
      </c>
      <c r="V964" s="44" t="str">
        <f>IF($B964="","",IFERROR(VLOOKUP($C964,F.931!$B:$R,3,0),1))</f>
        <v/>
      </c>
      <c r="W964" s="45" t="str">
        <f t="shared" si="127"/>
        <v/>
      </c>
      <c r="X964" s="46" t="str">
        <f>IF($B964="","",$W964*(X$2+$U964*0.015) *$O964*IF(COUNTIF(Parámetros!$J:$J, $S964)&gt;0,0,1)*IF($T964=2,0,1) +$J964*$W964)</f>
        <v/>
      </c>
      <c r="Y964" s="46" t="str">
        <f>IF($B964="","",$W964*Y$2*P964*IF(COUNTIF(Parámetros!$L:$L,$S964)&gt;0,0,1)*IF($T964=2,0,1) +$K964*$W964)</f>
        <v/>
      </c>
      <c r="Z964" s="46" t="str">
        <f>IF($B964="","",($M964*Z$2+IF($T964=2,0, $M964*Z$1+$X964/$W964*(1-$W964)))*IF(COUNTIF(Parámetros!$I:$I, $S964)&gt;0,0,1))</f>
        <v/>
      </c>
      <c r="AA964" s="46" t="str">
        <f>IF($B964="","",$R964*IF($T964=2,AA$1,AA$2) *IF(COUNTIF(Parámetros!$K:$K, $S964)&gt;0,0,1)+$Y964/$W964*(1-$W964))</f>
        <v/>
      </c>
      <c r="AB964" s="46" t="str">
        <f>IF($B964="","",$Q964*Parámetros!$B$3+Parámetros!$B$2)</f>
        <v/>
      </c>
      <c r="AC964" s="46" t="str">
        <f>IF($B964="","",Parámetros!$B$1*IF(OR($S964=27,$S964=102),0,1))</f>
        <v/>
      </c>
      <c r="AE964" s="43" t="str">
        <f>IF($B964="","",IF($C964="","No declarado",IFERROR(VLOOKUP($C964,F.931!$B:$BZ,$AE$1,0),"No declarado")))</f>
        <v/>
      </c>
      <c r="AF964" s="47" t="str">
        <f t="shared" si="128"/>
        <v/>
      </c>
      <c r="AG964" s="47" t="str">
        <f>IF($B964="","",IFERROR(O964-VLOOKUP(C964,F.931!B:BZ,SUMIFS(F.931!$1:$1,F.931!$3:$3,"Remuneración 4"),0),""))</f>
        <v/>
      </c>
      <c r="AH964" s="48" t="str">
        <f t="shared" si="129"/>
        <v/>
      </c>
      <c r="AI964" s="41" t="str">
        <f t="shared" si="130"/>
        <v/>
      </c>
    </row>
    <row r="965" spans="1:35" x14ac:dyDescent="0.2">
      <c r="A965" s="65"/>
      <c r="B965" s="64"/>
      <c r="C965" s="65"/>
      <c r="D965" s="88"/>
      <c r="E965" s="62"/>
      <c r="F965" s="62"/>
      <c r="G965" s="62"/>
      <c r="H965" s="62"/>
      <c r="I965" s="62"/>
      <c r="J965" s="62"/>
      <c r="K965" s="62"/>
      <c r="L965" s="43" t="str">
        <f>IF($B965="","",MAX(0,$E965-MAX($E965-$I965,Parámetros!$B$5)))</f>
        <v/>
      </c>
      <c r="M965" s="43" t="str">
        <f>IF($B965="","",MIN($E965,Parámetros!$B$4))</f>
        <v/>
      </c>
      <c r="N965" s="43" t="str">
        <f t="shared" si="123"/>
        <v/>
      </c>
      <c r="O965" s="43" t="str">
        <f>IF($B965="","",MIN(($E965+$F965)/IF($D965="",1,$D965),Parámetros!$B$4))</f>
        <v/>
      </c>
      <c r="P965" s="43" t="str">
        <f t="shared" si="124"/>
        <v/>
      </c>
      <c r="Q965" s="43" t="str">
        <f t="shared" si="125"/>
        <v/>
      </c>
      <c r="R965" s="43" t="str">
        <f t="shared" si="126"/>
        <v/>
      </c>
      <c r="S965" s="44" t="str">
        <f>IF($B965="","",IFERROR(VLOOKUP($C965,F.931!$B:$R,9,0),8))</f>
        <v/>
      </c>
      <c r="T965" s="44" t="str">
        <f>IF($B965="","",IFERROR(VLOOKUP($C965,F.931!$B:$R,7,0),1))</f>
        <v/>
      </c>
      <c r="U965" s="44" t="str">
        <f>IF($B965="","",IFERROR(VLOOKUP($C965,F.931!$B:$AR,15,0),0))</f>
        <v/>
      </c>
      <c r="V965" s="44" t="str">
        <f>IF($B965="","",IFERROR(VLOOKUP($C965,F.931!$B:$R,3,0),1))</f>
        <v/>
      </c>
      <c r="W965" s="45" t="str">
        <f t="shared" si="127"/>
        <v/>
      </c>
      <c r="X965" s="46" t="str">
        <f>IF($B965="","",$W965*(X$2+$U965*0.015) *$O965*IF(COUNTIF(Parámetros!$J:$J, $S965)&gt;0,0,1)*IF($T965=2,0,1) +$J965*$W965)</f>
        <v/>
      </c>
      <c r="Y965" s="46" t="str">
        <f>IF($B965="","",$W965*Y$2*P965*IF(COUNTIF(Parámetros!$L:$L,$S965)&gt;0,0,1)*IF($T965=2,0,1) +$K965*$W965)</f>
        <v/>
      </c>
      <c r="Z965" s="46" t="str">
        <f>IF($B965="","",($M965*Z$2+IF($T965=2,0, $M965*Z$1+$X965/$W965*(1-$W965)))*IF(COUNTIF(Parámetros!$I:$I, $S965)&gt;0,0,1))</f>
        <v/>
      </c>
      <c r="AA965" s="46" t="str">
        <f>IF($B965="","",$R965*IF($T965=2,AA$1,AA$2) *IF(COUNTIF(Parámetros!$K:$K, $S965)&gt;0,0,1)+$Y965/$W965*(1-$W965))</f>
        <v/>
      </c>
      <c r="AB965" s="46" t="str">
        <f>IF($B965="","",$Q965*Parámetros!$B$3+Parámetros!$B$2)</f>
        <v/>
      </c>
      <c r="AC965" s="46" t="str">
        <f>IF($B965="","",Parámetros!$B$1*IF(OR($S965=27,$S965=102),0,1))</f>
        <v/>
      </c>
      <c r="AE965" s="43" t="str">
        <f>IF($B965="","",IF($C965="","No declarado",IFERROR(VLOOKUP($C965,F.931!$B:$BZ,$AE$1,0),"No declarado")))</f>
        <v/>
      </c>
      <c r="AF965" s="47" t="str">
        <f t="shared" si="128"/>
        <v/>
      </c>
      <c r="AG965" s="47" t="str">
        <f>IF($B965="","",IFERROR(O965-VLOOKUP(C965,F.931!B:BZ,SUMIFS(F.931!$1:$1,F.931!$3:$3,"Remuneración 4"),0),""))</f>
        <v/>
      </c>
      <c r="AH965" s="48" t="str">
        <f t="shared" si="129"/>
        <v/>
      </c>
      <c r="AI965" s="41" t="str">
        <f t="shared" si="130"/>
        <v/>
      </c>
    </row>
    <row r="966" spans="1:35" x14ac:dyDescent="0.2">
      <c r="A966" s="65"/>
      <c r="B966" s="64"/>
      <c r="C966" s="65"/>
      <c r="D966" s="88"/>
      <c r="E966" s="62"/>
      <c r="F966" s="62"/>
      <c r="G966" s="62"/>
      <c r="H966" s="62"/>
      <c r="I966" s="62"/>
      <c r="J966" s="62"/>
      <c r="K966" s="62"/>
      <c r="L966" s="43" t="str">
        <f>IF($B966="","",MAX(0,$E966-MAX($E966-$I966,Parámetros!$B$5)))</f>
        <v/>
      </c>
      <c r="M966" s="43" t="str">
        <f>IF($B966="","",MIN($E966,Parámetros!$B$4))</f>
        <v/>
      </c>
      <c r="N966" s="43" t="str">
        <f t="shared" ref="N966:N1000" si="131">IF($B966="","",$E966)</f>
        <v/>
      </c>
      <c r="O966" s="43" t="str">
        <f>IF($B966="","",MIN(($E966+$F966)/IF($D966="",1,$D966),Parámetros!$B$4))</f>
        <v/>
      </c>
      <c r="P966" s="43" t="str">
        <f t="shared" ref="P966:P1000" si="132">IF($B966="","",SUM($E966:$F966)/IF($D966="",1,$D966))</f>
        <v/>
      </c>
      <c r="Q966" s="43" t="str">
        <f t="shared" ref="Q966:Q1000" si="133">IF($B966="","",SUM($E966:$G966))</f>
        <v/>
      </c>
      <c r="R966" s="43" t="str">
        <f t="shared" si="126"/>
        <v/>
      </c>
      <c r="S966" s="44" t="str">
        <f>IF($B966="","",IFERROR(VLOOKUP($C966,F.931!$B:$R,9,0),8))</f>
        <v/>
      </c>
      <c r="T966" s="44" t="str">
        <f>IF($B966="","",IFERROR(VLOOKUP($C966,F.931!$B:$R,7,0),1))</f>
        <v/>
      </c>
      <c r="U966" s="44" t="str">
        <f>IF($B966="","",IFERROR(VLOOKUP($C966,F.931!$B:$AR,15,0),0))</f>
        <v/>
      </c>
      <c r="V966" s="44" t="str">
        <f>IF($B966="","",IFERROR(VLOOKUP($C966,F.931!$B:$R,3,0),1))</f>
        <v/>
      </c>
      <c r="W966" s="45" t="str">
        <f t="shared" si="127"/>
        <v/>
      </c>
      <c r="X966" s="46" t="str">
        <f>IF($B966="","",$W966*(X$2+$U966*0.015) *$O966*IF(COUNTIF(Parámetros!$J:$J, $S966)&gt;0,0,1)*IF($T966=2,0,1) +$J966*$W966)</f>
        <v/>
      </c>
      <c r="Y966" s="46" t="str">
        <f>IF($B966="","",$W966*Y$2*P966*IF(COUNTIF(Parámetros!$L:$L,$S966)&gt;0,0,1)*IF($T966=2,0,1) +$K966*$W966)</f>
        <v/>
      </c>
      <c r="Z966" s="46" t="str">
        <f>IF($B966="","",($M966*Z$2+IF($T966=2,0, $M966*Z$1+$X966/$W966*(1-$W966)))*IF(COUNTIF(Parámetros!$I:$I, $S966)&gt;0,0,1))</f>
        <v/>
      </c>
      <c r="AA966" s="46" t="str">
        <f>IF($B966="","",$R966*IF($T966=2,AA$1,AA$2) *IF(COUNTIF(Parámetros!$K:$K, $S966)&gt;0,0,1)+$Y966/$W966*(1-$W966))</f>
        <v/>
      </c>
      <c r="AB966" s="46" t="str">
        <f>IF($B966="","",$Q966*Parámetros!$B$3+Parámetros!$B$2)</f>
        <v/>
      </c>
      <c r="AC966" s="46" t="str">
        <f>IF($B966="","",Parámetros!$B$1*IF(OR($S966=27,$S966=102),0,1))</f>
        <v/>
      </c>
      <c r="AE966" s="43" t="str">
        <f>IF($B966="","",IF($C966="","No declarado",IFERROR(VLOOKUP($C966,F.931!$B:$BZ,$AE$1,0),"No declarado")))</f>
        <v/>
      </c>
      <c r="AF966" s="47" t="str">
        <f t="shared" si="128"/>
        <v/>
      </c>
      <c r="AG966" s="47" t="str">
        <f>IF($B966="","",IFERROR(O966-VLOOKUP(C966,F.931!B:BZ,SUMIFS(F.931!$1:$1,F.931!$3:$3,"Remuneración 4"),0),""))</f>
        <v/>
      </c>
      <c r="AH966" s="48" t="str">
        <f t="shared" si="129"/>
        <v/>
      </c>
      <c r="AI966" s="41" t="str">
        <f t="shared" si="130"/>
        <v/>
      </c>
    </row>
    <row r="967" spans="1:35" x14ac:dyDescent="0.2">
      <c r="A967" s="65"/>
      <c r="B967" s="64"/>
      <c r="C967" s="65"/>
      <c r="D967" s="88"/>
      <c r="E967" s="62"/>
      <c r="F967" s="62"/>
      <c r="G967" s="62"/>
      <c r="H967" s="62"/>
      <c r="I967" s="62"/>
      <c r="J967" s="62"/>
      <c r="K967" s="62"/>
      <c r="L967" s="43" t="str">
        <f>IF($B967="","",MAX(0,$E967-MAX($E967-$I967,Parámetros!$B$5)))</f>
        <v/>
      </c>
      <c r="M967" s="43" t="str">
        <f>IF($B967="","",MIN($E967,Parámetros!$B$4))</f>
        <v/>
      </c>
      <c r="N967" s="43" t="str">
        <f t="shared" si="131"/>
        <v/>
      </c>
      <c r="O967" s="43" t="str">
        <f>IF($B967="","",MIN(($E967+$F967)/IF($D967="",1,$D967),Parámetros!$B$4))</f>
        <v/>
      </c>
      <c r="P967" s="43" t="str">
        <f t="shared" si="132"/>
        <v/>
      </c>
      <c r="Q967" s="43" t="str">
        <f t="shared" si="133"/>
        <v/>
      </c>
      <c r="R967" s="43" t="str">
        <f t="shared" si="126"/>
        <v/>
      </c>
      <c r="S967" s="44" t="str">
        <f>IF($B967="","",IFERROR(VLOOKUP($C967,F.931!$B:$R,9,0),8))</f>
        <v/>
      </c>
      <c r="T967" s="44" t="str">
        <f>IF($B967="","",IFERROR(VLOOKUP($C967,F.931!$B:$R,7,0),1))</f>
        <v/>
      </c>
      <c r="U967" s="44" t="str">
        <f>IF($B967="","",IFERROR(VLOOKUP($C967,F.931!$B:$AR,15,0),0))</f>
        <v/>
      </c>
      <c r="V967" s="44" t="str">
        <f>IF($B967="","",IFERROR(VLOOKUP($C967,F.931!$B:$R,3,0),1))</f>
        <v/>
      </c>
      <c r="W967" s="45" t="str">
        <f t="shared" si="127"/>
        <v/>
      </c>
      <c r="X967" s="46" t="str">
        <f>IF($B967="","",$W967*(X$2+$U967*0.015) *$O967*IF(COUNTIF(Parámetros!$J:$J, $S967)&gt;0,0,1)*IF($T967=2,0,1) +$J967*$W967)</f>
        <v/>
      </c>
      <c r="Y967" s="46" t="str">
        <f>IF($B967="","",$W967*Y$2*P967*IF(COUNTIF(Parámetros!$L:$L,$S967)&gt;0,0,1)*IF($T967=2,0,1) +$K967*$W967)</f>
        <v/>
      </c>
      <c r="Z967" s="46" t="str">
        <f>IF($B967="","",($M967*Z$2+IF($T967=2,0, $M967*Z$1+$X967/$W967*(1-$W967)))*IF(COUNTIF(Parámetros!$I:$I, $S967)&gt;0,0,1))</f>
        <v/>
      </c>
      <c r="AA967" s="46" t="str">
        <f>IF($B967="","",$R967*IF($T967=2,AA$1,AA$2) *IF(COUNTIF(Parámetros!$K:$K, $S967)&gt;0,0,1)+$Y967/$W967*(1-$W967))</f>
        <v/>
      </c>
      <c r="AB967" s="46" t="str">
        <f>IF($B967="","",$Q967*Parámetros!$B$3+Parámetros!$B$2)</f>
        <v/>
      </c>
      <c r="AC967" s="46" t="str">
        <f>IF($B967="","",Parámetros!$B$1*IF(OR($S967=27,$S967=102),0,1))</f>
        <v/>
      </c>
      <c r="AE967" s="43" t="str">
        <f>IF($B967="","",IF($C967="","No declarado",IFERROR(VLOOKUP($C967,F.931!$B:$BZ,$AE$1,0),"No declarado")))</f>
        <v/>
      </c>
      <c r="AF967" s="47" t="str">
        <f t="shared" si="128"/>
        <v/>
      </c>
      <c r="AG967" s="47" t="str">
        <f>IF($B967="","",IFERROR(O967-VLOOKUP(C967,F.931!B:BZ,SUMIFS(F.931!$1:$1,F.931!$3:$3,"Remuneración 4"),0),""))</f>
        <v/>
      </c>
      <c r="AH967" s="48" t="str">
        <f t="shared" si="129"/>
        <v/>
      </c>
      <c r="AI967" s="41" t="str">
        <f t="shared" si="130"/>
        <v/>
      </c>
    </row>
    <row r="968" spans="1:35" x14ac:dyDescent="0.2">
      <c r="A968" s="65"/>
      <c r="B968" s="64"/>
      <c r="C968" s="65"/>
      <c r="D968" s="88"/>
      <c r="E968" s="62"/>
      <c r="F968" s="62"/>
      <c r="G968" s="62"/>
      <c r="H968" s="62"/>
      <c r="I968" s="62"/>
      <c r="J968" s="62"/>
      <c r="K968" s="62"/>
      <c r="L968" s="43" t="str">
        <f>IF($B968="","",MAX(0,$E968-MAX($E968-$I968,Parámetros!$B$5)))</f>
        <v/>
      </c>
      <c r="M968" s="43" t="str">
        <f>IF($B968="","",MIN($E968,Parámetros!$B$4))</f>
        <v/>
      </c>
      <c r="N968" s="43" t="str">
        <f t="shared" si="131"/>
        <v/>
      </c>
      <c r="O968" s="43" t="str">
        <f>IF($B968="","",MIN(($E968+$F968)/IF($D968="",1,$D968),Parámetros!$B$4))</f>
        <v/>
      </c>
      <c r="P968" s="43" t="str">
        <f t="shared" si="132"/>
        <v/>
      </c>
      <c r="Q968" s="43" t="str">
        <f t="shared" si="133"/>
        <v/>
      </c>
      <c r="R968" s="43" t="str">
        <f t="shared" si="126"/>
        <v/>
      </c>
      <c r="S968" s="44" t="str">
        <f>IF($B968="","",IFERROR(VLOOKUP($C968,F.931!$B:$R,9,0),8))</f>
        <v/>
      </c>
      <c r="T968" s="44" t="str">
        <f>IF($B968="","",IFERROR(VLOOKUP($C968,F.931!$B:$R,7,0),1))</f>
        <v/>
      </c>
      <c r="U968" s="44" t="str">
        <f>IF($B968="","",IFERROR(VLOOKUP($C968,F.931!$B:$AR,15,0),0))</f>
        <v/>
      </c>
      <c r="V968" s="44" t="str">
        <f>IF($B968="","",IFERROR(VLOOKUP($C968,F.931!$B:$R,3,0),1))</f>
        <v/>
      </c>
      <c r="W968" s="45" t="str">
        <f t="shared" si="127"/>
        <v/>
      </c>
      <c r="X968" s="46" t="str">
        <f>IF($B968="","",$W968*(X$2+$U968*0.015) *$O968*IF(COUNTIF(Parámetros!$J:$J, $S968)&gt;0,0,1)*IF($T968=2,0,1) +$J968*$W968)</f>
        <v/>
      </c>
      <c r="Y968" s="46" t="str">
        <f>IF($B968="","",$W968*Y$2*P968*IF(COUNTIF(Parámetros!$L:$L,$S968)&gt;0,0,1)*IF($T968=2,0,1) +$K968*$W968)</f>
        <v/>
      </c>
      <c r="Z968" s="46" t="str">
        <f>IF($B968="","",($M968*Z$2+IF($T968=2,0, $M968*Z$1+$X968/$W968*(1-$W968)))*IF(COUNTIF(Parámetros!$I:$I, $S968)&gt;0,0,1))</f>
        <v/>
      </c>
      <c r="AA968" s="46" t="str">
        <f>IF($B968="","",$R968*IF($T968=2,AA$1,AA$2) *IF(COUNTIF(Parámetros!$K:$K, $S968)&gt;0,0,1)+$Y968/$W968*(1-$W968))</f>
        <v/>
      </c>
      <c r="AB968" s="46" t="str">
        <f>IF($B968="","",$Q968*Parámetros!$B$3+Parámetros!$B$2)</f>
        <v/>
      </c>
      <c r="AC968" s="46" t="str">
        <f>IF($B968="","",Parámetros!$B$1*IF(OR($S968=27,$S968=102),0,1))</f>
        <v/>
      </c>
      <c r="AE968" s="43" t="str">
        <f>IF($B968="","",IF($C968="","No declarado",IFERROR(VLOOKUP($C968,F.931!$B:$BZ,$AE$1,0),"No declarado")))</f>
        <v/>
      </c>
      <c r="AF968" s="47" t="str">
        <f t="shared" si="128"/>
        <v/>
      </c>
      <c r="AG968" s="47" t="str">
        <f>IF($B968="","",IFERROR(O968-VLOOKUP(C968,F.931!B:BZ,SUMIFS(F.931!$1:$1,F.931!$3:$3,"Remuneración 4"),0),""))</f>
        <v/>
      </c>
      <c r="AH968" s="48" t="str">
        <f t="shared" si="129"/>
        <v/>
      </c>
      <c r="AI968" s="41" t="str">
        <f t="shared" si="130"/>
        <v/>
      </c>
    </row>
    <row r="969" spans="1:35" x14ac:dyDescent="0.2">
      <c r="A969" s="65"/>
      <c r="B969" s="64"/>
      <c r="C969" s="65"/>
      <c r="D969" s="88"/>
      <c r="E969" s="62"/>
      <c r="F969" s="62"/>
      <c r="G969" s="62"/>
      <c r="H969" s="62"/>
      <c r="I969" s="62"/>
      <c r="J969" s="62"/>
      <c r="K969" s="62"/>
      <c r="L969" s="43" t="str">
        <f>IF($B969="","",MAX(0,$E969-MAX($E969-$I969,Parámetros!$B$5)))</f>
        <v/>
      </c>
      <c r="M969" s="43" t="str">
        <f>IF($B969="","",MIN($E969,Parámetros!$B$4))</f>
        <v/>
      </c>
      <c r="N969" s="43" t="str">
        <f t="shared" si="131"/>
        <v/>
      </c>
      <c r="O969" s="43" t="str">
        <f>IF($B969="","",MIN(($E969+$F969)/IF($D969="",1,$D969),Parámetros!$B$4))</f>
        <v/>
      </c>
      <c r="P969" s="43" t="str">
        <f t="shared" si="132"/>
        <v/>
      </c>
      <c r="Q969" s="43" t="str">
        <f t="shared" si="133"/>
        <v/>
      </c>
      <c r="R969" s="43" t="str">
        <f t="shared" si="126"/>
        <v/>
      </c>
      <c r="S969" s="44" t="str">
        <f>IF($B969="","",IFERROR(VLOOKUP($C969,F.931!$B:$R,9,0),8))</f>
        <v/>
      </c>
      <c r="T969" s="44" t="str">
        <f>IF($B969="","",IFERROR(VLOOKUP($C969,F.931!$B:$R,7,0),1))</f>
        <v/>
      </c>
      <c r="U969" s="44" t="str">
        <f>IF($B969="","",IFERROR(VLOOKUP($C969,F.931!$B:$AR,15,0),0))</f>
        <v/>
      </c>
      <c r="V969" s="44" t="str">
        <f>IF($B969="","",IFERROR(VLOOKUP($C969,F.931!$B:$R,3,0),1))</f>
        <v/>
      </c>
      <c r="W969" s="45" t="str">
        <f t="shared" si="127"/>
        <v/>
      </c>
      <c r="X969" s="46" t="str">
        <f>IF($B969="","",$W969*(X$2+$U969*0.015) *$O969*IF(COUNTIF(Parámetros!$J:$J, $S969)&gt;0,0,1)*IF($T969=2,0,1) +$J969*$W969)</f>
        <v/>
      </c>
      <c r="Y969" s="46" t="str">
        <f>IF($B969="","",$W969*Y$2*P969*IF(COUNTIF(Parámetros!$L:$L,$S969)&gt;0,0,1)*IF($T969=2,0,1) +$K969*$W969)</f>
        <v/>
      </c>
      <c r="Z969" s="46" t="str">
        <f>IF($B969="","",($M969*Z$2+IF($T969=2,0, $M969*Z$1+$X969/$W969*(1-$W969)))*IF(COUNTIF(Parámetros!$I:$I, $S969)&gt;0,0,1))</f>
        <v/>
      </c>
      <c r="AA969" s="46" t="str">
        <f>IF($B969="","",$R969*IF($T969=2,AA$1,AA$2) *IF(COUNTIF(Parámetros!$K:$K, $S969)&gt;0,0,1)+$Y969/$W969*(1-$W969))</f>
        <v/>
      </c>
      <c r="AB969" s="46" t="str">
        <f>IF($B969="","",$Q969*Parámetros!$B$3+Parámetros!$B$2)</f>
        <v/>
      </c>
      <c r="AC969" s="46" t="str">
        <f>IF($B969="","",Parámetros!$B$1*IF(OR($S969=27,$S969=102),0,1))</f>
        <v/>
      </c>
      <c r="AE969" s="43" t="str">
        <f>IF($B969="","",IF($C969="","No declarado",IFERROR(VLOOKUP($C969,F.931!$B:$BZ,$AE$1,0),"No declarado")))</f>
        <v/>
      </c>
      <c r="AF969" s="47" t="str">
        <f t="shared" si="128"/>
        <v/>
      </c>
      <c r="AG969" s="47" t="str">
        <f>IF($B969="","",IFERROR(O969-VLOOKUP(C969,F.931!B:BZ,SUMIFS(F.931!$1:$1,F.931!$3:$3,"Remuneración 4"),0),""))</f>
        <v/>
      </c>
      <c r="AH969" s="48" t="str">
        <f t="shared" si="129"/>
        <v/>
      </c>
      <c r="AI969" s="41" t="str">
        <f t="shared" si="130"/>
        <v/>
      </c>
    </row>
    <row r="970" spans="1:35" x14ac:dyDescent="0.2">
      <c r="A970" s="65"/>
      <c r="B970" s="64"/>
      <c r="C970" s="65"/>
      <c r="D970" s="88"/>
      <c r="E970" s="62"/>
      <c r="F970" s="62"/>
      <c r="G970" s="62"/>
      <c r="H970" s="62"/>
      <c r="I970" s="62"/>
      <c r="J970" s="62"/>
      <c r="K970" s="62"/>
      <c r="L970" s="43" t="str">
        <f>IF($B970="","",MAX(0,$E970-MAX($E970-$I970,Parámetros!$B$5)))</f>
        <v/>
      </c>
      <c r="M970" s="43" t="str">
        <f>IF($B970="","",MIN($E970,Parámetros!$B$4))</f>
        <v/>
      </c>
      <c r="N970" s="43" t="str">
        <f t="shared" si="131"/>
        <v/>
      </c>
      <c r="O970" s="43" t="str">
        <f>IF($B970="","",MIN(($E970+$F970)/IF($D970="",1,$D970),Parámetros!$B$4))</f>
        <v/>
      </c>
      <c r="P970" s="43" t="str">
        <f t="shared" si="132"/>
        <v/>
      </c>
      <c r="Q970" s="43" t="str">
        <f t="shared" si="133"/>
        <v/>
      </c>
      <c r="R970" s="43" t="str">
        <f t="shared" si="126"/>
        <v/>
      </c>
      <c r="S970" s="44" t="str">
        <f>IF($B970="","",IFERROR(VLOOKUP($C970,F.931!$B:$R,9,0),8))</f>
        <v/>
      </c>
      <c r="T970" s="44" t="str">
        <f>IF($B970="","",IFERROR(VLOOKUP($C970,F.931!$B:$R,7,0),1))</f>
        <v/>
      </c>
      <c r="U970" s="44" t="str">
        <f>IF($B970="","",IFERROR(VLOOKUP($C970,F.931!$B:$AR,15,0),0))</f>
        <v/>
      </c>
      <c r="V970" s="44" t="str">
        <f>IF($B970="","",IFERROR(VLOOKUP($C970,F.931!$B:$R,3,0),1))</f>
        <v/>
      </c>
      <c r="W970" s="45" t="str">
        <f t="shared" si="127"/>
        <v/>
      </c>
      <c r="X970" s="46" t="str">
        <f>IF($B970="","",$W970*(X$2+$U970*0.015) *$O970*IF(COUNTIF(Parámetros!$J:$J, $S970)&gt;0,0,1)*IF($T970=2,0,1) +$J970*$W970)</f>
        <v/>
      </c>
      <c r="Y970" s="46" t="str">
        <f>IF($B970="","",$W970*Y$2*P970*IF(COUNTIF(Parámetros!$L:$L,$S970)&gt;0,0,1)*IF($T970=2,0,1) +$K970*$W970)</f>
        <v/>
      </c>
      <c r="Z970" s="46" t="str">
        <f>IF($B970="","",($M970*Z$2+IF($T970=2,0, $M970*Z$1+$X970/$W970*(1-$W970)))*IF(COUNTIF(Parámetros!$I:$I, $S970)&gt;0,0,1))</f>
        <v/>
      </c>
      <c r="AA970" s="46" t="str">
        <f>IF($B970="","",$R970*IF($T970=2,AA$1,AA$2) *IF(COUNTIF(Parámetros!$K:$K, $S970)&gt;0,0,1)+$Y970/$W970*(1-$W970))</f>
        <v/>
      </c>
      <c r="AB970" s="46" t="str">
        <f>IF($B970="","",$Q970*Parámetros!$B$3+Parámetros!$B$2)</f>
        <v/>
      </c>
      <c r="AC970" s="46" t="str">
        <f>IF($B970="","",Parámetros!$B$1*IF(OR($S970=27,$S970=102),0,1))</f>
        <v/>
      </c>
      <c r="AE970" s="43" t="str">
        <f>IF($B970="","",IF($C970="","No declarado",IFERROR(VLOOKUP($C970,F.931!$B:$BZ,$AE$1,0),"No declarado")))</f>
        <v/>
      </c>
      <c r="AF970" s="47" t="str">
        <f t="shared" si="128"/>
        <v/>
      </c>
      <c r="AG970" s="47" t="str">
        <f>IF($B970="","",IFERROR(O970-VLOOKUP(C970,F.931!B:BZ,SUMIFS(F.931!$1:$1,F.931!$3:$3,"Remuneración 4"),0),""))</f>
        <v/>
      </c>
      <c r="AH970" s="48" t="str">
        <f t="shared" si="129"/>
        <v/>
      </c>
      <c r="AI970" s="41" t="str">
        <f t="shared" si="130"/>
        <v/>
      </c>
    </row>
    <row r="971" spans="1:35" x14ac:dyDescent="0.2">
      <c r="A971" s="65"/>
      <c r="B971" s="64"/>
      <c r="C971" s="65"/>
      <c r="D971" s="88"/>
      <c r="E971" s="62"/>
      <c r="F971" s="62"/>
      <c r="G971" s="62"/>
      <c r="H971" s="62"/>
      <c r="I971" s="62"/>
      <c r="J971" s="62"/>
      <c r="K971" s="62"/>
      <c r="L971" s="43" t="str">
        <f>IF($B971="","",MAX(0,$E971-MAX($E971-$I971,Parámetros!$B$5)))</f>
        <v/>
      </c>
      <c r="M971" s="43" t="str">
        <f>IF($B971="","",MIN($E971,Parámetros!$B$4))</f>
        <v/>
      </c>
      <c r="N971" s="43" t="str">
        <f t="shared" si="131"/>
        <v/>
      </c>
      <c r="O971" s="43" t="str">
        <f>IF($B971="","",MIN(($E971+$F971)/IF($D971="",1,$D971),Parámetros!$B$4))</f>
        <v/>
      </c>
      <c r="P971" s="43" t="str">
        <f t="shared" si="132"/>
        <v/>
      </c>
      <c r="Q971" s="43" t="str">
        <f t="shared" si="133"/>
        <v/>
      </c>
      <c r="R971" s="43" t="str">
        <f t="shared" si="126"/>
        <v/>
      </c>
      <c r="S971" s="44" t="str">
        <f>IF($B971="","",IFERROR(VLOOKUP($C971,F.931!$B:$R,9,0),8))</f>
        <v/>
      </c>
      <c r="T971" s="44" t="str">
        <f>IF($B971="","",IFERROR(VLOOKUP($C971,F.931!$B:$R,7,0),1))</f>
        <v/>
      </c>
      <c r="U971" s="44" t="str">
        <f>IF($B971="","",IFERROR(VLOOKUP($C971,F.931!$B:$AR,15,0),0))</f>
        <v/>
      </c>
      <c r="V971" s="44" t="str">
        <f>IF($B971="","",IFERROR(VLOOKUP($C971,F.931!$B:$R,3,0),1))</f>
        <v/>
      </c>
      <c r="W971" s="45" t="str">
        <f t="shared" si="127"/>
        <v/>
      </c>
      <c r="X971" s="46" t="str">
        <f>IF($B971="","",$W971*(X$2+$U971*0.015) *$O971*IF(COUNTIF(Parámetros!$J:$J, $S971)&gt;0,0,1)*IF($T971=2,0,1) +$J971*$W971)</f>
        <v/>
      </c>
      <c r="Y971" s="46" t="str">
        <f>IF($B971="","",$W971*Y$2*P971*IF(COUNTIF(Parámetros!$L:$L,$S971)&gt;0,0,1)*IF($T971=2,0,1) +$K971*$W971)</f>
        <v/>
      </c>
      <c r="Z971" s="46" t="str">
        <f>IF($B971="","",($M971*Z$2+IF($T971=2,0, $M971*Z$1+$X971/$W971*(1-$W971)))*IF(COUNTIF(Parámetros!$I:$I, $S971)&gt;0,0,1))</f>
        <v/>
      </c>
      <c r="AA971" s="46" t="str">
        <f>IF($B971="","",$R971*IF($T971=2,AA$1,AA$2) *IF(COUNTIF(Parámetros!$K:$K, $S971)&gt;0,0,1)+$Y971/$W971*(1-$W971))</f>
        <v/>
      </c>
      <c r="AB971" s="46" t="str">
        <f>IF($B971="","",$Q971*Parámetros!$B$3+Parámetros!$B$2)</f>
        <v/>
      </c>
      <c r="AC971" s="46" t="str">
        <f>IF($B971="","",Parámetros!$B$1*IF(OR($S971=27,$S971=102),0,1))</f>
        <v/>
      </c>
      <c r="AE971" s="43" t="str">
        <f>IF($B971="","",IF($C971="","No declarado",IFERROR(VLOOKUP($C971,F.931!$B:$BZ,$AE$1,0),"No declarado")))</f>
        <v/>
      </c>
      <c r="AF971" s="47" t="str">
        <f t="shared" si="128"/>
        <v/>
      </c>
      <c r="AG971" s="47" t="str">
        <f>IF($B971="","",IFERROR(O971-VLOOKUP(C971,F.931!B:BZ,SUMIFS(F.931!$1:$1,F.931!$3:$3,"Remuneración 4"),0),""))</f>
        <v/>
      </c>
      <c r="AH971" s="48" t="str">
        <f t="shared" si="129"/>
        <v/>
      </c>
      <c r="AI971" s="41" t="str">
        <f t="shared" si="130"/>
        <v/>
      </c>
    </row>
    <row r="972" spans="1:35" x14ac:dyDescent="0.2">
      <c r="A972" s="65"/>
      <c r="B972" s="64"/>
      <c r="C972" s="65"/>
      <c r="D972" s="88"/>
      <c r="E972" s="62"/>
      <c r="F972" s="62"/>
      <c r="G972" s="62"/>
      <c r="H972" s="62"/>
      <c r="I972" s="62"/>
      <c r="J972" s="62"/>
      <c r="K972" s="62"/>
      <c r="L972" s="43" t="str">
        <f>IF($B972="","",MAX(0,$E972-MAX($E972-$I972,Parámetros!$B$5)))</f>
        <v/>
      </c>
      <c r="M972" s="43" t="str">
        <f>IF($B972="","",MIN($E972,Parámetros!$B$4))</f>
        <v/>
      </c>
      <c r="N972" s="43" t="str">
        <f t="shared" si="131"/>
        <v/>
      </c>
      <c r="O972" s="43" t="str">
        <f>IF($B972="","",MIN(($E972+$F972)/IF($D972="",1,$D972),Parámetros!$B$4))</f>
        <v/>
      </c>
      <c r="P972" s="43" t="str">
        <f t="shared" si="132"/>
        <v/>
      </c>
      <c r="Q972" s="43" t="str">
        <f t="shared" si="133"/>
        <v/>
      </c>
      <c r="R972" s="43" t="str">
        <f t="shared" si="126"/>
        <v/>
      </c>
      <c r="S972" s="44" t="str">
        <f>IF($B972="","",IFERROR(VLOOKUP($C972,F.931!$B:$R,9,0),8))</f>
        <v/>
      </c>
      <c r="T972" s="44" t="str">
        <f>IF($B972="","",IFERROR(VLOOKUP($C972,F.931!$B:$R,7,0),1))</f>
        <v/>
      </c>
      <c r="U972" s="44" t="str">
        <f>IF($B972="","",IFERROR(VLOOKUP($C972,F.931!$B:$AR,15,0),0))</f>
        <v/>
      </c>
      <c r="V972" s="44" t="str">
        <f>IF($B972="","",IFERROR(VLOOKUP($C972,F.931!$B:$R,3,0),1))</f>
        <v/>
      </c>
      <c r="W972" s="45" t="str">
        <f t="shared" si="127"/>
        <v/>
      </c>
      <c r="X972" s="46" t="str">
        <f>IF($B972="","",$W972*(X$2+$U972*0.015) *$O972*IF(COUNTIF(Parámetros!$J:$J, $S972)&gt;0,0,1)*IF($T972=2,0,1) +$J972*$W972)</f>
        <v/>
      </c>
      <c r="Y972" s="46" t="str">
        <f>IF($B972="","",$W972*Y$2*P972*IF(COUNTIF(Parámetros!$L:$L,$S972)&gt;0,0,1)*IF($T972=2,0,1) +$K972*$W972)</f>
        <v/>
      </c>
      <c r="Z972" s="46" t="str">
        <f>IF($B972="","",($M972*Z$2+IF($T972=2,0, $M972*Z$1+$X972/$W972*(1-$W972)))*IF(COUNTIF(Parámetros!$I:$I, $S972)&gt;0,0,1))</f>
        <v/>
      </c>
      <c r="AA972" s="46" t="str">
        <f>IF($B972="","",$R972*IF($T972=2,AA$1,AA$2) *IF(COUNTIF(Parámetros!$K:$K, $S972)&gt;0,0,1)+$Y972/$W972*(1-$W972))</f>
        <v/>
      </c>
      <c r="AB972" s="46" t="str">
        <f>IF($B972="","",$Q972*Parámetros!$B$3+Parámetros!$B$2)</f>
        <v/>
      </c>
      <c r="AC972" s="46" t="str">
        <f>IF($B972="","",Parámetros!$B$1*IF(OR($S972=27,$S972=102),0,1))</f>
        <v/>
      </c>
      <c r="AE972" s="43" t="str">
        <f>IF($B972="","",IF($C972="","No declarado",IFERROR(VLOOKUP($C972,F.931!$B:$BZ,$AE$1,0),"No declarado")))</f>
        <v/>
      </c>
      <c r="AF972" s="47" t="str">
        <f t="shared" si="128"/>
        <v/>
      </c>
      <c r="AG972" s="47" t="str">
        <f>IF($B972="","",IFERROR(O972-VLOOKUP(C972,F.931!B:BZ,SUMIFS(F.931!$1:$1,F.931!$3:$3,"Remuneración 4"),0),""))</f>
        <v/>
      </c>
      <c r="AH972" s="48" t="str">
        <f t="shared" si="129"/>
        <v/>
      </c>
      <c r="AI972" s="41" t="str">
        <f t="shared" si="130"/>
        <v/>
      </c>
    </row>
    <row r="973" spans="1:35" x14ac:dyDescent="0.2">
      <c r="A973" s="65"/>
      <c r="B973" s="64"/>
      <c r="C973" s="65"/>
      <c r="D973" s="88"/>
      <c r="E973" s="62"/>
      <c r="F973" s="62"/>
      <c r="G973" s="62"/>
      <c r="H973" s="62"/>
      <c r="I973" s="62"/>
      <c r="J973" s="62"/>
      <c r="K973" s="62"/>
      <c r="L973" s="43" t="str">
        <f>IF($B973="","",MAX(0,$E973-MAX($E973-$I973,Parámetros!$B$5)))</f>
        <v/>
      </c>
      <c r="M973" s="43" t="str">
        <f>IF($B973="","",MIN($E973,Parámetros!$B$4))</f>
        <v/>
      </c>
      <c r="N973" s="43" t="str">
        <f t="shared" si="131"/>
        <v/>
      </c>
      <c r="O973" s="43" t="str">
        <f>IF($B973="","",MIN(($E973+$F973)/IF($D973="",1,$D973),Parámetros!$B$4))</f>
        <v/>
      </c>
      <c r="P973" s="43" t="str">
        <f t="shared" si="132"/>
        <v/>
      </c>
      <c r="Q973" s="43" t="str">
        <f t="shared" si="133"/>
        <v/>
      </c>
      <c r="R973" s="43" t="str">
        <f t="shared" si="126"/>
        <v/>
      </c>
      <c r="S973" s="44" t="str">
        <f>IF($B973="","",IFERROR(VLOOKUP($C973,F.931!$B:$R,9,0),8))</f>
        <v/>
      </c>
      <c r="T973" s="44" t="str">
        <f>IF($B973="","",IFERROR(VLOOKUP($C973,F.931!$B:$R,7,0),1))</f>
        <v/>
      </c>
      <c r="U973" s="44" t="str">
        <f>IF($B973="","",IFERROR(VLOOKUP($C973,F.931!$B:$AR,15,0),0))</f>
        <v/>
      </c>
      <c r="V973" s="44" t="str">
        <f>IF($B973="","",IFERROR(VLOOKUP($C973,F.931!$B:$R,3,0),1))</f>
        <v/>
      </c>
      <c r="W973" s="45" t="str">
        <f t="shared" si="127"/>
        <v/>
      </c>
      <c r="X973" s="46" t="str">
        <f>IF($B973="","",$W973*(X$2+$U973*0.015) *$O973*IF(COUNTIF(Parámetros!$J:$J, $S973)&gt;0,0,1)*IF($T973=2,0,1) +$J973*$W973)</f>
        <v/>
      </c>
      <c r="Y973" s="46" t="str">
        <f>IF($B973="","",$W973*Y$2*P973*IF(COUNTIF(Parámetros!$L:$L,$S973)&gt;0,0,1)*IF($T973=2,0,1) +$K973*$W973)</f>
        <v/>
      </c>
      <c r="Z973" s="46" t="str">
        <f>IF($B973="","",($M973*Z$2+IF($T973=2,0, $M973*Z$1+$X973/$W973*(1-$W973)))*IF(COUNTIF(Parámetros!$I:$I, $S973)&gt;0,0,1))</f>
        <v/>
      </c>
      <c r="AA973" s="46" t="str">
        <f>IF($B973="","",$R973*IF($T973=2,AA$1,AA$2) *IF(COUNTIF(Parámetros!$K:$K, $S973)&gt;0,0,1)+$Y973/$W973*(1-$W973))</f>
        <v/>
      </c>
      <c r="AB973" s="46" t="str">
        <f>IF($B973="","",$Q973*Parámetros!$B$3+Parámetros!$B$2)</f>
        <v/>
      </c>
      <c r="AC973" s="46" t="str">
        <f>IF($B973="","",Parámetros!$B$1*IF(OR($S973=27,$S973=102),0,1))</f>
        <v/>
      </c>
      <c r="AE973" s="43" t="str">
        <f>IF($B973="","",IF($C973="","No declarado",IFERROR(VLOOKUP($C973,F.931!$B:$BZ,$AE$1,0),"No declarado")))</f>
        <v/>
      </c>
      <c r="AF973" s="47" t="str">
        <f t="shared" si="128"/>
        <v/>
      </c>
      <c r="AG973" s="47" t="str">
        <f>IF($B973="","",IFERROR(O973-VLOOKUP(C973,F.931!B:BZ,SUMIFS(F.931!$1:$1,F.931!$3:$3,"Remuneración 4"),0),""))</f>
        <v/>
      </c>
      <c r="AH973" s="48" t="str">
        <f t="shared" si="129"/>
        <v/>
      </c>
      <c r="AI973" s="41" t="str">
        <f t="shared" si="130"/>
        <v/>
      </c>
    </row>
    <row r="974" spans="1:35" x14ac:dyDescent="0.2">
      <c r="A974" s="65"/>
      <c r="B974" s="64"/>
      <c r="C974" s="65"/>
      <c r="D974" s="88"/>
      <c r="E974" s="62"/>
      <c r="F974" s="62"/>
      <c r="G974" s="62"/>
      <c r="H974" s="62"/>
      <c r="I974" s="62"/>
      <c r="J974" s="62"/>
      <c r="K974" s="62"/>
      <c r="L974" s="43" t="str">
        <f>IF($B974="","",MAX(0,$E974-MAX($E974-$I974,Parámetros!$B$5)))</f>
        <v/>
      </c>
      <c r="M974" s="43" t="str">
        <f>IF($B974="","",MIN($E974,Parámetros!$B$4))</f>
        <v/>
      </c>
      <c r="N974" s="43" t="str">
        <f t="shared" si="131"/>
        <v/>
      </c>
      <c r="O974" s="43" t="str">
        <f>IF($B974="","",MIN(($E974+$F974)/IF($D974="",1,$D974),Parámetros!$B$4))</f>
        <v/>
      </c>
      <c r="P974" s="43" t="str">
        <f t="shared" si="132"/>
        <v/>
      </c>
      <c r="Q974" s="43" t="str">
        <f t="shared" si="133"/>
        <v/>
      </c>
      <c r="R974" s="43" t="str">
        <f t="shared" si="126"/>
        <v/>
      </c>
      <c r="S974" s="44" t="str">
        <f>IF($B974="","",IFERROR(VLOOKUP($C974,F.931!$B:$R,9,0),8))</f>
        <v/>
      </c>
      <c r="T974" s="44" t="str">
        <f>IF($B974="","",IFERROR(VLOOKUP($C974,F.931!$B:$R,7,0),1))</f>
        <v/>
      </c>
      <c r="U974" s="44" t="str">
        <f>IF($B974="","",IFERROR(VLOOKUP($C974,F.931!$B:$AR,15,0),0))</f>
        <v/>
      </c>
      <c r="V974" s="44" t="str">
        <f>IF($B974="","",IFERROR(VLOOKUP($C974,F.931!$B:$R,3,0),1))</f>
        <v/>
      </c>
      <c r="W974" s="45" t="str">
        <f t="shared" si="127"/>
        <v/>
      </c>
      <c r="X974" s="46" t="str">
        <f>IF($B974="","",$W974*(X$2+$U974*0.015) *$O974*IF(COUNTIF(Parámetros!$J:$J, $S974)&gt;0,0,1)*IF($T974=2,0,1) +$J974*$W974)</f>
        <v/>
      </c>
      <c r="Y974" s="46" t="str">
        <f>IF($B974="","",$W974*Y$2*P974*IF(COUNTIF(Parámetros!$L:$L,$S974)&gt;0,0,1)*IF($T974=2,0,1) +$K974*$W974)</f>
        <v/>
      </c>
      <c r="Z974" s="46" t="str">
        <f>IF($B974="","",($M974*Z$2+IF($T974=2,0, $M974*Z$1+$X974/$W974*(1-$W974)))*IF(COUNTIF(Parámetros!$I:$I, $S974)&gt;0,0,1))</f>
        <v/>
      </c>
      <c r="AA974" s="46" t="str">
        <f>IF($B974="","",$R974*IF($T974=2,AA$1,AA$2) *IF(COUNTIF(Parámetros!$K:$K, $S974)&gt;0,0,1)+$Y974/$W974*(1-$W974))</f>
        <v/>
      </c>
      <c r="AB974" s="46" t="str">
        <f>IF($B974="","",$Q974*Parámetros!$B$3+Parámetros!$B$2)</f>
        <v/>
      </c>
      <c r="AC974" s="46" t="str">
        <f>IF($B974="","",Parámetros!$B$1*IF(OR($S974=27,$S974=102),0,1))</f>
        <v/>
      </c>
      <c r="AE974" s="43" t="str">
        <f>IF($B974="","",IF($C974="","No declarado",IFERROR(VLOOKUP($C974,F.931!$B:$BZ,$AE$1,0),"No declarado")))</f>
        <v/>
      </c>
      <c r="AF974" s="47" t="str">
        <f t="shared" si="128"/>
        <v/>
      </c>
      <c r="AG974" s="47" t="str">
        <f>IF($B974="","",IFERROR(O974-VLOOKUP(C974,F.931!B:BZ,SUMIFS(F.931!$1:$1,F.931!$3:$3,"Remuneración 4"),0),""))</f>
        <v/>
      </c>
      <c r="AH974" s="48" t="str">
        <f t="shared" si="129"/>
        <v/>
      </c>
      <c r="AI974" s="41" t="str">
        <f t="shared" si="130"/>
        <v/>
      </c>
    </row>
    <row r="975" spans="1:35" x14ac:dyDescent="0.2">
      <c r="A975" s="65"/>
      <c r="B975" s="64"/>
      <c r="C975" s="65"/>
      <c r="D975" s="88"/>
      <c r="E975" s="62"/>
      <c r="F975" s="62"/>
      <c r="G975" s="62"/>
      <c r="H975" s="62"/>
      <c r="I975" s="62"/>
      <c r="J975" s="62"/>
      <c r="K975" s="62"/>
      <c r="L975" s="43" t="str">
        <f>IF($B975="","",MAX(0,$E975-MAX($E975-$I975,Parámetros!$B$5)))</f>
        <v/>
      </c>
      <c r="M975" s="43" t="str">
        <f>IF($B975="","",MIN($E975,Parámetros!$B$4))</f>
        <v/>
      </c>
      <c r="N975" s="43" t="str">
        <f t="shared" si="131"/>
        <v/>
      </c>
      <c r="O975" s="43" t="str">
        <f>IF($B975="","",MIN(($E975+$F975)/IF($D975="",1,$D975),Parámetros!$B$4))</f>
        <v/>
      </c>
      <c r="P975" s="43" t="str">
        <f t="shared" si="132"/>
        <v/>
      </c>
      <c r="Q975" s="43" t="str">
        <f t="shared" si="133"/>
        <v/>
      </c>
      <c r="R975" s="43" t="str">
        <f t="shared" si="126"/>
        <v/>
      </c>
      <c r="S975" s="44" t="str">
        <f>IF($B975="","",IFERROR(VLOOKUP($C975,F.931!$B:$R,9,0),8))</f>
        <v/>
      </c>
      <c r="T975" s="44" t="str">
        <f>IF($B975="","",IFERROR(VLOOKUP($C975,F.931!$B:$R,7,0),1))</f>
        <v/>
      </c>
      <c r="U975" s="44" t="str">
        <f>IF($B975="","",IFERROR(VLOOKUP($C975,F.931!$B:$AR,15,0),0))</f>
        <v/>
      </c>
      <c r="V975" s="44" t="str">
        <f>IF($B975="","",IFERROR(VLOOKUP($C975,F.931!$B:$R,3,0),1))</f>
        <v/>
      </c>
      <c r="W975" s="45" t="str">
        <f t="shared" si="127"/>
        <v/>
      </c>
      <c r="X975" s="46" t="str">
        <f>IF($B975="","",$W975*(X$2+$U975*0.015) *$O975*IF(COUNTIF(Parámetros!$J:$J, $S975)&gt;0,0,1)*IF($T975=2,0,1) +$J975*$W975)</f>
        <v/>
      </c>
      <c r="Y975" s="46" t="str">
        <f>IF($B975="","",$W975*Y$2*P975*IF(COUNTIF(Parámetros!$L:$L,$S975)&gt;0,0,1)*IF($T975=2,0,1) +$K975*$W975)</f>
        <v/>
      </c>
      <c r="Z975" s="46" t="str">
        <f>IF($B975="","",($M975*Z$2+IF($T975=2,0, $M975*Z$1+$X975/$W975*(1-$W975)))*IF(COUNTIF(Parámetros!$I:$I, $S975)&gt;0,0,1))</f>
        <v/>
      </c>
      <c r="AA975" s="46" t="str">
        <f>IF($B975="","",$R975*IF($T975=2,AA$1,AA$2) *IF(COUNTIF(Parámetros!$K:$K, $S975)&gt;0,0,1)+$Y975/$W975*(1-$W975))</f>
        <v/>
      </c>
      <c r="AB975" s="46" t="str">
        <f>IF($B975="","",$Q975*Parámetros!$B$3+Parámetros!$B$2)</f>
        <v/>
      </c>
      <c r="AC975" s="46" t="str">
        <f>IF($B975="","",Parámetros!$B$1*IF(OR($S975=27,$S975=102),0,1))</f>
        <v/>
      </c>
      <c r="AE975" s="43" t="str">
        <f>IF($B975="","",IF($C975="","No declarado",IFERROR(VLOOKUP($C975,F.931!$B:$BZ,$AE$1,0),"No declarado")))</f>
        <v/>
      </c>
      <c r="AF975" s="47" t="str">
        <f t="shared" si="128"/>
        <v/>
      </c>
      <c r="AG975" s="47" t="str">
        <f>IF($B975="","",IFERROR(O975-VLOOKUP(C975,F.931!B:BZ,SUMIFS(F.931!$1:$1,F.931!$3:$3,"Remuneración 4"),0),""))</f>
        <v/>
      </c>
      <c r="AH975" s="48" t="str">
        <f t="shared" si="129"/>
        <v/>
      </c>
      <c r="AI975" s="41" t="str">
        <f t="shared" si="130"/>
        <v/>
      </c>
    </row>
    <row r="976" spans="1:35" x14ac:dyDescent="0.2">
      <c r="A976" s="65"/>
      <c r="B976" s="64"/>
      <c r="C976" s="65"/>
      <c r="D976" s="88"/>
      <c r="E976" s="62"/>
      <c r="F976" s="62"/>
      <c r="G976" s="62"/>
      <c r="H976" s="62"/>
      <c r="I976" s="62"/>
      <c r="J976" s="62"/>
      <c r="K976" s="62"/>
      <c r="L976" s="43" t="str">
        <f>IF($B976="","",MAX(0,$E976-MAX($E976-$I976,Parámetros!$B$5)))</f>
        <v/>
      </c>
      <c r="M976" s="43" t="str">
        <f>IF($B976="","",MIN($E976,Parámetros!$B$4))</f>
        <v/>
      </c>
      <c r="N976" s="43" t="str">
        <f t="shared" si="131"/>
        <v/>
      </c>
      <c r="O976" s="43" t="str">
        <f>IF($B976="","",MIN(($E976+$F976)/IF($D976="",1,$D976),Parámetros!$B$4))</f>
        <v/>
      </c>
      <c r="P976" s="43" t="str">
        <f t="shared" si="132"/>
        <v/>
      </c>
      <c r="Q976" s="43" t="str">
        <f t="shared" si="133"/>
        <v/>
      </c>
      <c r="R976" s="43" t="str">
        <f t="shared" si="126"/>
        <v/>
      </c>
      <c r="S976" s="44" t="str">
        <f>IF($B976="","",IFERROR(VLOOKUP($C976,F.931!$B:$R,9,0),8))</f>
        <v/>
      </c>
      <c r="T976" s="44" t="str">
        <f>IF($B976="","",IFERROR(VLOOKUP($C976,F.931!$B:$R,7,0),1))</f>
        <v/>
      </c>
      <c r="U976" s="44" t="str">
        <f>IF($B976="","",IFERROR(VLOOKUP($C976,F.931!$B:$AR,15,0),0))</f>
        <v/>
      </c>
      <c r="V976" s="44" t="str">
        <f>IF($B976="","",IFERROR(VLOOKUP($C976,F.931!$B:$R,3,0),1))</f>
        <v/>
      </c>
      <c r="W976" s="45" t="str">
        <f t="shared" si="127"/>
        <v/>
      </c>
      <c r="X976" s="46" t="str">
        <f>IF($B976="","",$W976*(X$2+$U976*0.015) *$O976*IF(COUNTIF(Parámetros!$J:$J, $S976)&gt;0,0,1)*IF($T976=2,0,1) +$J976*$W976)</f>
        <v/>
      </c>
      <c r="Y976" s="46" t="str">
        <f>IF($B976="","",$W976*Y$2*P976*IF(COUNTIF(Parámetros!$L:$L,$S976)&gt;0,0,1)*IF($T976=2,0,1) +$K976*$W976)</f>
        <v/>
      </c>
      <c r="Z976" s="46" t="str">
        <f>IF($B976="","",($M976*Z$2+IF($T976=2,0, $M976*Z$1+$X976/$W976*(1-$W976)))*IF(COUNTIF(Parámetros!$I:$I, $S976)&gt;0,0,1))</f>
        <v/>
      </c>
      <c r="AA976" s="46" t="str">
        <f>IF($B976="","",$R976*IF($T976=2,AA$1,AA$2) *IF(COUNTIF(Parámetros!$K:$K, $S976)&gt;0,0,1)+$Y976/$W976*(1-$W976))</f>
        <v/>
      </c>
      <c r="AB976" s="46" t="str">
        <f>IF($B976="","",$Q976*Parámetros!$B$3+Parámetros!$B$2)</f>
        <v/>
      </c>
      <c r="AC976" s="46" t="str">
        <f>IF($B976="","",Parámetros!$B$1*IF(OR($S976=27,$S976=102),0,1))</f>
        <v/>
      </c>
      <c r="AE976" s="43" t="str">
        <f>IF($B976="","",IF($C976="","No declarado",IFERROR(VLOOKUP($C976,F.931!$B:$BZ,$AE$1,0),"No declarado")))</f>
        <v/>
      </c>
      <c r="AF976" s="47" t="str">
        <f t="shared" si="128"/>
        <v/>
      </c>
      <c r="AG976" s="47" t="str">
        <f>IF($B976="","",IFERROR(O976-VLOOKUP(C976,F.931!B:BZ,SUMIFS(F.931!$1:$1,F.931!$3:$3,"Remuneración 4"),0),""))</f>
        <v/>
      </c>
      <c r="AH976" s="48" t="str">
        <f t="shared" si="129"/>
        <v/>
      </c>
      <c r="AI976" s="41" t="str">
        <f t="shared" si="130"/>
        <v/>
      </c>
    </row>
    <row r="977" spans="1:35" x14ac:dyDescent="0.2">
      <c r="A977" s="65"/>
      <c r="B977" s="64"/>
      <c r="C977" s="65"/>
      <c r="D977" s="88"/>
      <c r="E977" s="62"/>
      <c r="F977" s="62"/>
      <c r="G977" s="62"/>
      <c r="H977" s="62"/>
      <c r="I977" s="62"/>
      <c r="J977" s="62"/>
      <c r="K977" s="62"/>
      <c r="L977" s="43" t="str">
        <f>IF($B977="","",MAX(0,$E977-MAX($E977-$I977,Parámetros!$B$5)))</f>
        <v/>
      </c>
      <c r="M977" s="43" t="str">
        <f>IF($B977="","",MIN($E977,Parámetros!$B$4))</f>
        <v/>
      </c>
      <c r="N977" s="43" t="str">
        <f t="shared" si="131"/>
        <v/>
      </c>
      <c r="O977" s="43" t="str">
        <f>IF($B977="","",MIN(($E977+$F977)/IF($D977="",1,$D977),Parámetros!$B$4))</f>
        <v/>
      </c>
      <c r="P977" s="43" t="str">
        <f t="shared" si="132"/>
        <v/>
      </c>
      <c r="Q977" s="43" t="str">
        <f t="shared" si="133"/>
        <v/>
      </c>
      <c r="R977" s="43" t="str">
        <f t="shared" si="126"/>
        <v/>
      </c>
      <c r="S977" s="44" t="str">
        <f>IF($B977="","",IFERROR(VLOOKUP($C977,F.931!$B:$R,9,0),8))</f>
        <v/>
      </c>
      <c r="T977" s="44" t="str">
        <f>IF($B977="","",IFERROR(VLOOKUP($C977,F.931!$B:$R,7,0),1))</f>
        <v/>
      </c>
      <c r="U977" s="44" t="str">
        <f>IF($B977="","",IFERROR(VLOOKUP($C977,F.931!$B:$AR,15,0),0))</f>
        <v/>
      </c>
      <c r="V977" s="44" t="str">
        <f>IF($B977="","",IFERROR(VLOOKUP($C977,F.931!$B:$R,3,0),1))</f>
        <v/>
      </c>
      <c r="W977" s="45" t="str">
        <f t="shared" si="127"/>
        <v/>
      </c>
      <c r="X977" s="46" t="str">
        <f>IF($B977="","",$W977*(X$2+$U977*0.015) *$O977*IF(COUNTIF(Parámetros!$J:$J, $S977)&gt;0,0,1)*IF($T977=2,0,1) +$J977*$W977)</f>
        <v/>
      </c>
      <c r="Y977" s="46" t="str">
        <f>IF($B977="","",$W977*Y$2*P977*IF(COUNTIF(Parámetros!$L:$L,$S977)&gt;0,0,1)*IF($T977=2,0,1) +$K977*$W977)</f>
        <v/>
      </c>
      <c r="Z977" s="46" t="str">
        <f>IF($B977="","",($M977*Z$2+IF($T977=2,0, $M977*Z$1+$X977/$W977*(1-$W977)))*IF(COUNTIF(Parámetros!$I:$I, $S977)&gt;0,0,1))</f>
        <v/>
      </c>
      <c r="AA977" s="46" t="str">
        <f>IF($B977="","",$R977*IF($T977=2,AA$1,AA$2) *IF(COUNTIF(Parámetros!$K:$K, $S977)&gt;0,0,1)+$Y977/$W977*(1-$W977))</f>
        <v/>
      </c>
      <c r="AB977" s="46" t="str">
        <f>IF($B977="","",$Q977*Parámetros!$B$3+Parámetros!$B$2)</f>
        <v/>
      </c>
      <c r="AC977" s="46" t="str">
        <f>IF($B977="","",Parámetros!$B$1*IF(OR($S977=27,$S977=102),0,1))</f>
        <v/>
      </c>
      <c r="AE977" s="43" t="str">
        <f>IF($B977="","",IF($C977="","No declarado",IFERROR(VLOOKUP($C977,F.931!$B:$BZ,$AE$1,0),"No declarado")))</f>
        <v/>
      </c>
      <c r="AF977" s="47" t="str">
        <f t="shared" si="128"/>
        <v/>
      </c>
      <c r="AG977" s="47" t="str">
        <f>IF($B977="","",IFERROR(O977-VLOOKUP(C977,F.931!B:BZ,SUMIFS(F.931!$1:$1,F.931!$3:$3,"Remuneración 4"),0),""))</f>
        <v/>
      </c>
      <c r="AH977" s="48" t="str">
        <f t="shared" si="129"/>
        <v/>
      </c>
      <c r="AI977" s="41" t="str">
        <f t="shared" si="130"/>
        <v/>
      </c>
    </row>
    <row r="978" spans="1:35" x14ac:dyDescent="0.2">
      <c r="A978" s="65"/>
      <c r="B978" s="64"/>
      <c r="C978" s="65"/>
      <c r="D978" s="88"/>
      <c r="E978" s="62"/>
      <c r="F978" s="62"/>
      <c r="G978" s="62"/>
      <c r="H978" s="62"/>
      <c r="I978" s="62"/>
      <c r="J978" s="62"/>
      <c r="K978" s="62"/>
      <c r="L978" s="43" t="str">
        <f>IF($B978="","",MAX(0,$E978-MAX($E978-$I978,Parámetros!$B$5)))</f>
        <v/>
      </c>
      <c r="M978" s="43" t="str">
        <f>IF($B978="","",MIN($E978,Parámetros!$B$4))</f>
        <v/>
      </c>
      <c r="N978" s="43" t="str">
        <f t="shared" si="131"/>
        <v/>
      </c>
      <c r="O978" s="43" t="str">
        <f>IF($B978="","",MIN(($E978+$F978)/IF($D978="",1,$D978),Parámetros!$B$4))</f>
        <v/>
      </c>
      <c r="P978" s="43" t="str">
        <f t="shared" si="132"/>
        <v/>
      </c>
      <c r="Q978" s="43" t="str">
        <f t="shared" si="133"/>
        <v/>
      </c>
      <c r="R978" s="43" t="str">
        <f t="shared" si="126"/>
        <v/>
      </c>
      <c r="S978" s="44" t="str">
        <f>IF($B978="","",IFERROR(VLOOKUP($C978,F.931!$B:$R,9,0),8))</f>
        <v/>
      </c>
      <c r="T978" s="44" t="str">
        <f>IF($B978="","",IFERROR(VLOOKUP($C978,F.931!$B:$R,7,0),1))</f>
        <v/>
      </c>
      <c r="U978" s="44" t="str">
        <f>IF($B978="","",IFERROR(VLOOKUP($C978,F.931!$B:$AR,15,0),0))</f>
        <v/>
      </c>
      <c r="V978" s="44" t="str">
        <f>IF($B978="","",IFERROR(VLOOKUP($C978,F.931!$B:$R,3,0),1))</f>
        <v/>
      </c>
      <c r="W978" s="45" t="str">
        <f t="shared" si="127"/>
        <v/>
      </c>
      <c r="X978" s="46" t="str">
        <f>IF($B978="","",$W978*(X$2+$U978*0.015) *$O978*IF(COUNTIF(Parámetros!$J:$J, $S978)&gt;0,0,1)*IF($T978=2,0,1) +$J978*$W978)</f>
        <v/>
      </c>
      <c r="Y978" s="46" t="str">
        <f>IF($B978="","",$W978*Y$2*P978*IF(COUNTIF(Parámetros!$L:$L,$S978)&gt;0,0,1)*IF($T978=2,0,1) +$K978*$W978)</f>
        <v/>
      </c>
      <c r="Z978" s="46" t="str">
        <f>IF($B978="","",($M978*Z$2+IF($T978=2,0, $M978*Z$1+$X978/$W978*(1-$W978)))*IF(COUNTIF(Parámetros!$I:$I, $S978)&gt;0,0,1))</f>
        <v/>
      </c>
      <c r="AA978" s="46" t="str">
        <f>IF($B978="","",$R978*IF($T978=2,AA$1,AA$2) *IF(COUNTIF(Parámetros!$K:$K, $S978)&gt;0,0,1)+$Y978/$W978*(1-$W978))</f>
        <v/>
      </c>
      <c r="AB978" s="46" t="str">
        <f>IF($B978="","",$Q978*Parámetros!$B$3+Parámetros!$B$2)</f>
        <v/>
      </c>
      <c r="AC978" s="46" t="str">
        <f>IF($B978="","",Parámetros!$B$1*IF(OR($S978=27,$S978=102),0,1))</f>
        <v/>
      </c>
      <c r="AE978" s="43" t="str">
        <f>IF($B978="","",IF($C978="","No declarado",IFERROR(VLOOKUP($C978,F.931!$B:$BZ,$AE$1,0),"No declarado")))</f>
        <v/>
      </c>
      <c r="AF978" s="47" t="str">
        <f t="shared" si="128"/>
        <v/>
      </c>
      <c r="AG978" s="47" t="str">
        <f>IF($B978="","",IFERROR(O978-VLOOKUP(C978,F.931!B:BZ,SUMIFS(F.931!$1:$1,F.931!$3:$3,"Remuneración 4"),0),""))</f>
        <v/>
      </c>
      <c r="AH978" s="48" t="str">
        <f t="shared" si="129"/>
        <v/>
      </c>
      <c r="AI978" s="41" t="str">
        <f t="shared" si="130"/>
        <v/>
      </c>
    </row>
    <row r="979" spans="1:35" x14ac:dyDescent="0.2">
      <c r="A979" s="65"/>
      <c r="B979" s="64"/>
      <c r="C979" s="65"/>
      <c r="D979" s="88"/>
      <c r="E979" s="62"/>
      <c r="F979" s="62"/>
      <c r="G979" s="62"/>
      <c r="H979" s="62"/>
      <c r="I979" s="62"/>
      <c r="J979" s="62"/>
      <c r="K979" s="62"/>
      <c r="L979" s="43" t="str">
        <f>IF($B979="","",MAX(0,$E979-MAX($E979-$I979,Parámetros!$B$5)))</f>
        <v/>
      </c>
      <c r="M979" s="43" t="str">
        <f>IF($B979="","",MIN($E979,Parámetros!$B$4))</f>
        <v/>
      </c>
      <c r="N979" s="43" t="str">
        <f t="shared" si="131"/>
        <v/>
      </c>
      <c r="O979" s="43" t="str">
        <f>IF($B979="","",MIN(($E979+$F979)/IF($D979="",1,$D979),Parámetros!$B$4))</f>
        <v/>
      </c>
      <c r="P979" s="43" t="str">
        <f t="shared" si="132"/>
        <v/>
      </c>
      <c r="Q979" s="43" t="str">
        <f t="shared" si="133"/>
        <v/>
      </c>
      <c r="R979" s="43" t="str">
        <f t="shared" si="126"/>
        <v/>
      </c>
      <c r="S979" s="44" t="str">
        <f>IF($B979="","",IFERROR(VLOOKUP($C979,F.931!$B:$R,9,0),8))</f>
        <v/>
      </c>
      <c r="T979" s="44" t="str">
        <f>IF($B979="","",IFERROR(VLOOKUP($C979,F.931!$B:$R,7,0),1))</f>
        <v/>
      </c>
      <c r="U979" s="44" t="str">
        <f>IF($B979="","",IFERROR(VLOOKUP($C979,F.931!$B:$AR,15,0),0))</f>
        <v/>
      </c>
      <c r="V979" s="44" t="str">
        <f>IF($B979="","",IFERROR(VLOOKUP($C979,F.931!$B:$R,3,0),1))</f>
        <v/>
      </c>
      <c r="W979" s="45" t="str">
        <f t="shared" si="127"/>
        <v/>
      </c>
      <c r="X979" s="46" t="str">
        <f>IF($B979="","",$W979*(X$2+$U979*0.015) *$O979*IF(COUNTIF(Parámetros!$J:$J, $S979)&gt;0,0,1)*IF($T979=2,0,1) +$J979*$W979)</f>
        <v/>
      </c>
      <c r="Y979" s="46" t="str">
        <f>IF($B979="","",$W979*Y$2*P979*IF(COUNTIF(Parámetros!$L:$L,$S979)&gt;0,0,1)*IF($T979=2,0,1) +$K979*$W979)</f>
        <v/>
      </c>
      <c r="Z979" s="46" t="str">
        <f>IF($B979="","",($M979*Z$2+IF($T979=2,0, $M979*Z$1+$X979/$W979*(1-$W979)))*IF(COUNTIF(Parámetros!$I:$I, $S979)&gt;0,0,1))</f>
        <v/>
      </c>
      <c r="AA979" s="46" t="str">
        <f>IF($B979="","",$R979*IF($T979=2,AA$1,AA$2) *IF(COUNTIF(Parámetros!$K:$K, $S979)&gt;0,0,1)+$Y979/$W979*(1-$W979))</f>
        <v/>
      </c>
      <c r="AB979" s="46" t="str">
        <f>IF($B979="","",$Q979*Parámetros!$B$3+Parámetros!$B$2)</f>
        <v/>
      </c>
      <c r="AC979" s="46" t="str">
        <f>IF($B979="","",Parámetros!$B$1*IF(OR($S979=27,$S979=102),0,1))</f>
        <v/>
      </c>
      <c r="AE979" s="43" t="str">
        <f>IF($B979="","",IF($C979="","No declarado",IFERROR(VLOOKUP($C979,F.931!$B:$BZ,$AE$1,0),"No declarado")))</f>
        <v/>
      </c>
      <c r="AF979" s="47" t="str">
        <f t="shared" si="128"/>
        <v/>
      </c>
      <c r="AG979" s="47" t="str">
        <f>IF($B979="","",IFERROR(O979-VLOOKUP(C979,F.931!B:BZ,SUMIFS(F.931!$1:$1,F.931!$3:$3,"Remuneración 4"),0),""))</f>
        <v/>
      </c>
      <c r="AH979" s="48" t="str">
        <f t="shared" si="129"/>
        <v/>
      </c>
      <c r="AI979" s="41" t="str">
        <f t="shared" si="130"/>
        <v/>
      </c>
    </row>
    <row r="980" spans="1:35" x14ac:dyDescent="0.2">
      <c r="A980" s="65"/>
      <c r="B980" s="64"/>
      <c r="C980" s="65"/>
      <c r="D980" s="88"/>
      <c r="E980" s="62"/>
      <c r="F980" s="62"/>
      <c r="G980" s="62"/>
      <c r="H980" s="62"/>
      <c r="I980" s="62"/>
      <c r="J980" s="62"/>
      <c r="K980" s="62"/>
      <c r="L980" s="43" t="str">
        <f>IF($B980="","",MAX(0,$E980-MAX($E980-$I980,Parámetros!$B$5)))</f>
        <v/>
      </c>
      <c r="M980" s="43" t="str">
        <f>IF($B980="","",MIN($E980,Parámetros!$B$4))</f>
        <v/>
      </c>
      <c r="N980" s="43" t="str">
        <f t="shared" si="131"/>
        <v/>
      </c>
      <c r="O980" s="43" t="str">
        <f>IF($B980="","",MIN(($E980+$F980)/IF($D980="",1,$D980),Parámetros!$B$4))</f>
        <v/>
      </c>
      <c r="P980" s="43" t="str">
        <f t="shared" si="132"/>
        <v/>
      </c>
      <c r="Q980" s="43" t="str">
        <f t="shared" si="133"/>
        <v/>
      </c>
      <c r="R980" s="43" t="str">
        <f t="shared" si="126"/>
        <v/>
      </c>
      <c r="S980" s="44" t="str">
        <f>IF($B980="","",IFERROR(VLOOKUP($C980,F.931!$B:$R,9,0),8))</f>
        <v/>
      </c>
      <c r="T980" s="44" t="str">
        <f>IF($B980="","",IFERROR(VLOOKUP($C980,F.931!$B:$R,7,0),1))</f>
        <v/>
      </c>
      <c r="U980" s="44" t="str">
        <f>IF($B980="","",IFERROR(VLOOKUP($C980,F.931!$B:$AR,15,0),0))</f>
        <v/>
      </c>
      <c r="V980" s="44" t="str">
        <f>IF($B980="","",IFERROR(VLOOKUP($C980,F.931!$B:$R,3,0),1))</f>
        <v/>
      </c>
      <c r="W980" s="45" t="str">
        <f t="shared" si="127"/>
        <v/>
      </c>
      <c r="X980" s="46" t="str">
        <f>IF($B980="","",$W980*(X$2+$U980*0.015) *$O980*IF(COUNTIF(Parámetros!$J:$J, $S980)&gt;0,0,1)*IF($T980=2,0,1) +$J980*$W980)</f>
        <v/>
      </c>
      <c r="Y980" s="46" t="str">
        <f>IF($B980="","",$W980*Y$2*P980*IF(COUNTIF(Parámetros!$L:$L,$S980)&gt;0,0,1)*IF($T980=2,0,1) +$K980*$W980)</f>
        <v/>
      </c>
      <c r="Z980" s="46" t="str">
        <f>IF($B980="","",($M980*Z$2+IF($T980=2,0, $M980*Z$1+$X980/$W980*(1-$W980)))*IF(COUNTIF(Parámetros!$I:$I, $S980)&gt;0,0,1))</f>
        <v/>
      </c>
      <c r="AA980" s="46" t="str">
        <f>IF($B980="","",$R980*IF($T980=2,AA$1,AA$2) *IF(COUNTIF(Parámetros!$K:$K, $S980)&gt;0,0,1)+$Y980/$W980*(1-$W980))</f>
        <v/>
      </c>
      <c r="AB980" s="46" t="str">
        <f>IF($B980="","",$Q980*Parámetros!$B$3+Parámetros!$B$2)</f>
        <v/>
      </c>
      <c r="AC980" s="46" t="str">
        <f>IF($B980="","",Parámetros!$B$1*IF(OR($S980=27,$S980=102),0,1))</f>
        <v/>
      </c>
      <c r="AE980" s="43" t="str">
        <f>IF($B980="","",IF($C980="","No declarado",IFERROR(VLOOKUP($C980,F.931!$B:$BZ,$AE$1,0),"No declarado")))</f>
        <v/>
      </c>
      <c r="AF980" s="47" t="str">
        <f t="shared" si="128"/>
        <v/>
      </c>
      <c r="AG980" s="47" t="str">
        <f>IF($B980="","",IFERROR(O980-VLOOKUP(C980,F.931!B:BZ,SUMIFS(F.931!$1:$1,F.931!$3:$3,"Remuneración 4"),0),""))</f>
        <v/>
      </c>
      <c r="AH980" s="48" t="str">
        <f t="shared" si="129"/>
        <v/>
      </c>
      <c r="AI980" s="41" t="str">
        <f t="shared" si="130"/>
        <v/>
      </c>
    </row>
    <row r="981" spans="1:35" x14ac:dyDescent="0.2">
      <c r="A981" s="65"/>
      <c r="B981" s="64"/>
      <c r="C981" s="65"/>
      <c r="D981" s="88"/>
      <c r="E981" s="62"/>
      <c r="F981" s="62"/>
      <c r="G981" s="62"/>
      <c r="H981" s="62"/>
      <c r="I981" s="62"/>
      <c r="J981" s="62"/>
      <c r="K981" s="62"/>
      <c r="L981" s="43" t="str">
        <f>IF($B981="","",MAX(0,$E981-MAX($E981-$I981,Parámetros!$B$5)))</f>
        <v/>
      </c>
      <c r="M981" s="43" t="str">
        <f>IF($B981="","",MIN($E981,Parámetros!$B$4))</f>
        <v/>
      </c>
      <c r="N981" s="43" t="str">
        <f t="shared" si="131"/>
        <v/>
      </c>
      <c r="O981" s="43" t="str">
        <f>IF($B981="","",MIN(($E981+$F981)/IF($D981="",1,$D981),Parámetros!$B$4))</f>
        <v/>
      </c>
      <c r="P981" s="43" t="str">
        <f t="shared" si="132"/>
        <v/>
      </c>
      <c r="Q981" s="43" t="str">
        <f t="shared" si="133"/>
        <v/>
      </c>
      <c r="R981" s="43" t="str">
        <f t="shared" si="126"/>
        <v/>
      </c>
      <c r="S981" s="44" t="str">
        <f>IF($B981="","",IFERROR(VLOOKUP($C981,F.931!$B:$R,9,0),8))</f>
        <v/>
      </c>
      <c r="T981" s="44" t="str">
        <f>IF($B981="","",IFERROR(VLOOKUP($C981,F.931!$B:$R,7,0),1))</f>
        <v/>
      </c>
      <c r="U981" s="44" t="str">
        <f>IF($B981="","",IFERROR(VLOOKUP($C981,F.931!$B:$AR,15,0),0))</f>
        <v/>
      </c>
      <c r="V981" s="44" t="str">
        <f>IF($B981="","",IFERROR(VLOOKUP($C981,F.931!$B:$R,3,0),1))</f>
        <v/>
      </c>
      <c r="W981" s="45" t="str">
        <f t="shared" si="127"/>
        <v/>
      </c>
      <c r="X981" s="46" t="str">
        <f>IF($B981="","",$W981*(X$2+$U981*0.015) *$O981*IF(COUNTIF(Parámetros!$J:$J, $S981)&gt;0,0,1)*IF($T981=2,0,1) +$J981*$W981)</f>
        <v/>
      </c>
      <c r="Y981" s="46" t="str">
        <f>IF($B981="","",$W981*Y$2*P981*IF(COUNTIF(Parámetros!$L:$L,$S981)&gt;0,0,1)*IF($T981=2,0,1) +$K981*$W981)</f>
        <v/>
      </c>
      <c r="Z981" s="46" t="str">
        <f>IF($B981="","",($M981*Z$2+IF($T981=2,0, $M981*Z$1+$X981/$W981*(1-$W981)))*IF(COUNTIF(Parámetros!$I:$I, $S981)&gt;0,0,1))</f>
        <v/>
      </c>
      <c r="AA981" s="46" t="str">
        <f>IF($B981="","",$R981*IF($T981=2,AA$1,AA$2) *IF(COUNTIF(Parámetros!$K:$K, $S981)&gt;0,0,1)+$Y981/$W981*(1-$W981))</f>
        <v/>
      </c>
      <c r="AB981" s="46" t="str">
        <f>IF($B981="","",$Q981*Parámetros!$B$3+Parámetros!$B$2)</f>
        <v/>
      </c>
      <c r="AC981" s="46" t="str">
        <f>IF($B981="","",Parámetros!$B$1*IF(OR($S981=27,$S981=102),0,1))</f>
        <v/>
      </c>
      <c r="AE981" s="43" t="str">
        <f>IF($B981="","",IF($C981="","No declarado",IFERROR(VLOOKUP($C981,F.931!$B:$BZ,$AE$1,0),"No declarado")))</f>
        <v/>
      </c>
      <c r="AF981" s="47" t="str">
        <f t="shared" si="128"/>
        <v/>
      </c>
      <c r="AG981" s="47" t="str">
        <f>IF($B981="","",IFERROR(O981-VLOOKUP(C981,F.931!B:BZ,SUMIFS(F.931!$1:$1,F.931!$3:$3,"Remuneración 4"),0),""))</f>
        <v/>
      </c>
      <c r="AH981" s="48" t="str">
        <f t="shared" si="129"/>
        <v/>
      </c>
      <c r="AI981" s="41" t="str">
        <f t="shared" si="130"/>
        <v/>
      </c>
    </row>
    <row r="982" spans="1:35" x14ac:dyDescent="0.2">
      <c r="A982" s="65"/>
      <c r="B982" s="64"/>
      <c r="C982" s="65"/>
      <c r="D982" s="88"/>
      <c r="E982" s="62"/>
      <c r="F982" s="62"/>
      <c r="G982" s="62"/>
      <c r="H982" s="62"/>
      <c r="I982" s="62"/>
      <c r="J982" s="62"/>
      <c r="K982" s="62"/>
      <c r="L982" s="43" t="str">
        <f>IF($B982="","",MAX(0,$E982-MAX($E982-$I982,Parámetros!$B$5)))</f>
        <v/>
      </c>
      <c r="M982" s="43" t="str">
        <f>IF($B982="","",MIN($E982,Parámetros!$B$4))</f>
        <v/>
      </c>
      <c r="N982" s="43" t="str">
        <f t="shared" si="131"/>
        <v/>
      </c>
      <c r="O982" s="43" t="str">
        <f>IF($B982="","",MIN(($E982+$F982)/IF($D982="",1,$D982),Parámetros!$B$4))</f>
        <v/>
      </c>
      <c r="P982" s="43" t="str">
        <f t="shared" si="132"/>
        <v/>
      </c>
      <c r="Q982" s="43" t="str">
        <f t="shared" si="133"/>
        <v/>
      </c>
      <c r="R982" s="43" t="str">
        <f t="shared" si="126"/>
        <v/>
      </c>
      <c r="S982" s="44" t="str">
        <f>IF($B982="","",IFERROR(VLOOKUP($C982,F.931!$B:$R,9,0),8))</f>
        <v/>
      </c>
      <c r="T982" s="44" t="str">
        <f>IF($B982="","",IFERROR(VLOOKUP($C982,F.931!$B:$R,7,0),1))</f>
        <v/>
      </c>
      <c r="U982" s="44" t="str">
        <f>IF($B982="","",IFERROR(VLOOKUP($C982,F.931!$B:$AR,15,0),0))</f>
        <v/>
      </c>
      <c r="V982" s="44" t="str">
        <f>IF($B982="","",IFERROR(VLOOKUP($C982,F.931!$B:$R,3,0),1))</f>
        <v/>
      </c>
      <c r="W982" s="45" t="str">
        <f t="shared" si="127"/>
        <v/>
      </c>
      <c r="X982" s="46" t="str">
        <f>IF($B982="","",$W982*(X$2+$U982*0.015) *$O982*IF(COUNTIF(Parámetros!$J:$J, $S982)&gt;0,0,1)*IF($T982=2,0,1) +$J982*$W982)</f>
        <v/>
      </c>
      <c r="Y982" s="46" t="str">
        <f>IF($B982="","",$W982*Y$2*P982*IF(COUNTIF(Parámetros!$L:$L,$S982)&gt;0,0,1)*IF($T982=2,0,1) +$K982*$W982)</f>
        <v/>
      </c>
      <c r="Z982" s="46" t="str">
        <f>IF($B982="","",($M982*Z$2+IF($T982=2,0, $M982*Z$1+$X982/$W982*(1-$W982)))*IF(COUNTIF(Parámetros!$I:$I, $S982)&gt;0,0,1))</f>
        <v/>
      </c>
      <c r="AA982" s="46" t="str">
        <f>IF($B982="","",$R982*IF($T982=2,AA$1,AA$2) *IF(COUNTIF(Parámetros!$K:$K, $S982)&gt;0,0,1)+$Y982/$W982*(1-$W982))</f>
        <v/>
      </c>
      <c r="AB982" s="46" t="str">
        <f>IF($B982="","",$Q982*Parámetros!$B$3+Parámetros!$B$2)</f>
        <v/>
      </c>
      <c r="AC982" s="46" t="str">
        <f>IF($B982="","",Parámetros!$B$1*IF(OR($S982=27,$S982=102),0,1))</f>
        <v/>
      </c>
      <c r="AE982" s="43" t="str">
        <f>IF($B982="","",IF($C982="","No declarado",IFERROR(VLOOKUP($C982,F.931!$B:$BZ,$AE$1,0),"No declarado")))</f>
        <v/>
      </c>
      <c r="AF982" s="47" t="str">
        <f t="shared" si="128"/>
        <v/>
      </c>
      <c r="AG982" s="47" t="str">
        <f>IF($B982="","",IFERROR(O982-VLOOKUP(C982,F.931!B:BZ,SUMIFS(F.931!$1:$1,F.931!$3:$3,"Remuneración 4"),0),""))</f>
        <v/>
      </c>
      <c r="AH982" s="48" t="str">
        <f t="shared" si="129"/>
        <v/>
      </c>
      <c r="AI982" s="41" t="str">
        <f t="shared" si="130"/>
        <v/>
      </c>
    </row>
    <row r="983" spans="1:35" x14ac:dyDescent="0.2">
      <c r="A983" s="65"/>
      <c r="B983" s="64"/>
      <c r="C983" s="65"/>
      <c r="D983" s="88"/>
      <c r="E983" s="62"/>
      <c r="F983" s="62"/>
      <c r="G983" s="62"/>
      <c r="H983" s="62"/>
      <c r="I983" s="62"/>
      <c r="J983" s="62"/>
      <c r="K983" s="62"/>
      <c r="L983" s="43" t="str">
        <f>IF($B983="","",MAX(0,$E983-MAX($E983-$I983,Parámetros!$B$5)))</f>
        <v/>
      </c>
      <c r="M983" s="43" t="str">
        <f>IF($B983="","",MIN($E983,Parámetros!$B$4))</f>
        <v/>
      </c>
      <c r="N983" s="43" t="str">
        <f t="shared" si="131"/>
        <v/>
      </c>
      <c r="O983" s="43" t="str">
        <f>IF($B983="","",MIN(($E983+$F983)/IF($D983="",1,$D983),Parámetros!$B$4))</f>
        <v/>
      </c>
      <c r="P983" s="43" t="str">
        <f t="shared" si="132"/>
        <v/>
      </c>
      <c r="Q983" s="43" t="str">
        <f t="shared" si="133"/>
        <v/>
      </c>
      <c r="R983" s="43" t="str">
        <f t="shared" si="126"/>
        <v/>
      </c>
      <c r="S983" s="44" t="str">
        <f>IF($B983="","",IFERROR(VLOOKUP($C983,F.931!$B:$R,9,0),8))</f>
        <v/>
      </c>
      <c r="T983" s="44" t="str">
        <f>IF($B983="","",IFERROR(VLOOKUP($C983,F.931!$B:$R,7,0),1))</f>
        <v/>
      </c>
      <c r="U983" s="44" t="str">
        <f>IF($B983="","",IFERROR(VLOOKUP($C983,F.931!$B:$AR,15,0),0))</f>
        <v/>
      </c>
      <c r="V983" s="44" t="str">
        <f>IF($B983="","",IFERROR(VLOOKUP($C983,F.931!$B:$R,3,0),1))</f>
        <v/>
      </c>
      <c r="W983" s="45" t="str">
        <f t="shared" si="127"/>
        <v/>
      </c>
      <c r="X983" s="46" t="str">
        <f>IF($B983="","",$W983*(X$2+$U983*0.015) *$O983*IF(COUNTIF(Parámetros!$J:$J, $S983)&gt;0,0,1)*IF($T983=2,0,1) +$J983*$W983)</f>
        <v/>
      </c>
      <c r="Y983" s="46" t="str">
        <f>IF($B983="","",$W983*Y$2*P983*IF(COUNTIF(Parámetros!$L:$L,$S983)&gt;0,0,1)*IF($T983=2,0,1) +$K983*$W983)</f>
        <v/>
      </c>
      <c r="Z983" s="46" t="str">
        <f>IF($B983="","",($M983*Z$2+IF($T983=2,0, $M983*Z$1+$X983/$W983*(1-$W983)))*IF(COUNTIF(Parámetros!$I:$I, $S983)&gt;0,0,1))</f>
        <v/>
      </c>
      <c r="AA983" s="46" t="str">
        <f>IF($B983="","",$R983*IF($T983=2,AA$1,AA$2) *IF(COUNTIF(Parámetros!$K:$K, $S983)&gt;0,0,1)+$Y983/$W983*(1-$W983))</f>
        <v/>
      </c>
      <c r="AB983" s="46" t="str">
        <f>IF($B983="","",$Q983*Parámetros!$B$3+Parámetros!$B$2)</f>
        <v/>
      </c>
      <c r="AC983" s="46" t="str">
        <f>IF($B983="","",Parámetros!$B$1*IF(OR($S983=27,$S983=102),0,1))</f>
        <v/>
      </c>
      <c r="AE983" s="43" t="str">
        <f>IF($B983="","",IF($C983="","No declarado",IFERROR(VLOOKUP($C983,F.931!$B:$BZ,$AE$1,0),"No declarado")))</f>
        <v/>
      </c>
      <c r="AF983" s="47" t="str">
        <f t="shared" si="128"/>
        <v/>
      </c>
      <c r="AG983" s="47" t="str">
        <f>IF($B983="","",IFERROR(O983-VLOOKUP(C983,F.931!B:BZ,SUMIFS(F.931!$1:$1,F.931!$3:$3,"Remuneración 4"),0),""))</f>
        <v/>
      </c>
      <c r="AH983" s="48" t="str">
        <f t="shared" si="129"/>
        <v/>
      </c>
      <c r="AI983" s="41" t="str">
        <f t="shared" si="130"/>
        <v/>
      </c>
    </row>
    <row r="984" spans="1:35" x14ac:dyDescent="0.2">
      <c r="A984" s="65"/>
      <c r="B984" s="64"/>
      <c r="C984" s="65"/>
      <c r="D984" s="88"/>
      <c r="E984" s="62"/>
      <c r="F984" s="62"/>
      <c r="G984" s="62"/>
      <c r="H984" s="62"/>
      <c r="I984" s="62"/>
      <c r="J984" s="62"/>
      <c r="K984" s="62"/>
      <c r="L984" s="43" t="str">
        <f>IF($B984="","",MAX(0,$E984-MAX($E984-$I984,Parámetros!$B$5)))</f>
        <v/>
      </c>
      <c r="M984" s="43" t="str">
        <f>IF($B984="","",MIN($E984,Parámetros!$B$4))</f>
        <v/>
      </c>
      <c r="N984" s="43" t="str">
        <f t="shared" si="131"/>
        <v/>
      </c>
      <c r="O984" s="43" t="str">
        <f>IF($B984="","",MIN(($E984+$F984)/IF($D984="",1,$D984),Parámetros!$B$4))</f>
        <v/>
      </c>
      <c r="P984" s="43" t="str">
        <f t="shared" si="132"/>
        <v/>
      </c>
      <c r="Q984" s="43" t="str">
        <f t="shared" si="133"/>
        <v/>
      </c>
      <c r="R984" s="43" t="str">
        <f t="shared" si="126"/>
        <v/>
      </c>
      <c r="S984" s="44" t="str">
        <f>IF($B984="","",IFERROR(VLOOKUP($C984,F.931!$B:$R,9,0),8))</f>
        <v/>
      </c>
      <c r="T984" s="44" t="str">
        <f>IF($B984="","",IFERROR(VLOOKUP($C984,F.931!$B:$R,7,0),1))</f>
        <v/>
      </c>
      <c r="U984" s="44" t="str">
        <f>IF($B984="","",IFERROR(VLOOKUP($C984,F.931!$B:$AR,15,0),0))</f>
        <v/>
      </c>
      <c r="V984" s="44" t="str">
        <f>IF($B984="","",IFERROR(VLOOKUP($C984,F.931!$B:$R,3,0),1))</f>
        <v/>
      </c>
      <c r="W984" s="45" t="str">
        <f t="shared" si="127"/>
        <v/>
      </c>
      <c r="X984" s="46" t="str">
        <f>IF($B984="","",$W984*(X$2+$U984*0.015) *$O984*IF(COUNTIF(Parámetros!$J:$J, $S984)&gt;0,0,1)*IF($T984=2,0,1) +$J984*$W984)</f>
        <v/>
      </c>
      <c r="Y984" s="46" t="str">
        <f>IF($B984="","",$W984*Y$2*P984*IF(COUNTIF(Parámetros!$L:$L,$S984)&gt;0,0,1)*IF($T984=2,0,1) +$K984*$W984)</f>
        <v/>
      </c>
      <c r="Z984" s="46" t="str">
        <f>IF($B984="","",($M984*Z$2+IF($T984=2,0, $M984*Z$1+$X984/$W984*(1-$W984)))*IF(COUNTIF(Parámetros!$I:$I, $S984)&gt;0,0,1))</f>
        <v/>
      </c>
      <c r="AA984" s="46" t="str">
        <f>IF($B984="","",$R984*IF($T984=2,AA$1,AA$2) *IF(COUNTIF(Parámetros!$K:$K, $S984)&gt;0,0,1)+$Y984/$W984*(1-$W984))</f>
        <v/>
      </c>
      <c r="AB984" s="46" t="str">
        <f>IF($B984="","",$Q984*Parámetros!$B$3+Parámetros!$B$2)</f>
        <v/>
      </c>
      <c r="AC984" s="46" t="str">
        <f>IF($B984="","",Parámetros!$B$1*IF(OR($S984=27,$S984=102),0,1))</f>
        <v/>
      </c>
      <c r="AE984" s="43" t="str">
        <f>IF($B984="","",IF($C984="","No declarado",IFERROR(VLOOKUP($C984,F.931!$B:$BZ,$AE$1,0),"No declarado")))</f>
        <v/>
      </c>
      <c r="AF984" s="47" t="str">
        <f t="shared" si="128"/>
        <v/>
      </c>
      <c r="AG984" s="47" t="str">
        <f>IF($B984="","",IFERROR(O984-VLOOKUP(C984,F.931!B:BZ,SUMIFS(F.931!$1:$1,F.931!$3:$3,"Remuneración 4"),0),""))</f>
        <v/>
      </c>
      <c r="AH984" s="48" t="str">
        <f t="shared" si="129"/>
        <v/>
      </c>
      <c r="AI984" s="41" t="str">
        <f t="shared" si="130"/>
        <v/>
      </c>
    </row>
    <row r="985" spans="1:35" x14ac:dyDescent="0.2">
      <c r="A985" s="65"/>
      <c r="B985" s="64"/>
      <c r="C985" s="65"/>
      <c r="D985" s="88"/>
      <c r="E985" s="62"/>
      <c r="F985" s="62"/>
      <c r="G985" s="62"/>
      <c r="H985" s="62"/>
      <c r="I985" s="62"/>
      <c r="J985" s="62"/>
      <c r="K985" s="62"/>
      <c r="L985" s="43" t="str">
        <f>IF($B985="","",MAX(0,$E985-MAX($E985-$I985,Parámetros!$B$5)))</f>
        <v/>
      </c>
      <c r="M985" s="43" t="str">
        <f>IF($B985="","",MIN($E985,Parámetros!$B$4))</f>
        <v/>
      </c>
      <c r="N985" s="43" t="str">
        <f t="shared" si="131"/>
        <v/>
      </c>
      <c r="O985" s="43" t="str">
        <f>IF($B985="","",MIN(($E985+$F985)/IF($D985="",1,$D985),Parámetros!$B$4))</f>
        <v/>
      </c>
      <c r="P985" s="43" t="str">
        <f t="shared" si="132"/>
        <v/>
      </c>
      <c r="Q985" s="43" t="str">
        <f t="shared" si="133"/>
        <v/>
      </c>
      <c r="R985" s="43" t="str">
        <f t="shared" si="126"/>
        <v/>
      </c>
      <c r="S985" s="44" t="str">
        <f>IF($B985="","",IFERROR(VLOOKUP($C985,F.931!$B:$R,9,0),8))</f>
        <v/>
      </c>
      <c r="T985" s="44" t="str">
        <f>IF($B985="","",IFERROR(VLOOKUP($C985,F.931!$B:$R,7,0),1))</f>
        <v/>
      </c>
      <c r="U985" s="44" t="str">
        <f>IF($B985="","",IFERROR(VLOOKUP($C985,F.931!$B:$AR,15,0),0))</f>
        <v/>
      </c>
      <c r="V985" s="44" t="str">
        <f>IF($B985="","",IFERROR(VLOOKUP($C985,F.931!$B:$R,3,0),1))</f>
        <v/>
      </c>
      <c r="W985" s="45" t="str">
        <f t="shared" si="127"/>
        <v/>
      </c>
      <c r="X985" s="46" t="str">
        <f>IF($B985="","",$W985*(X$2+$U985*0.015) *$O985*IF(COUNTIF(Parámetros!$J:$J, $S985)&gt;0,0,1)*IF($T985=2,0,1) +$J985*$W985)</f>
        <v/>
      </c>
      <c r="Y985" s="46" t="str">
        <f>IF($B985="","",$W985*Y$2*P985*IF(COUNTIF(Parámetros!$L:$L,$S985)&gt;0,0,1)*IF($T985=2,0,1) +$K985*$W985)</f>
        <v/>
      </c>
      <c r="Z985" s="46" t="str">
        <f>IF($B985="","",($M985*Z$2+IF($T985=2,0, $M985*Z$1+$X985/$W985*(1-$W985)))*IF(COUNTIF(Parámetros!$I:$I, $S985)&gt;0,0,1))</f>
        <v/>
      </c>
      <c r="AA985" s="46" t="str">
        <f>IF($B985="","",$R985*IF($T985=2,AA$1,AA$2) *IF(COUNTIF(Parámetros!$K:$K, $S985)&gt;0,0,1)+$Y985/$W985*(1-$W985))</f>
        <v/>
      </c>
      <c r="AB985" s="46" t="str">
        <f>IF($B985="","",$Q985*Parámetros!$B$3+Parámetros!$B$2)</f>
        <v/>
      </c>
      <c r="AC985" s="46" t="str">
        <f>IF($B985="","",Parámetros!$B$1*IF(OR($S985=27,$S985=102),0,1))</f>
        <v/>
      </c>
      <c r="AE985" s="43" t="str">
        <f>IF($B985="","",IF($C985="","No declarado",IFERROR(VLOOKUP($C985,F.931!$B:$BZ,$AE$1,0),"No declarado")))</f>
        <v/>
      </c>
      <c r="AF985" s="47" t="str">
        <f t="shared" si="128"/>
        <v/>
      </c>
      <c r="AG985" s="47" t="str">
        <f>IF($B985="","",IFERROR(O985-VLOOKUP(C985,F.931!B:BZ,SUMIFS(F.931!$1:$1,F.931!$3:$3,"Remuneración 4"),0),""))</f>
        <v/>
      </c>
      <c r="AH985" s="48" t="str">
        <f t="shared" si="129"/>
        <v/>
      </c>
      <c r="AI985" s="41" t="str">
        <f t="shared" si="130"/>
        <v/>
      </c>
    </row>
    <row r="986" spans="1:35" x14ac:dyDescent="0.2">
      <c r="A986" s="65"/>
      <c r="B986" s="64"/>
      <c r="C986" s="65"/>
      <c r="D986" s="88"/>
      <c r="E986" s="62"/>
      <c r="F986" s="62"/>
      <c r="G986" s="62"/>
      <c r="H986" s="62"/>
      <c r="I986" s="62"/>
      <c r="J986" s="62"/>
      <c r="K986" s="62"/>
      <c r="L986" s="43" t="str">
        <f>IF($B986="","",MAX(0,$E986-MAX($E986-$I986,Parámetros!$B$5)))</f>
        <v/>
      </c>
      <c r="M986" s="43" t="str">
        <f>IF($B986="","",MIN($E986,Parámetros!$B$4))</f>
        <v/>
      </c>
      <c r="N986" s="43" t="str">
        <f t="shared" si="131"/>
        <v/>
      </c>
      <c r="O986" s="43" t="str">
        <f>IF($B986="","",MIN(($E986+$F986)/IF($D986="",1,$D986),Parámetros!$B$4))</f>
        <v/>
      </c>
      <c r="P986" s="43" t="str">
        <f t="shared" si="132"/>
        <v/>
      </c>
      <c r="Q986" s="43" t="str">
        <f t="shared" si="133"/>
        <v/>
      </c>
      <c r="R986" s="43" t="str">
        <f t="shared" si="126"/>
        <v/>
      </c>
      <c r="S986" s="44" t="str">
        <f>IF($B986="","",IFERROR(VLOOKUP($C986,F.931!$B:$R,9,0),8))</f>
        <v/>
      </c>
      <c r="T986" s="44" t="str">
        <f>IF($B986="","",IFERROR(VLOOKUP($C986,F.931!$B:$R,7,0),1))</f>
        <v/>
      </c>
      <c r="U986" s="44" t="str">
        <f>IF($B986="","",IFERROR(VLOOKUP($C986,F.931!$B:$AR,15,0),0))</f>
        <v/>
      </c>
      <c r="V986" s="44" t="str">
        <f>IF($B986="","",IFERROR(VLOOKUP($C986,F.931!$B:$R,3,0),1))</f>
        <v/>
      </c>
      <c r="W986" s="45" t="str">
        <f t="shared" si="127"/>
        <v/>
      </c>
      <c r="X986" s="46" t="str">
        <f>IF($B986="","",$W986*(X$2+$U986*0.015) *$O986*IF(COUNTIF(Parámetros!$J:$J, $S986)&gt;0,0,1)*IF($T986=2,0,1) +$J986*$W986)</f>
        <v/>
      </c>
      <c r="Y986" s="46" t="str">
        <f>IF($B986="","",$W986*Y$2*P986*IF(COUNTIF(Parámetros!$L:$L,$S986)&gt;0,0,1)*IF($T986=2,0,1) +$K986*$W986)</f>
        <v/>
      </c>
      <c r="Z986" s="46" t="str">
        <f>IF($B986="","",($M986*Z$2+IF($T986=2,0, $M986*Z$1+$X986/$W986*(1-$W986)))*IF(COUNTIF(Parámetros!$I:$I, $S986)&gt;0,0,1))</f>
        <v/>
      </c>
      <c r="AA986" s="46" t="str">
        <f>IF($B986="","",$R986*IF($T986=2,AA$1,AA$2) *IF(COUNTIF(Parámetros!$K:$K, $S986)&gt;0,0,1)+$Y986/$W986*(1-$W986))</f>
        <v/>
      </c>
      <c r="AB986" s="46" t="str">
        <f>IF($B986="","",$Q986*Parámetros!$B$3+Parámetros!$B$2)</f>
        <v/>
      </c>
      <c r="AC986" s="46" t="str">
        <f>IF($B986="","",Parámetros!$B$1*IF(OR($S986=27,$S986=102),0,1))</f>
        <v/>
      </c>
      <c r="AE986" s="43" t="str">
        <f>IF($B986="","",IF($C986="","No declarado",IFERROR(VLOOKUP($C986,F.931!$B:$BZ,$AE$1,0),"No declarado")))</f>
        <v/>
      </c>
      <c r="AF986" s="47" t="str">
        <f t="shared" si="128"/>
        <v/>
      </c>
      <c r="AG986" s="47" t="str">
        <f>IF($B986="","",IFERROR(O986-VLOOKUP(C986,F.931!B:BZ,SUMIFS(F.931!$1:$1,F.931!$3:$3,"Remuneración 4"),0),""))</f>
        <v/>
      </c>
      <c r="AH986" s="48" t="str">
        <f t="shared" si="129"/>
        <v/>
      </c>
      <c r="AI986" s="41" t="str">
        <f t="shared" si="130"/>
        <v/>
      </c>
    </row>
    <row r="987" spans="1:35" x14ac:dyDescent="0.2">
      <c r="A987" s="65"/>
      <c r="B987" s="64"/>
      <c r="C987" s="65"/>
      <c r="D987" s="88"/>
      <c r="E987" s="62"/>
      <c r="F987" s="62"/>
      <c r="G987" s="62"/>
      <c r="H987" s="62"/>
      <c r="I987" s="62"/>
      <c r="J987" s="62"/>
      <c r="K987" s="62"/>
      <c r="L987" s="43" t="str">
        <f>IF($B987="","",MAX(0,$E987-MAX($E987-$I987,Parámetros!$B$5)))</f>
        <v/>
      </c>
      <c r="M987" s="43" t="str">
        <f>IF($B987="","",MIN($E987,Parámetros!$B$4))</f>
        <v/>
      </c>
      <c r="N987" s="43" t="str">
        <f t="shared" si="131"/>
        <v/>
      </c>
      <c r="O987" s="43" t="str">
        <f>IF($B987="","",MIN(($E987+$F987)/IF($D987="",1,$D987),Parámetros!$B$4))</f>
        <v/>
      </c>
      <c r="P987" s="43" t="str">
        <f t="shared" si="132"/>
        <v/>
      </c>
      <c r="Q987" s="43" t="str">
        <f t="shared" si="133"/>
        <v/>
      </c>
      <c r="R987" s="43" t="str">
        <f t="shared" si="126"/>
        <v/>
      </c>
      <c r="S987" s="44" t="str">
        <f>IF($B987="","",IFERROR(VLOOKUP($C987,F.931!$B:$R,9,0),8))</f>
        <v/>
      </c>
      <c r="T987" s="44" t="str">
        <f>IF($B987="","",IFERROR(VLOOKUP($C987,F.931!$B:$R,7,0),1))</f>
        <v/>
      </c>
      <c r="U987" s="44" t="str">
        <f>IF($B987="","",IFERROR(VLOOKUP($C987,F.931!$B:$AR,15,0),0))</f>
        <v/>
      </c>
      <c r="V987" s="44" t="str">
        <f>IF($B987="","",IFERROR(VLOOKUP($C987,F.931!$B:$R,3,0),1))</f>
        <v/>
      </c>
      <c r="W987" s="45" t="str">
        <f t="shared" si="127"/>
        <v/>
      </c>
      <c r="X987" s="46" t="str">
        <f>IF($B987="","",$W987*(X$2+$U987*0.015) *$O987*IF(COUNTIF(Parámetros!$J:$J, $S987)&gt;0,0,1)*IF($T987=2,0,1) +$J987*$W987)</f>
        <v/>
      </c>
      <c r="Y987" s="46" t="str">
        <f>IF($B987="","",$W987*Y$2*P987*IF(COUNTIF(Parámetros!$L:$L,$S987)&gt;0,0,1)*IF($T987=2,0,1) +$K987*$W987)</f>
        <v/>
      </c>
      <c r="Z987" s="46" t="str">
        <f>IF($B987="","",($M987*Z$2+IF($T987=2,0, $M987*Z$1+$X987/$W987*(1-$W987)))*IF(COUNTIF(Parámetros!$I:$I, $S987)&gt;0,0,1))</f>
        <v/>
      </c>
      <c r="AA987" s="46" t="str">
        <f>IF($B987="","",$R987*IF($T987=2,AA$1,AA$2) *IF(COUNTIF(Parámetros!$K:$K, $S987)&gt;0,0,1)+$Y987/$W987*(1-$W987))</f>
        <v/>
      </c>
      <c r="AB987" s="46" t="str">
        <f>IF($B987="","",$Q987*Parámetros!$B$3+Parámetros!$B$2)</f>
        <v/>
      </c>
      <c r="AC987" s="46" t="str">
        <f>IF($B987="","",Parámetros!$B$1*IF(OR($S987=27,$S987=102),0,1))</f>
        <v/>
      </c>
      <c r="AE987" s="43" t="str">
        <f>IF($B987="","",IF($C987="","No declarado",IFERROR(VLOOKUP($C987,F.931!$B:$BZ,$AE$1,0),"No declarado")))</f>
        <v/>
      </c>
      <c r="AF987" s="47" t="str">
        <f t="shared" si="128"/>
        <v/>
      </c>
      <c r="AG987" s="47" t="str">
        <f>IF($B987="","",IFERROR(O987-VLOOKUP(C987,F.931!B:BZ,SUMIFS(F.931!$1:$1,F.931!$3:$3,"Remuneración 4"),0),""))</f>
        <v/>
      </c>
      <c r="AH987" s="48" t="str">
        <f t="shared" si="129"/>
        <v/>
      </c>
      <c r="AI987" s="41" t="str">
        <f t="shared" si="130"/>
        <v/>
      </c>
    </row>
    <row r="988" spans="1:35" x14ac:dyDescent="0.2">
      <c r="A988" s="65"/>
      <c r="B988" s="64"/>
      <c r="C988" s="65"/>
      <c r="D988" s="88"/>
      <c r="E988" s="62"/>
      <c r="F988" s="62"/>
      <c r="G988" s="62"/>
      <c r="H988" s="62"/>
      <c r="I988" s="62"/>
      <c r="J988" s="62"/>
      <c r="K988" s="62"/>
      <c r="L988" s="43" t="str">
        <f>IF($B988="","",MAX(0,$E988-MAX($E988-$I988,Parámetros!$B$5)))</f>
        <v/>
      </c>
      <c r="M988" s="43" t="str">
        <f>IF($B988="","",MIN($E988,Parámetros!$B$4))</f>
        <v/>
      </c>
      <c r="N988" s="43" t="str">
        <f t="shared" si="131"/>
        <v/>
      </c>
      <c r="O988" s="43" t="str">
        <f>IF($B988="","",MIN(($E988+$F988)/IF($D988="",1,$D988),Parámetros!$B$4))</f>
        <v/>
      </c>
      <c r="P988" s="43" t="str">
        <f t="shared" si="132"/>
        <v/>
      </c>
      <c r="Q988" s="43" t="str">
        <f t="shared" si="133"/>
        <v/>
      </c>
      <c r="R988" s="43" t="str">
        <f t="shared" si="126"/>
        <v/>
      </c>
      <c r="S988" s="44" t="str">
        <f>IF($B988="","",IFERROR(VLOOKUP($C988,F.931!$B:$R,9,0),8))</f>
        <v/>
      </c>
      <c r="T988" s="44" t="str">
        <f>IF($B988="","",IFERROR(VLOOKUP($C988,F.931!$B:$R,7,0),1))</f>
        <v/>
      </c>
      <c r="U988" s="44" t="str">
        <f>IF($B988="","",IFERROR(VLOOKUP($C988,F.931!$B:$AR,15,0),0))</f>
        <v/>
      </c>
      <c r="V988" s="44" t="str">
        <f>IF($B988="","",IFERROR(VLOOKUP($C988,F.931!$B:$R,3,0),1))</f>
        <v/>
      </c>
      <c r="W988" s="45" t="str">
        <f t="shared" si="127"/>
        <v/>
      </c>
      <c r="X988" s="46" t="str">
        <f>IF($B988="","",$W988*(X$2+$U988*0.015) *$O988*IF(COUNTIF(Parámetros!$J:$J, $S988)&gt;0,0,1)*IF($T988=2,0,1) +$J988*$W988)</f>
        <v/>
      </c>
      <c r="Y988" s="46" t="str">
        <f>IF($B988="","",$W988*Y$2*P988*IF(COUNTIF(Parámetros!$L:$L,$S988)&gt;0,0,1)*IF($T988=2,0,1) +$K988*$W988)</f>
        <v/>
      </c>
      <c r="Z988" s="46" t="str">
        <f>IF($B988="","",($M988*Z$2+IF($T988=2,0, $M988*Z$1+$X988/$W988*(1-$W988)))*IF(COUNTIF(Parámetros!$I:$I, $S988)&gt;0,0,1))</f>
        <v/>
      </c>
      <c r="AA988" s="46" t="str">
        <f>IF($B988="","",$R988*IF($T988=2,AA$1,AA$2) *IF(COUNTIF(Parámetros!$K:$K, $S988)&gt;0,0,1)+$Y988/$W988*(1-$W988))</f>
        <v/>
      </c>
      <c r="AB988" s="46" t="str">
        <f>IF($B988="","",$Q988*Parámetros!$B$3+Parámetros!$B$2)</f>
        <v/>
      </c>
      <c r="AC988" s="46" t="str">
        <f>IF($B988="","",Parámetros!$B$1*IF(OR($S988=27,$S988=102),0,1))</f>
        <v/>
      </c>
      <c r="AE988" s="43" t="str">
        <f>IF($B988="","",IF($C988="","No declarado",IFERROR(VLOOKUP($C988,F.931!$B:$BZ,$AE$1,0),"No declarado")))</f>
        <v/>
      </c>
      <c r="AF988" s="47" t="str">
        <f t="shared" si="128"/>
        <v/>
      </c>
      <c r="AG988" s="47" t="str">
        <f>IF($B988="","",IFERROR(O988-VLOOKUP(C988,F.931!B:BZ,SUMIFS(F.931!$1:$1,F.931!$3:$3,"Remuneración 4"),0),""))</f>
        <v/>
      </c>
      <c r="AH988" s="48" t="str">
        <f t="shared" si="129"/>
        <v/>
      </c>
      <c r="AI988" s="41" t="str">
        <f t="shared" si="130"/>
        <v/>
      </c>
    </row>
    <row r="989" spans="1:35" x14ac:dyDescent="0.2">
      <c r="A989" s="65"/>
      <c r="B989" s="64"/>
      <c r="C989" s="65"/>
      <c r="D989" s="88"/>
      <c r="E989" s="62"/>
      <c r="F989" s="62"/>
      <c r="G989" s="62"/>
      <c r="H989" s="62"/>
      <c r="I989" s="62"/>
      <c r="J989" s="62"/>
      <c r="K989" s="62"/>
      <c r="L989" s="43" t="str">
        <f>IF($B989="","",MAX(0,$E989-MAX($E989-$I989,Parámetros!$B$5)))</f>
        <v/>
      </c>
      <c r="M989" s="43" t="str">
        <f>IF($B989="","",MIN($E989,Parámetros!$B$4))</f>
        <v/>
      </c>
      <c r="N989" s="43" t="str">
        <f t="shared" si="131"/>
        <v/>
      </c>
      <c r="O989" s="43" t="str">
        <f>IF($B989="","",MIN(($E989+$F989)/IF($D989="",1,$D989),Parámetros!$B$4))</f>
        <v/>
      </c>
      <c r="P989" s="43" t="str">
        <f t="shared" si="132"/>
        <v/>
      </c>
      <c r="Q989" s="43" t="str">
        <f t="shared" si="133"/>
        <v/>
      </c>
      <c r="R989" s="43" t="str">
        <f t="shared" si="126"/>
        <v/>
      </c>
      <c r="S989" s="44" t="str">
        <f>IF($B989="","",IFERROR(VLOOKUP($C989,F.931!$B:$R,9,0),8))</f>
        <v/>
      </c>
      <c r="T989" s="44" t="str">
        <f>IF($B989="","",IFERROR(VLOOKUP($C989,F.931!$B:$R,7,0),1))</f>
        <v/>
      </c>
      <c r="U989" s="44" t="str">
        <f>IF($B989="","",IFERROR(VLOOKUP($C989,F.931!$B:$AR,15,0),0))</f>
        <v/>
      </c>
      <c r="V989" s="44" t="str">
        <f>IF($B989="","",IFERROR(VLOOKUP($C989,F.931!$B:$R,3,0),1))</f>
        <v/>
      </c>
      <c r="W989" s="45" t="str">
        <f t="shared" si="127"/>
        <v/>
      </c>
      <c r="X989" s="46" t="str">
        <f>IF($B989="","",$W989*(X$2+$U989*0.015) *$O989*IF(COUNTIF(Parámetros!$J:$J, $S989)&gt;0,0,1)*IF($T989=2,0,1) +$J989*$W989)</f>
        <v/>
      </c>
      <c r="Y989" s="46" t="str">
        <f>IF($B989="","",$W989*Y$2*P989*IF(COUNTIF(Parámetros!$L:$L,$S989)&gt;0,0,1)*IF($T989=2,0,1) +$K989*$W989)</f>
        <v/>
      </c>
      <c r="Z989" s="46" t="str">
        <f>IF($B989="","",($M989*Z$2+IF($T989=2,0, $M989*Z$1+$X989/$W989*(1-$W989)))*IF(COUNTIF(Parámetros!$I:$I, $S989)&gt;0,0,1))</f>
        <v/>
      </c>
      <c r="AA989" s="46" t="str">
        <f>IF($B989="","",$R989*IF($T989=2,AA$1,AA$2) *IF(COUNTIF(Parámetros!$K:$K, $S989)&gt;0,0,1)+$Y989/$W989*(1-$W989))</f>
        <v/>
      </c>
      <c r="AB989" s="46" t="str">
        <f>IF($B989="","",$Q989*Parámetros!$B$3+Parámetros!$B$2)</f>
        <v/>
      </c>
      <c r="AC989" s="46" t="str">
        <f>IF($B989="","",Parámetros!$B$1*IF(OR($S989=27,$S989=102),0,1))</f>
        <v/>
      </c>
      <c r="AE989" s="43" t="str">
        <f>IF($B989="","",IF($C989="","No declarado",IFERROR(VLOOKUP($C989,F.931!$B:$BZ,$AE$1,0),"No declarado")))</f>
        <v/>
      </c>
      <c r="AF989" s="47" t="str">
        <f t="shared" si="128"/>
        <v/>
      </c>
      <c r="AG989" s="47" t="str">
        <f>IF($B989="","",IFERROR(O989-VLOOKUP(C989,F.931!B:BZ,SUMIFS(F.931!$1:$1,F.931!$3:$3,"Remuneración 4"),0),""))</f>
        <v/>
      </c>
      <c r="AH989" s="48" t="str">
        <f t="shared" si="129"/>
        <v/>
      </c>
      <c r="AI989" s="41" t="str">
        <f t="shared" si="130"/>
        <v/>
      </c>
    </row>
    <row r="990" spans="1:35" x14ac:dyDescent="0.2">
      <c r="A990" s="65"/>
      <c r="B990" s="64"/>
      <c r="C990" s="65"/>
      <c r="D990" s="88"/>
      <c r="E990" s="62"/>
      <c r="F990" s="62"/>
      <c r="G990" s="62"/>
      <c r="H990" s="62"/>
      <c r="I990" s="62"/>
      <c r="J990" s="62"/>
      <c r="K990" s="62"/>
      <c r="L990" s="43" t="str">
        <f>IF($B990="","",MAX(0,$E990-MAX($E990-$I990,Parámetros!$B$5)))</f>
        <v/>
      </c>
      <c r="M990" s="43" t="str">
        <f>IF($B990="","",MIN($E990,Parámetros!$B$4))</f>
        <v/>
      </c>
      <c r="N990" s="43" t="str">
        <f t="shared" si="131"/>
        <v/>
      </c>
      <c r="O990" s="43" t="str">
        <f>IF($B990="","",MIN(($E990+$F990)/IF($D990="",1,$D990),Parámetros!$B$4))</f>
        <v/>
      </c>
      <c r="P990" s="43" t="str">
        <f t="shared" si="132"/>
        <v/>
      </c>
      <c r="Q990" s="43" t="str">
        <f t="shared" si="133"/>
        <v/>
      </c>
      <c r="R990" s="43" t="str">
        <f t="shared" si="126"/>
        <v/>
      </c>
      <c r="S990" s="44" t="str">
        <f>IF($B990="","",IFERROR(VLOOKUP($C990,F.931!$B:$R,9,0),8))</f>
        <v/>
      </c>
      <c r="T990" s="44" t="str">
        <f>IF($B990="","",IFERROR(VLOOKUP($C990,F.931!$B:$R,7,0),1))</f>
        <v/>
      </c>
      <c r="U990" s="44" t="str">
        <f>IF($B990="","",IFERROR(VLOOKUP($C990,F.931!$B:$AR,15,0),0))</f>
        <v/>
      </c>
      <c r="V990" s="44" t="str">
        <f>IF($B990="","",IFERROR(VLOOKUP($C990,F.931!$B:$R,3,0),1))</f>
        <v/>
      </c>
      <c r="W990" s="45" t="str">
        <f t="shared" si="127"/>
        <v/>
      </c>
      <c r="X990" s="46" t="str">
        <f>IF($B990="","",$W990*(X$2+$U990*0.015) *$O990*IF(COUNTIF(Parámetros!$J:$J, $S990)&gt;0,0,1)*IF($T990=2,0,1) +$J990*$W990)</f>
        <v/>
      </c>
      <c r="Y990" s="46" t="str">
        <f>IF($B990="","",$W990*Y$2*P990*IF(COUNTIF(Parámetros!$L:$L,$S990)&gt;0,0,1)*IF($T990=2,0,1) +$K990*$W990)</f>
        <v/>
      </c>
      <c r="Z990" s="46" t="str">
        <f>IF($B990="","",($M990*Z$2+IF($T990=2,0, $M990*Z$1+$X990/$W990*(1-$W990)))*IF(COUNTIF(Parámetros!$I:$I, $S990)&gt;0,0,1))</f>
        <v/>
      </c>
      <c r="AA990" s="46" t="str">
        <f>IF($B990="","",$R990*IF($T990=2,AA$1,AA$2) *IF(COUNTIF(Parámetros!$K:$K, $S990)&gt;0,0,1)+$Y990/$W990*(1-$W990))</f>
        <v/>
      </c>
      <c r="AB990" s="46" t="str">
        <f>IF($B990="","",$Q990*Parámetros!$B$3+Parámetros!$B$2)</f>
        <v/>
      </c>
      <c r="AC990" s="46" t="str">
        <f>IF($B990="","",Parámetros!$B$1*IF(OR($S990=27,$S990=102),0,1))</f>
        <v/>
      </c>
      <c r="AE990" s="43" t="str">
        <f>IF($B990="","",IF($C990="","No declarado",IFERROR(VLOOKUP($C990,F.931!$B:$BZ,$AE$1,0),"No declarado")))</f>
        <v/>
      </c>
      <c r="AF990" s="47" t="str">
        <f t="shared" si="128"/>
        <v/>
      </c>
      <c r="AG990" s="47" t="str">
        <f>IF($B990="","",IFERROR(O990-VLOOKUP(C990,F.931!B:BZ,SUMIFS(F.931!$1:$1,F.931!$3:$3,"Remuneración 4"),0),""))</f>
        <v/>
      </c>
      <c r="AH990" s="48" t="str">
        <f t="shared" si="129"/>
        <v/>
      </c>
      <c r="AI990" s="41" t="str">
        <f t="shared" si="130"/>
        <v/>
      </c>
    </row>
    <row r="991" spans="1:35" x14ac:dyDescent="0.2">
      <c r="A991" s="65"/>
      <c r="B991" s="64"/>
      <c r="C991" s="65"/>
      <c r="D991" s="88"/>
      <c r="E991" s="62"/>
      <c r="F991" s="62"/>
      <c r="G991" s="62"/>
      <c r="H991" s="62"/>
      <c r="I991" s="62"/>
      <c r="J991" s="62"/>
      <c r="K991" s="62"/>
      <c r="L991" s="43" t="str">
        <f>IF($B991="","",MAX(0,$E991-MAX($E991-$I991,Parámetros!$B$5)))</f>
        <v/>
      </c>
      <c r="M991" s="43" t="str">
        <f>IF($B991="","",MIN($E991,Parámetros!$B$4))</f>
        <v/>
      </c>
      <c r="N991" s="43" t="str">
        <f t="shared" si="131"/>
        <v/>
      </c>
      <c r="O991" s="43" t="str">
        <f>IF($B991="","",MIN(($E991+$F991)/IF($D991="",1,$D991),Parámetros!$B$4))</f>
        <v/>
      </c>
      <c r="P991" s="43" t="str">
        <f t="shared" si="132"/>
        <v/>
      </c>
      <c r="Q991" s="43" t="str">
        <f t="shared" si="133"/>
        <v/>
      </c>
      <c r="R991" s="43" t="str">
        <f t="shared" si="126"/>
        <v/>
      </c>
      <c r="S991" s="44" t="str">
        <f>IF($B991="","",IFERROR(VLOOKUP($C991,F.931!$B:$R,9,0),8))</f>
        <v/>
      </c>
      <c r="T991" s="44" t="str">
        <f>IF($B991="","",IFERROR(VLOOKUP($C991,F.931!$B:$R,7,0),1))</f>
        <v/>
      </c>
      <c r="U991" s="44" t="str">
        <f>IF($B991="","",IFERROR(VLOOKUP($C991,F.931!$B:$AR,15,0),0))</f>
        <v/>
      </c>
      <c r="V991" s="44" t="str">
        <f>IF($B991="","",IFERROR(VLOOKUP($C991,F.931!$B:$R,3,0),1))</f>
        <v/>
      </c>
      <c r="W991" s="45" t="str">
        <f t="shared" si="127"/>
        <v/>
      </c>
      <c r="X991" s="46" t="str">
        <f>IF($B991="","",$W991*(X$2+$U991*0.015) *$O991*IF(COUNTIF(Parámetros!$J:$J, $S991)&gt;0,0,1)*IF($T991=2,0,1) +$J991*$W991)</f>
        <v/>
      </c>
      <c r="Y991" s="46" t="str">
        <f>IF($B991="","",$W991*Y$2*P991*IF(COUNTIF(Parámetros!$L:$L,$S991)&gt;0,0,1)*IF($T991=2,0,1) +$K991*$W991)</f>
        <v/>
      </c>
      <c r="Z991" s="46" t="str">
        <f>IF($B991="","",($M991*Z$2+IF($T991=2,0, $M991*Z$1+$X991/$W991*(1-$W991)))*IF(COUNTIF(Parámetros!$I:$I, $S991)&gt;0,0,1))</f>
        <v/>
      </c>
      <c r="AA991" s="46" t="str">
        <f>IF($B991="","",$R991*IF($T991=2,AA$1,AA$2) *IF(COUNTIF(Parámetros!$K:$K, $S991)&gt;0,0,1)+$Y991/$W991*(1-$W991))</f>
        <v/>
      </c>
      <c r="AB991" s="46" t="str">
        <f>IF($B991="","",$Q991*Parámetros!$B$3+Parámetros!$B$2)</f>
        <v/>
      </c>
      <c r="AC991" s="46" t="str">
        <f>IF($B991="","",Parámetros!$B$1*IF(OR($S991=27,$S991=102),0,1))</f>
        <v/>
      </c>
      <c r="AE991" s="43" t="str">
        <f>IF($B991="","",IF($C991="","No declarado",IFERROR(VLOOKUP($C991,F.931!$B:$BZ,$AE$1,0),"No declarado")))</f>
        <v/>
      </c>
      <c r="AF991" s="47" t="str">
        <f t="shared" si="128"/>
        <v/>
      </c>
      <c r="AG991" s="47" t="str">
        <f>IF($B991="","",IFERROR(O991-VLOOKUP(C991,F.931!B:BZ,SUMIFS(F.931!$1:$1,F.931!$3:$3,"Remuneración 4"),0),""))</f>
        <v/>
      </c>
      <c r="AH991" s="48" t="str">
        <f t="shared" si="129"/>
        <v/>
      </c>
      <c r="AI991" s="41" t="str">
        <f t="shared" si="130"/>
        <v/>
      </c>
    </row>
    <row r="992" spans="1:35" x14ac:dyDescent="0.2">
      <c r="A992" s="65"/>
      <c r="B992" s="64"/>
      <c r="C992" s="65"/>
      <c r="D992" s="88"/>
      <c r="E992" s="62"/>
      <c r="F992" s="62"/>
      <c r="G992" s="62"/>
      <c r="H992" s="62"/>
      <c r="I992" s="62"/>
      <c r="J992" s="62"/>
      <c r="K992" s="62"/>
      <c r="L992" s="43" t="str">
        <f>IF($B992="","",MAX(0,$E992-MAX($E992-$I992,Parámetros!$B$5)))</f>
        <v/>
      </c>
      <c r="M992" s="43" t="str">
        <f>IF($B992="","",MIN($E992,Parámetros!$B$4))</f>
        <v/>
      </c>
      <c r="N992" s="43" t="str">
        <f t="shared" si="131"/>
        <v/>
      </c>
      <c r="O992" s="43" t="str">
        <f>IF($B992="","",MIN(($E992+$F992)/IF($D992="",1,$D992),Parámetros!$B$4))</f>
        <v/>
      </c>
      <c r="P992" s="43" t="str">
        <f t="shared" si="132"/>
        <v/>
      </c>
      <c r="Q992" s="43" t="str">
        <f t="shared" si="133"/>
        <v/>
      </c>
      <c r="R992" s="43" t="str">
        <f t="shared" si="126"/>
        <v/>
      </c>
      <c r="S992" s="44" t="str">
        <f>IF($B992="","",IFERROR(VLOOKUP($C992,F.931!$B:$R,9,0),8))</f>
        <v/>
      </c>
      <c r="T992" s="44" t="str">
        <f>IF($B992="","",IFERROR(VLOOKUP($C992,F.931!$B:$R,7,0),1))</f>
        <v/>
      </c>
      <c r="U992" s="44" t="str">
        <f>IF($B992="","",IFERROR(VLOOKUP($C992,F.931!$B:$AR,15,0),0))</f>
        <v/>
      </c>
      <c r="V992" s="44" t="str">
        <f>IF($B992="","",IFERROR(VLOOKUP($C992,F.931!$B:$R,3,0),1))</f>
        <v/>
      </c>
      <c r="W992" s="45" t="str">
        <f t="shared" si="127"/>
        <v/>
      </c>
      <c r="X992" s="46" t="str">
        <f>IF($B992="","",$W992*(X$2+$U992*0.015) *$O992*IF(COUNTIF(Parámetros!$J:$J, $S992)&gt;0,0,1)*IF($T992=2,0,1) +$J992*$W992)</f>
        <v/>
      </c>
      <c r="Y992" s="46" t="str">
        <f>IF($B992="","",$W992*Y$2*P992*IF(COUNTIF(Parámetros!$L:$L,$S992)&gt;0,0,1)*IF($T992=2,0,1) +$K992*$W992)</f>
        <v/>
      </c>
      <c r="Z992" s="46" t="str">
        <f>IF($B992="","",($M992*Z$2+IF($T992=2,0, $M992*Z$1+$X992/$W992*(1-$W992)))*IF(COUNTIF(Parámetros!$I:$I, $S992)&gt;0,0,1))</f>
        <v/>
      </c>
      <c r="AA992" s="46" t="str">
        <f>IF($B992="","",$R992*IF($T992=2,AA$1,AA$2) *IF(COUNTIF(Parámetros!$K:$K, $S992)&gt;0,0,1)+$Y992/$W992*(1-$W992))</f>
        <v/>
      </c>
      <c r="AB992" s="46" t="str">
        <f>IF($B992="","",$Q992*Parámetros!$B$3+Parámetros!$B$2)</f>
        <v/>
      </c>
      <c r="AC992" s="46" t="str">
        <f>IF($B992="","",Parámetros!$B$1*IF(OR($S992=27,$S992=102),0,1))</f>
        <v/>
      </c>
      <c r="AE992" s="43" t="str">
        <f>IF($B992="","",IF($C992="","No declarado",IFERROR(VLOOKUP($C992,F.931!$B:$BZ,$AE$1,0),"No declarado")))</f>
        <v/>
      </c>
      <c r="AF992" s="47" t="str">
        <f t="shared" si="128"/>
        <v/>
      </c>
      <c r="AG992" s="47" t="str">
        <f>IF($B992="","",IFERROR(O992-VLOOKUP(C992,F.931!B:BZ,SUMIFS(F.931!$1:$1,F.931!$3:$3,"Remuneración 4"),0),""))</f>
        <v/>
      </c>
      <c r="AH992" s="48" t="str">
        <f t="shared" si="129"/>
        <v/>
      </c>
      <c r="AI992" s="41" t="str">
        <f t="shared" si="130"/>
        <v/>
      </c>
    </row>
    <row r="993" spans="1:35" x14ac:dyDescent="0.2">
      <c r="A993" s="65"/>
      <c r="B993" s="64"/>
      <c r="C993" s="65"/>
      <c r="D993" s="88"/>
      <c r="E993" s="62"/>
      <c r="F993" s="62"/>
      <c r="G993" s="62"/>
      <c r="H993" s="62"/>
      <c r="I993" s="62"/>
      <c r="J993" s="62"/>
      <c r="K993" s="62"/>
      <c r="L993" s="43" t="str">
        <f>IF($B993="","",MAX(0,$E993-MAX($E993-$I993,Parámetros!$B$5)))</f>
        <v/>
      </c>
      <c r="M993" s="43" t="str">
        <f>IF($B993="","",MIN($E993,Parámetros!$B$4))</f>
        <v/>
      </c>
      <c r="N993" s="43" t="str">
        <f t="shared" si="131"/>
        <v/>
      </c>
      <c r="O993" s="43" t="str">
        <f>IF($B993="","",MIN(($E993+$F993)/IF($D993="",1,$D993),Parámetros!$B$4))</f>
        <v/>
      </c>
      <c r="P993" s="43" t="str">
        <f t="shared" si="132"/>
        <v/>
      </c>
      <c r="Q993" s="43" t="str">
        <f t="shared" si="133"/>
        <v/>
      </c>
      <c r="R993" s="43" t="str">
        <f t="shared" si="126"/>
        <v/>
      </c>
      <c r="S993" s="44" t="str">
        <f>IF($B993="","",IFERROR(VLOOKUP($C993,F.931!$B:$R,9,0),8))</f>
        <v/>
      </c>
      <c r="T993" s="44" t="str">
        <f>IF($B993="","",IFERROR(VLOOKUP($C993,F.931!$B:$R,7,0),1))</f>
        <v/>
      </c>
      <c r="U993" s="44" t="str">
        <f>IF($B993="","",IFERROR(VLOOKUP($C993,F.931!$B:$AR,15,0),0))</f>
        <v/>
      </c>
      <c r="V993" s="44" t="str">
        <f>IF($B993="","",IFERROR(VLOOKUP($C993,F.931!$B:$R,3,0),1))</f>
        <v/>
      </c>
      <c r="W993" s="45" t="str">
        <f t="shared" si="127"/>
        <v/>
      </c>
      <c r="X993" s="46" t="str">
        <f>IF($B993="","",$W993*(X$2+$U993*0.015) *$O993*IF(COUNTIF(Parámetros!$J:$J, $S993)&gt;0,0,1)*IF($T993=2,0,1) +$J993*$W993)</f>
        <v/>
      </c>
      <c r="Y993" s="46" t="str">
        <f>IF($B993="","",$W993*Y$2*P993*IF(COUNTIF(Parámetros!$L:$L,$S993)&gt;0,0,1)*IF($T993=2,0,1) +$K993*$W993)</f>
        <v/>
      </c>
      <c r="Z993" s="46" t="str">
        <f>IF($B993="","",($M993*Z$2+IF($T993=2,0, $M993*Z$1+$X993/$W993*(1-$W993)))*IF(COUNTIF(Parámetros!$I:$I, $S993)&gt;0,0,1))</f>
        <v/>
      </c>
      <c r="AA993" s="46" t="str">
        <f>IF($B993="","",$R993*IF($T993=2,AA$1,AA$2) *IF(COUNTIF(Parámetros!$K:$K, $S993)&gt;0,0,1)+$Y993/$W993*(1-$W993))</f>
        <v/>
      </c>
      <c r="AB993" s="46" t="str">
        <f>IF($B993="","",$Q993*Parámetros!$B$3+Parámetros!$B$2)</f>
        <v/>
      </c>
      <c r="AC993" s="46" t="str">
        <f>IF($B993="","",Parámetros!$B$1*IF(OR($S993=27,$S993=102),0,1))</f>
        <v/>
      </c>
      <c r="AE993" s="43" t="str">
        <f>IF($B993="","",IF($C993="","No declarado",IFERROR(VLOOKUP($C993,F.931!$B:$BZ,$AE$1,0),"No declarado")))</f>
        <v/>
      </c>
      <c r="AF993" s="47" t="str">
        <f t="shared" si="128"/>
        <v/>
      </c>
      <c r="AG993" s="47" t="str">
        <f>IF($B993="","",IFERROR(O993-VLOOKUP(C993,F.931!B:BZ,SUMIFS(F.931!$1:$1,F.931!$3:$3,"Remuneración 4"),0),""))</f>
        <v/>
      </c>
      <c r="AH993" s="48" t="str">
        <f t="shared" si="129"/>
        <v/>
      </c>
      <c r="AI993" s="41" t="str">
        <f t="shared" si="130"/>
        <v/>
      </c>
    </row>
    <row r="994" spans="1:35" x14ac:dyDescent="0.2">
      <c r="A994" s="65"/>
      <c r="B994" s="64"/>
      <c r="C994" s="65"/>
      <c r="D994" s="88"/>
      <c r="E994" s="62"/>
      <c r="F994" s="62"/>
      <c r="G994" s="62"/>
      <c r="H994" s="62"/>
      <c r="I994" s="62"/>
      <c r="J994" s="62"/>
      <c r="K994" s="62"/>
      <c r="L994" s="43" t="str">
        <f>IF($B994="","",MAX(0,$E994-MAX($E994-$I994,Parámetros!$B$5)))</f>
        <v/>
      </c>
      <c r="M994" s="43" t="str">
        <f>IF($B994="","",MIN($E994,Parámetros!$B$4))</f>
        <v/>
      </c>
      <c r="N994" s="43" t="str">
        <f t="shared" si="131"/>
        <v/>
      </c>
      <c r="O994" s="43" t="str">
        <f>IF($B994="","",MIN(($E994+$F994)/IF($D994="",1,$D994),Parámetros!$B$4))</f>
        <v/>
      </c>
      <c r="P994" s="43" t="str">
        <f t="shared" si="132"/>
        <v/>
      </c>
      <c r="Q994" s="43" t="str">
        <f t="shared" si="133"/>
        <v/>
      </c>
      <c r="R994" s="43" t="str">
        <f t="shared" si="126"/>
        <v/>
      </c>
      <c r="S994" s="44" t="str">
        <f>IF($B994="","",IFERROR(VLOOKUP($C994,F.931!$B:$R,9,0),8))</f>
        <v/>
      </c>
      <c r="T994" s="44" t="str">
        <f>IF($B994="","",IFERROR(VLOOKUP($C994,F.931!$B:$R,7,0),1))</f>
        <v/>
      </c>
      <c r="U994" s="44" t="str">
        <f>IF($B994="","",IFERROR(VLOOKUP($C994,F.931!$B:$AR,15,0),0))</f>
        <v/>
      </c>
      <c r="V994" s="44" t="str">
        <f>IF($B994="","",IFERROR(VLOOKUP($C994,F.931!$B:$R,3,0),1))</f>
        <v/>
      </c>
      <c r="W994" s="45" t="str">
        <f t="shared" si="127"/>
        <v/>
      </c>
      <c r="X994" s="46" t="str">
        <f>IF($B994="","",$W994*(X$2+$U994*0.015) *$O994*IF(COUNTIF(Parámetros!$J:$J, $S994)&gt;0,0,1)*IF($T994=2,0,1) +$J994*$W994)</f>
        <v/>
      </c>
      <c r="Y994" s="46" t="str">
        <f>IF($B994="","",$W994*Y$2*P994*IF(COUNTIF(Parámetros!$L:$L,$S994)&gt;0,0,1)*IF($T994=2,0,1) +$K994*$W994)</f>
        <v/>
      </c>
      <c r="Z994" s="46" t="str">
        <f>IF($B994="","",($M994*Z$2+IF($T994=2,0, $M994*Z$1+$X994/$W994*(1-$W994)))*IF(COUNTIF(Parámetros!$I:$I, $S994)&gt;0,0,1))</f>
        <v/>
      </c>
      <c r="AA994" s="46" t="str">
        <f>IF($B994="","",$R994*IF($T994=2,AA$1,AA$2) *IF(COUNTIF(Parámetros!$K:$K, $S994)&gt;0,0,1)+$Y994/$W994*(1-$W994))</f>
        <v/>
      </c>
      <c r="AB994" s="46" t="str">
        <f>IF($B994="","",$Q994*Parámetros!$B$3+Parámetros!$B$2)</f>
        <v/>
      </c>
      <c r="AC994" s="46" t="str">
        <f>IF($B994="","",Parámetros!$B$1*IF(OR($S994=27,$S994=102),0,1))</f>
        <v/>
      </c>
      <c r="AE994" s="43" t="str">
        <f>IF($B994="","",IF($C994="","No declarado",IFERROR(VLOOKUP($C994,F.931!$B:$BZ,$AE$1,0),"No declarado")))</f>
        <v/>
      </c>
      <c r="AF994" s="47" t="str">
        <f t="shared" si="128"/>
        <v/>
      </c>
      <c r="AG994" s="47" t="str">
        <f>IF($B994="","",IFERROR(O994-VLOOKUP(C994,F.931!B:BZ,SUMIFS(F.931!$1:$1,F.931!$3:$3,"Remuneración 4"),0),""))</f>
        <v/>
      </c>
      <c r="AH994" s="48" t="str">
        <f t="shared" si="129"/>
        <v/>
      </c>
      <c r="AI994" s="41" t="str">
        <f t="shared" si="130"/>
        <v/>
      </c>
    </row>
    <row r="995" spans="1:35" x14ac:dyDescent="0.2">
      <c r="A995" s="65"/>
      <c r="B995" s="64"/>
      <c r="C995" s="65"/>
      <c r="D995" s="88"/>
      <c r="E995" s="62"/>
      <c r="F995" s="62"/>
      <c r="G995" s="62"/>
      <c r="H995" s="62"/>
      <c r="I995" s="62"/>
      <c r="J995" s="62"/>
      <c r="K995" s="62"/>
      <c r="L995" s="43" t="str">
        <f>IF($B995="","",MAX(0,$E995-MAX($E995-$I995,Parámetros!$B$5)))</f>
        <v/>
      </c>
      <c r="M995" s="43" t="str">
        <f>IF($B995="","",MIN($E995,Parámetros!$B$4))</f>
        <v/>
      </c>
      <c r="N995" s="43" t="str">
        <f t="shared" si="131"/>
        <v/>
      </c>
      <c r="O995" s="43" t="str">
        <f>IF($B995="","",MIN(($E995+$F995)/IF($D995="",1,$D995),Parámetros!$B$4))</f>
        <v/>
      </c>
      <c r="P995" s="43" t="str">
        <f t="shared" si="132"/>
        <v/>
      </c>
      <c r="Q995" s="43" t="str">
        <f t="shared" si="133"/>
        <v/>
      </c>
      <c r="R995" s="43" t="str">
        <f t="shared" si="126"/>
        <v/>
      </c>
      <c r="S995" s="44" t="str">
        <f>IF($B995="","",IFERROR(VLOOKUP($C995,F.931!$B:$R,9,0),8))</f>
        <v/>
      </c>
      <c r="T995" s="44" t="str">
        <f>IF($B995="","",IFERROR(VLOOKUP($C995,F.931!$B:$R,7,0),1))</f>
        <v/>
      </c>
      <c r="U995" s="44" t="str">
        <f>IF($B995="","",IFERROR(VLOOKUP($C995,F.931!$B:$AR,15,0),0))</f>
        <v/>
      </c>
      <c r="V995" s="44" t="str">
        <f>IF($B995="","",IFERROR(VLOOKUP($C995,F.931!$B:$R,3,0),1))</f>
        <v/>
      </c>
      <c r="W995" s="45" t="str">
        <f t="shared" si="127"/>
        <v/>
      </c>
      <c r="X995" s="46" t="str">
        <f>IF($B995="","",$W995*(X$2+$U995*0.015) *$O995*IF(COUNTIF(Parámetros!$J:$J, $S995)&gt;0,0,1)*IF($T995=2,0,1) +$J995*$W995)</f>
        <v/>
      </c>
      <c r="Y995" s="46" t="str">
        <f>IF($B995="","",$W995*Y$2*P995*IF(COUNTIF(Parámetros!$L:$L,$S995)&gt;0,0,1)*IF($T995=2,0,1) +$K995*$W995)</f>
        <v/>
      </c>
      <c r="Z995" s="46" t="str">
        <f>IF($B995="","",($M995*Z$2+IF($T995=2,0, $M995*Z$1+$X995/$W995*(1-$W995)))*IF(COUNTIF(Parámetros!$I:$I, $S995)&gt;0,0,1))</f>
        <v/>
      </c>
      <c r="AA995" s="46" t="str">
        <f>IF($B995="","",$R995*IF($T995=2,AA$1,AA$2) *IF(COUNTIF(Parámetros!$K:$K, $S995)&gt;0,0,1)+$Y995/$W995*(1-$W995))</f>
        <v/>
      </c>
      <c r="AB995" s="46" t="str">
        <f>IF($B995="","",$Q995*Parámetros!$B$3+Parámetros!$B$2)</f>
        <v/>
      </c>
      <c r="AC995" s="46" t="str">
        <f>IF($B995="","",Parámetros!$B$1*IF(OR($S995=27,$S995=102),0,1))</f>
        <v/>
      </c>
      <c r="AE995" s="43" t="str">
        <f>IF($B995="","",IF($C995="","No declarado",IFERROR(VLOOKUP($C995,F.931!$B:$BZ,$AE$1,0),"No declarado")))</f>
        <v/>
      </c>
      <c r="AF995" s="47" t="str">
        <f t="shared" si="128"/>
        <v/>
      </c>
      <c r="AG995" s="47" t="str">
        <f>IF($B995="","",IFERROR(O995-VLOOKUP(C995,F.931!B:BZ,SUMIFS(F.931!$1:$1,F.931!$3:$3,"Remuneración 4"),0),""))</f>
        <v/>
      </c>
      <c r="AH995" s="48" t="str">
        <f t="shared" si="129"/>
        <v/>
      </c>
      <c r="AI995" s="41" t="str">
        <f t="shared" si="130"/>
        <v/>
      </c>
    </row>
    <row r="996" spans="1:35" x14ac:dyDescent="0.2">
      <c r="A996" s="65"/>
      <c r="B996" s="64"/>
      <c r="C996" s="65"/>
      <c r="D996" s="88"/>
      <c r="E996" s="62"/>
      <c r="F996" s="62"/>
      <c r="G996" s="62"/>
      <c r="H996" s="62"/>
      <c r="I996" s="62"/>
      <c r="J996" s="62"/>
      <c r="K996" s="62"/>
      <c r="L996" s="43" t="str">
        <f>IF($B996="","",MAX(0,$E996-MAX($E996-$I996,Parámetros!$B$5)))</f>
        <v/>
      </c>
      <c r="M996" s="43" t="str">
        <f>IF($B996="","",MIN($E996,Parámetros!$B$4))</f>
        <v/>
      </c>
      <c r="N996" s="43" t="str">
        <f t="shared" si="131"/>
        <v/>
      </c>
      <c r="O996" s="43" t="str">
        <f>IF($B996="","",MIN(($E996+$F996)/IF($D996="",1,$D996),Parámetros!$B$4))</f>
        <v/>
      </c>
      <c r="P996" s="43" t="str">
        <f t="shared" si="132"/>
        <v/>
      </c>
      <c r="Q996" s="43" t="str">
        <f t="shared" si="133"/>
        <v/>
      </c>
      <c r="R996" s="43" t="str">
        <f t="shared" si="126"/>
        <v/>
      </c>
      <c r="S996" s="44" t="str">
        <f>IF($B996="","",IFERROR(VLOOKUP($C996,F.931!$B:$R,9,0),8))</f>
        <v/>
      </c>
      <c r="T996" s="44" t="str">
        <f>IF($B996="","",IFERROR(VLOOKUP($C996,F.931!$B:$R,7,0),1))</f>
        <v/>
      </c>
      <c r="U996" s="44" t="str">
        <f>IF($B996="","",IFERROR(VLOOKUP($C996,F.931!$B:$AR,15,0),0))</f>
        <v/>
      </c>
      <c r="V996" s="44" t="str">
        <f>IF($B996="","",IFERROR(VLOOKUP($C996,F.931!$B:$R,3,0),1))</f>
        <v/>
      </c>
      <c r="W996" s="45" t="str">
        <f t="shared" si="127"/>
        <v/>
      </c>
      <c r="X996" s="46" t="str">
        <f>IF($B996="","",$W996*(X$2+$U996*0.015) *$O996*IF(COUNTIF(Parámetros!$J:$J, $S996)&gt;0,0,1)*IF($T996=2,0,1) +$J996*$W996)</f>
        <v/>
      </c>
      <c r="Y996" s="46" t="str">
        <f>IF($B996="","",$W996*Y$2*P996*IF(COUNTIF(Parámetros!$L:$L,$S996)&gt;0,0,1)*IF($T996=2,0,1) +$K996*$W996)</f>
        <v/>
      </c>
      <c r="Z996" s="46" t="str">
        <f>IF($B996="","",($M996*Z$2+IF($T996=2,0, $M996*Z$1+$X996/$W996*(1-$W996)))*IF(COUNTIF(Parámetros!$I:$I, $S996)&gt;0,0,1))</f>
        <v/>
      </c>
      <c r="AA996" s="46" t="str">
        <f>IF($B996="","",$R996*IF($T996=2,AA$1,AA$2) *IF(COUNTIF(Parámetros!$K:$K, $S996)&gt;0,0,1)+$Y996/$W996*(1-$W996))</f>
        <v/>
      </c>
      <c r="AB996" s="46" t="str">
        <f>IF($B996="","",$Q996*Parámetros!$B$3+Parámetros!$B$2)</f>
        <v/>
      </c>
      <c r="AC996" s="46" t="str">
        <f>IF($B996="","",Parámetros!$B$1*IF(OR($S996=27,$S996=102),0,1))</f>
        <v/>
      </c>
      <c r="AE996" s="43" t="str">
        <f>IF($B996="","",IF($C996="","No declarado",IFERROR(VLOOKUP($C996,F.931!$B:$BZ,$AE$1,0),"No declarado")))</f>
        <v/>
      </c>
      <c r="AF996" s="47" t="str">
        <f t="shared" si="128"/>
        <v/>
      </c>
      <c r="AG996" s="47" t="str">
        <f>IF($B996="","",IFERROR(O996-VLOOKUP(C996,F.931!B:BZ,SUMIFS(F.931!$1:$1,F.931!$3:$3,"Remuneración 4"),0),""))</f>
        <v/>
      </c>
      <c r="AH996" s="48" t="str">
        <f t="shared" si="129"/>
        <v/>
      </c>
      <c r="AI996" s="41" t="str">
        <f t="shared" si="130"/>
        <v/>
      </c>
    </row>
    <row r="997" spans="1:35" x14ac:dyDescent="0.2">
      <c r="A997" s="65"/>
      <c r="B997" s="64"/>
      <c r="C997" s="65"/>
      <c r="D997" s="88"/>
      <c r="E997" s="62"/>
      <c r="F997" s="62"/>
      <c r="G997" s="62"/>
      <c r="H997" s="62"/>
      <c r="I997" s="62"/>
      <c r="J997" s="62"/>
      <c r="K997" s="62"/>
      <c r="L997" s="43" t="str">
        <f>IF($B997="","",MAX(0,$E997-MAX($E997-$I997,Parámetros!$B$5)))</f>
        <v/>
      </c>
      <c r="M997" s="43" t="str">
        <f>IF($B997="","",MIN($E997,Parámetros!$B$4))</f>
        <v/>
      </c>
      <c r="N997" s="43" t="str">
        <f t="shared" si="131"/>
        <v/>
      </c>
      <c r="O997" s="43" t="str">
        <f>IF($B997="","",MIN(($E997+$F997)/IF($D997="",1,$D997),Parámetros!$B$4))</f>
        <v/>
      </c>
      <c r="P997" s="43" t="str">
        <f t="shared" si="132"/>
        <v/>
      </c>
      <c r="Q997" s="43" t="str">
        <f t="shared" si="133"/>
        <v/>
      </c>
      <c r="R997" s="43" t="str">
        <f t="shared" ref="R997:R1000" si="134">IF($B997="","",$N997-$L997)</f>
        <v/>
      </c>
      <c r="S997" s="44" t="str">
        <f>IF($B997="","",IFERROR(VLOOKUP($C997,F.931!$B:$R,9,0),8))</f>
        <v/>
      </c>
      <c r="T997" s="44" t="str">
        <f>IF($B997="","",IFERROR(VLOOKUP($C997,F.931!$B:$R,7,0),1))</f>
        <v/>
      </c>
      <c r="U997" s="44" t="str">
        <f>IF($B997="","",IFERROR(VLOOKUP($C997,F.931!$B:$AR,15,0),0))</f>
        <v/>
      </c>
      <c r="V997" s="44" t="str">
        <f>IF($B997="","",IFERROR(VLOOKUP($C997,F.931!$B:$R,3,0),1))</f>
        <v/>
      </c>
      <c r="W997" s="45" t="str">
        <f t="shared" si="127"/>
        <v/>
      </c>
      <c r="X997" s="46" t="str">
        <f>IF($B997="","",$W997*(X$2+$U997*0.015) *$O997*IF(COUNTIF(Parámetros!$J:$J, $S997)&gt;0,0,1)*IF($T997=2,0,1) +$J997*$W997)</f>
        <v/>
      </c>
      <c r="Y997" s="46" t="str">
        <f>IF($B997="","",$W997*Y$2*P997*IF(COUNTIF(Parámetros!$L:$L,$S997)&gt;0,0,1)*IF($T997=2,0,1) +$K997*$W997)</f>
        <v/>
      </c>
      <c r="Z997" s="46" t="str">
        <f>IF($B997="","",($M997*Z$2+IF($T997=2,0, $M997*Z$1+$X997/$W997*(1-$W997)))*IF(COUNTIF(Parámetros!$I:$I, $S997)&gt;0,0,1))</f>
        <v/>
      </c>
      <c r="AA997" s="46" t="str">
        <f>IF($B997="","",$R997*IF($T997=2,AA$1,AA$2) *IF(COUNTIF(Parámetros!$K:$K, $S997)&gt;0,0,1)+$Y997/$W997*(1-$W997))</f>
        <v/>
      </c>
      <c r="AB997" s="46" t="str">
        <f>IF($B997="","",$Q997*Parámetros!$B$3+Parámetros!$B$2)</f>
        <v/>
      </c>
      <c r="AC997" s="46" t="str">
        <f>IF($B997="","",Parámetros!$B$1*IF(OR($S997=27,$S997=102),0,1))</f>
        <v/>
      </c>
      <c r="AE997" s="43" t="str">
        <f>IF($B997="","",IF($C997="","No declarado",IFERROR(VLOOKUP($C997,F.931!$B:$BZ,$AE$1,0),"No declarado")))</f>
        <v/>
      </c>
      <c r="AF997" s="47" t="str">
        <f t="shared" si="128"/>
        <v/>
      </c>
      <c r="AG997" s="47" t="str">
        <f>IF($B997="","",IFERROR(O997-VLOOKUP(C997,F.931!B:BZ,SUMIFS(F.931!$1:$1,F.931!$3:$3,"Remuneración 4"),0),""))</f>
        <v/>
      </c>
      <c r="AH997" s="48" t="str">
        <f t="shared" si="129"/>
        <v/>
      </c>
      <c r="AI997" s="41" t="str">
        <f t="shared" si="130"/>
        <v/>
      </c>
    </row>
    <row r="998" spans="1:35" x14ac:dyDescent="0.2">
      <c r="A998" s="65"/>
      <c r="B998" s="64"/>
      <c r="C998" s="65"/>
      <c r="D998" s="88"/>
      <c r="E998" s="62"/>
      <c r="F998" s="62"/>
      <c r="G998" s="62"/>
      <c r="H998" s="62"/>
      <c r="I998" s="62"/>
      <c r="J998" s="62"/>
      <c r="K998" s="62"/>
      <c r="L998" s="43" t="str">
        <f>IF($B998="","",MAX(0,$E998-MAX($E998-$I998,Parámetros!$B$5)))</f>
        <v/>
      </c>
      <c r="M998" s="43" t="str">
        <f>IF($B998="","",MIN($E998,Parámetros!$B$4))</f>
        <v/>
      </c>
      <c r="N998" s="43" t="str">
        <f t="shared" si="131"/>
        <v/>
      </c>
      <c r="O998" s="43" t="str">
        <f>IF($B998="","",MIN(($E998+$F998)/IF($D998="",1,$D998),Parámetros!$B$4))</f>
        <v/>
      </c>
      <c r="P998" s="43" t="str">
        <f t="shared" si="132"/>
        <v/>
      </c>
      <c r="Q998" s="43" t="str">
        <f t="shared" si="133"/>
        <v/>
      </c>
      <c r="R998" s="43" t="str">
        <f t="shared" si="134"/>
        <v/>
      </c>
      <c r="S998" s="44" t="str">
        <f>IF($B998="","",IFERROR(VLOOKUP($C998,F.931!$B:$R,9,0),8))</f>
        <v/>
      </c>
      <c r="T998" s="44" t="str">
        <f>IF($B998="","",IFERROR(VLOOKUP($C998,F.931!$B:$R,7,0),1))</f>
        <v/>
      </c>
      <c r="U998" s="44" t="str">
        <f>IF($B998="","",IFERROR(VLOOKUP($C998,F.931!$B:$AR,15,0),0))</f>
        <v/>
      </c>
      <c r="V998" s="44" t="str">
        <f>IF($B998="","",IFERROR(VLOOKUP($C998,F.931!$B:$R,3,0),1))</f>
        <v/>
      </c>
      <c r="W998" s="45" t="str">
        <f t="shared" si="127"/>
        <v/>
      </c>
      <c r="X998" s="46" t="str">
        <f>IF($B998="","",$W998*(X$2+$U998*0.015) *$O998*IF(COUNTIF(Parámetros!$J:$J, $S998)&gt;0,0,1)*IF($T998=2,0,1) +$J998*$W998)</f>
        <v/>
      </c>
      <c r="Y998" s="46" t="str">
        <f>IF($B998="","",$W998*Y$2*P998*IF(COUNTIF(Parámetros!$L:$L,$S998)&gt;0,0,1)*IF($T998=2,0,1) +$K998*$W998)</f>
        <v/>
      </c>
      <c r="Z998" s="46" t="str">
        <f>IF($B998="","",($M998*Z$2+IF($T998=2,0, $M998*Z$1+$X998/$W998*(1-$W998)))*IF(COUNTIF(Parámetros!$I:$I, $S998)&gt;0,0,1))</f>
        <v/>
      </c>
      <c r="AA998" s="46" t="str">
        <f>IF($B998="","",$R998*IF($T998=2,AA$1,AA$2) *IF(COUNTIF(Parámetros!$K:$K, $S998)&gt;0,0,1)+$Y998/$W998*(1-$W998))</f>
        <v/>
      </c>
      <c r="AB998" s="46" t="str">
        <f>IF($B998="","",$Q998*Parámetros!$B$3+Parámetros!$B$2)</f>
        <v/>
      </c>
      <c r="AC998" s="46" t="str">
        <f>IF($B998="","",Parámetros!$B$1*IF(OR($S998=27,$S998=102),0,1))</f>
        <v/>
      </c>
      <c r="AE998" s="43" t="str">
        <f>IF($B998="","",IF($C998="","No declarado",IFERROR(VLOOKUP($C998,F.931!$B:$BZ,$AE$1,0),"No declarado")))</f>
        <v/>
      </c>
      <c r="AF998" s="47" t="str">
        <f t="shared" si="128"/>
        <v/>
      </c>
      <c r="AG998" s="47" t="str">
        <f>IF($B998="","",IFERROR(O998-VLOOKUP(C998,F.931!B:BZ,SUMIFS(F.931!$1:$1,F.931!$3:$3,"Remuneración 4"),0),""))</f>
        <v/>
      </c>
      <c r="AH998" s="48" t="str">
        <f t="shared" si="129"/>
        <v/>
      </c>
      <c r="AI998" s="41" t="str">
        <f t="shared" si="130"/>
        <v/>
      </c>
    </row>
    <row r="999" spans="1:35" x14ac:dyDescent="0.2">
      <c r="A999" s="65"/>
      <c r="B999" s="64"/>
      <c r="C999" s="65"/>
      <c r="D999" s="88"/>
      <c r="E999" s="62"/>
      <c r="F999" s="62"/>
      <c r="G999" s="62"/>
      <c r="H999" s="62"/>
      <c r="I999" s="62"/>
      <c r="J999" s="62"/>
      <c r="K999" s="62"/>
      <c r="L999" s="43" t="str">
        <f>IF($B999="","",MAX(0,$E999-MAX($E999-$I999,Parámetros!$B$5)))</f>
        <v/>
      </c>
      <c r="M999" s="43" t="str">
        <f>IF($B999="","",MIN($E999,Parámetros!$B$4))</f>
        <v/>
      </c>
      <c r="N999" s="43" t="str">
        <f t="shared" si="131"/>
        <v/>
      </c>
      <c r="O999" s="43" t="str">
        <f>IF($B999="","",MIN(($E999+$F999)/IF($D999="",1,$D999),Parámetros!$B$4))</f>
        <v/>
      </c>
      <c r="P999" s="43" t="str">
        <f t="shared" si="132"/>
        <v/>
      </c>
      <c r="Q999" s="43" t="str">
        <f t="shared" si="133"/>
        <v/>
      </c>
      <c r="R999" s="43" t="str">
        <f t="shared" si="134"/>
        <v/>
      </c>
      <c r="S999" s="44" t="str">
        <f>IF($B999="","",IFERROR(VLOOKUP($C999,F.931!$B:$R,9,0),8))</f>
        <v/>
      </c>
      <c r="T999" s="44" t="str">
        <f>IF($B999="","",IFERROR(VLOOKUP($C999,F.931!$B:$R,7,0),1))</f>
        <v/>
      </c>
      <c r="U999" s="44" t="str">
        <f>IF($B999="","",IFERROR(VLOOKUP($C999,F.931!$B:$AR,15,0),0))</f>
        <v/>
      </c>
      <c r="V999" s="44" t="str">
        <f>IF($B999="","",IFERROR(VLOOKUP($C999,F.931!$B:$R,3,0),1))</f>
        <v/>
      </c>
      <c r="W999" s="45" t="str">
        <f t="shared" si="127"/>
        <v/>
      </c>
      <c r="X999" s="46" t="str">
        <f>IF($B999="","",$W999*(X$2+$U999*0.015) *$O999*IF(COUNTIF(Parámetros!$J:$J, $S999)&gt;0,0,1)*IF($T999=2,0,1) +$J999*$W999)</f>
        <v/>
      </c>
      <c r="Y999" s="46" t="str">
        <f>IF($B999="","",$W999*Y$2*P999*IF(COUNTIF(Parámetros!$L:$L,$S999)&gt;0,0,1)*IF($T999=2,0,1) +$K999*$W999)</f>
        <v/>
      </c>
      <c r="Z999" s="46" t="str">
        <f>IF($B999="","",($M999*Z$2+IF($T999=2,0, $M999*Z$1+$X999/$W999*(1-$W999)))*IF(COUNTIF(Parámetros!$I:$I, $S999)&gt;0,0,1))</f>
        <v/>
      </c>
      <c r="AA999" s="46" t="str">
        <f>IF($B999="","",$R999*IF($T999=2,AA$1,AA$2) *IF(COUNTIF(Parámetros!$K:$K, $S999)&gt;0,0,1)+$Y999/$W999*(1-$W999))</f>
        <v/>
      </c>
      <c r="AB999" s="46" t="str">
        <f>IF($B999="","",$Q999*Parámetros!$B$3+Parámetros!$B$2)</f>
        <v/>
      </c>
      <c r="AC999" s="46" t="str">
        <f>IF($B999="","",Parámetros!$B$1*IF(OR($S999=27,$S999=102),0,1))</f>
        <v/>
      </c>
      <c r="AE999" s="43" t="str">
        <f>IF($B999="","",IF($C999="","No declarado",IFERROR(VLOOKUP($C999,F.931!$B:$BZ,$AE$1,0),"No declarado")))</f>
        <v/>
      </c>
      <c r="AF999" s="47" t="str">
        <f t="shared" si="128"/>
        <v/>
      </c>
      <c r="AG999" s="47" t="str">
        <f>IF($B999="","",IFERROR(O999-VLOOKUP(C999,F.931!B:BZ,SUMIFS(F.931!$1:$1,F.931!$3:$3,"Remuneración 4"),0),""))</f>
        <v/>
      </c>
      <c r="AH999" s="48" t="str">
        <f t="shared" si="129"/>
        <v/>
      </c>
      <c r="AI999" s="41" t="str">
        <f t="shared" si="130"/>
        <v/>
      </c>
    </row>
    <row r="1000" spans="1:35" x14ac:dyDescent="0.2">
      <c r="A1000" s="65"/>
      <c r="B1000" s="64"/>
      <c r="C1000" s="65"/>
      <c r="D1000" s="88"/>
      <c r="E1000" s="62"/>
      <c r="F1000" s="62"/>
      <c r="G1000" s="62"/>
      <c r="H1000" s="62"/>
      <c r="I1000" s="62"/>
      <c r="J1000" s="62"/>
      <c r="K1000" s="62"/>
      <c r="L1000" s="43" t="str">
        <f>IF($B1000="","",MAX(0,$E1000-MAX($E1000-$I1000,Parámetros!$B$5)))</f>
        <v/>
      </c>
      <c r="M1000" s="43" t="str">
        <f>IF($B1000="","",MIN($E1000,Parámetros!$B$4))</f>
        <v/>
      </c>
      <c r="N1000" s="43" t="str">
        <f t="shared" si="131"/>
        <v/>
      </c>
      <c r="O1000" s="43" t="str">
        <f>IF($B1000="","",MIN(($E1000+$F1000)/IF($D1000="",1,$D1000),Parámetros!$B$4))</f>
        <v/>
      </c>
      <c r="P1000" s="43" t="str">
        <f t="shared" si="132"/>
        <v/>
      </c>
      <c r="Q1000" s="43" t="str">
        <f t="shared" si="133"/>
        <v/>
      </c>
      <c r="R1000" s="43" t="str">
        <f t="shared" si="134"/>
        <v/>
      </c>
      <c r="S1000" s="44" t="str">
        <f>IF($B1000="","",IFERROR(VLOOKUP($C1000,F.931!$B:$R,9,0),8))</f>
        <v/>
      </c>
      <c r="T1000" s="44" t="str">
        <f>IF($B1000="","",IFERROR(VLOOKUP($C1000,F.931!$B:$R,7,0),1))</f>
        <v/>
      </c>
      <c r="U1000" s="44" t="str">
        <f>IF($B1000="","",IFERROR(VLOOKUP($C1000,F.931!$B:$AR,15,0),0))</f>
        <v/>
      </c>
      <c r="V1000" s="44" t="str">
        <f>IF($B1000="","",IFERROR(VLOOKUP($C1000,F.931!$B:$R,3,0),1))</f>
        <v/>
      </c>
      <c r="W1000" s="45" t="str">
        <f t="shared" si="127"/>
        <v/>
      </c>
      <c r="X1000" s="46" t="str">
        <f>IF($B1000="","",$W1000*(X$2+$U1000*0.015) *$O1000*IF(COUNTIF(Parámetros!$J:$J, $S1000)&gt;0,0,1)*IF($T1000=2,0,1) +$J1000*$W1000)</f>
        <v/>
      </c>
      <c r="Y1000" s="46" t="str">
        <f>IF($B1000="","",$W1000*Y$2*P1000*IF(COUNTIF(Parámetros!$L:$L,$S1000)&gt;0,0,1)*IF($T1000=2,0,1) +$K1000*$W1000)</f>
        <v/>
      </c>
      <c r="Z1000" s="46" t="str">
        <f>IF($B1000="","",($M1000*Z$2+IF($T1000=2,0, $M1000*Z$1+$X1000/$W1000*(1-$W1000)))*IF(COUNTIF(Parámetros!$I:$I, $S1000)&gt;0,0,1))</f>
        <v/>
      </c>
      <c r="AA1000" s="46" t="str">
        <f>IF($B1000="","",$R1000*IF($T1000=2,AA$1,AA$2) *IF(COUNTIF(Parámetros!$K:$K, $S1000)&gt;0,0,1)+$Y1000/$W1000*(1-$W1000))</f>
        <v/>
      </c>
      <c r="AB1000" s="46" t="str">
        <f>IF($B1000="","",$Q1000*Parámetros!$B$3+Parámetros!$B$2)</f>
        <v/>
      </c>
      <c r="AC1000" s="46" t="str">
        <f>IF($B1000="","",Parámetros!$B$1*IF(OR($S1000=27,$S1000=102),0,1))</f>
        <v/>
      </c>
      <c r="AE1000" s="43" t="str">
        <f>IF($B1000="","",IF($C1000="","No declarado",IFERROR(VLOOKUP($C1000,F.931!$B:$BZ,$AE$1,0),"No declarado")))</f>
        <v/>
      </c>
      <c r="AF1000" s="47" t="str">
        <f t="shared" si="128"/>
        <v/>
      </c>
      <c r="AG1000" s="47" t="str">
        <f>IF($B1000="","",IFERROR(O1000-VLOOKUP(C1000,F.931!B:BZ,SUMIFS(F.931!$1:$1,F.931!$3:$3,"Remuneración 4"),0),""))</f>
        <v/>
      </c>
      <c r="AH1000" s="48" t="str">
        <f t="shared" si="129"/>
        <v/>
      </c>
      <c r="AI1000" s="41" t="str">
        <f t="shared" si="130"/>
        <v/>
      </c>
    </row>
  </sheetData>
  <sheetProtection algorithmName="SHA-512" hashValue="OmGqut7medtrlZ+rtUGLGZyAI8Ng4xMJ1L2pSUu9yM0IlJWeoBTtY5KLnDmtvAiq4/STiGZBQ8YZXKFN0wXlHA==" saltValue="K52Kk/bxxXNjjbufIni7Aw==" spinCount="100000" sheet="1" formatCells="0" formatColumns="0" formatRows="0" insertColumns="0" insertRows="0" insertHyperlinks="0" deleteColumns="0" deleteRows="0" sort="0"/>
  <autoFilter ref="A4:AI1000"/>
  <conditionalFormatting sqref="AF5:AF1000">
    <cfRule type="cellIs" dxfId="2" priority="2" operator="between">
      <formula>-2</formula>
      <formula>2</formula>
    </cfRule>
  </conditionalFormatting>
  <conditionalFormatting sqref="AG5:AG1000">
    <cfRule type="cellIs" dxfId="1" priority="1" operator="between">
      <formula>-2</formula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0"/>
  <sheetViews>
    <sheetView workbookViewId="0">
      <pane xSplit="3" ySplit="3" topLeftCell="V4" activePane="bottomRight" state="frozen"/>
      <selection pane="topRight" activeCell="C1" sqref="C1"/>
      <selection pane="bottomLeft" activeCell="A2" sqref="A2"/>
      <selection pane="bottomRight" activeCell="AH9" sqref="AH9"/>
    </sheetView>
  </sheetViews>
  <sheetFormatPr baseColWidth="10" defaultRowHeight="11.25" x14ac:dyDescent="0.2"/>
  <cols>
    <col min="1" max="1" width="7.6640625" style="80" customWidth="1"/>
    <col min="2" max="2" width="12.1640625" style="10" bestFit="1" customWidth="1"/>
    <col min="3" max="3" width="36.1640625" style="10" customWidth="1"/>
    <col min="4" max="4" width="11.33203125" style="9" bestFit="1" customWidth="1"/>
    <col min="5" max="5" width="10.33203125" style="9" customWidth="1"/>
    <col min="6" max="6" width="8.1640625" style="9" customWidth="1"/>
    <col min="7" max="7" width="9.5" style="9" bestFit="1" customWidth="1"/>
    <col min="8" max="8" width="10.33203125" style="9" bestFit="1" customWidth="1"/>
    <col min="9" max="9" width="9.5" style="9" bestFit="1" customWidth="1"/>
    <col min="10" max="11" width="8.1640625" style="9" customWidth="1"/>
    <col min="12" max="12" width="9.83203125" style="9" bestFit="1" customWidth="1"/>
    <col min="13" max="16" width="8.1640625" style="9" customWidth="1"/>
    <col min="17" max="17" width="19.6640625" style="12" bestFit="1" customWidth="1"/>
    <col min="18" max="26" width="16" style="12" bestFit="1" customWidth="1"/>
    <col min="27" max="27" width="17.1640625" style="12" bestFit="1" customWidth="1"/>
    <col min="28" max="28" width="17.5" style="12" bestFit="1" customWidth="1"/>
    <col min="29" max="36" width="5.83203125" style="81" customWidth="1"/>
    <col min="37" max="37" width="17.6640625" style="12" customWidth="1"/>
    <col min="38" max="38" width="17.83203125" style="12" customWidth="1"/>
    <col min="39" max="39" width="7.5" style="81" bestFit="1" customWidth="1"/>
    <col min="40" max="40" width="22" style="12" bestFit="1" customWidth="1"/>
    <col min="41" max="41" width="17.5" style="12" bestFit="1" customWidth="1"/>
    <col min="42" max="42" width="18.33203125" style="12" bestFit="1" customWidth="1"/>
    <col min="43" max="43" width="12.6640625" style="12" bestFit="1" customWidth="1"/>
    <col min="44" max="44" width="22" style="12" bestFit="1" customWidth="1"/>
    <col min="45" max="45" width="15.33203125" style="12" bestFit="1" customWidth="1"/>
    <col min="46" max="46" width="14.33203125" style="12" bestFit="1" customWidth="1"/>
    <col min="47" max="47" width="22.1640625" style="12" bestFit="1" customWidth="1"/>
    <col min="48" max="54" width="23" style="12" bestFit="1" customWidth="1"/>
    <col min="55" max="55" width="22.6640625" style="12" bestFit="1" customWidth="1"/>
    <col min="56" max="56" width="16.6640625" style="12" bestFit="1" customWidth="1"/>
    <col min="57" max="57" width="20.33203125" style="12" bestFit="1" customWidth="1"/>
    <col min="58" max="58" width="16" style="12" bestFit="1" customWidth="1"/>
    <col min="59" max="59" width="25.1640625" style="12" bestFit="1" customWidth="1"/>
    <col min="60" max="60" width="16.5" style="12" bestFit="1" customWidth="1"/>
    <col min="61" max="61" width="23.6640625" style="12" bestFit="1" customWidth="1"/>
    <col min="62" max="62" width="14.1640625" style="12" customWidth="1"/>
    <col min="63" max="63" width="22.5" style="12" bestFit="1" customWidth="1"/>
    <col min="64" max="78" width="23.1640625" style="12" bestFit="1" customWidth="1"/>
    <col min="79" max="79" width="11.5" style="12"/>
    <col min="80" max="16384" width="12" style="10"/>
  </cols>
  <sheetData>
    <row r="1" spans="1:79" x14ac:dyDescent="0.2">
      <c r="B1" s="80">
        <v>1</v>
      </c>
      <c r="C1" s="80">
        <f>B1+1</f>
        <v>2</v>
      </c>
      <c r="D1" s="80">
        <f t="shared" ref="D1:BO1" si="0">C1+1</f>
        <v>3</v>
      </c>
      <c r="E1" s="80">
        <f t="shared" si="0"/>
        <v>4</v>
      </c>
      <c r="F1" s="80">
        <f t="shared" si="0"/>
        <v>5</v>
      </c>
      <c r="G1" s="80">
        <f t="shared" si="0"/>
        <v>6</v>
      </c>
      <c r="H1" s="80">
        <f t="shared" si="0"/>
        <v>7</v>
      </c>
      <c r="I1" s="80">
        <f t="shared" si="0"/>
        <v>8</v>
      </c>
      <c r="J1" s="80">
        <f t="shared" si="0"/>
        <v>9</v>
      </c>
      <c r="K1" s="80">
        <f t="shared" si="0"/>
        <v>10</v>
      </c>
      <c r="L1" s="80">
        <f t="shared" si="0"/>
        <v>11</v>
      </c>
      <c r="M1" s="80">
        <f t="shared" si="0"/>
        <v>12</v>
      </c>
      <c r="N1" s="80">
        <f t="shared" si="0"/>
        <v>13</v>
      </c>
      <c r="O1" s="80">
        <f t="shared" si="0"/>
        <v>14</v>
      </c>
      <c r="P1" s="80">
        <f t="shared" si="0"/>
        <v>15</v>
      </c>
      <c r="Q1" s="80">
        <f t="shared" si="0"/>
        <v>16</v>
      </c>
      <c r="R1" s="80">
        <f t="shared" si="0"/>
        <v>17</v>
      </c>
      <c r="S1" s="80">
        <f t="shared" si="0"/>
        <v>18</v>
      </c>
      <c r="T1" s="80">
        <f t="shared" si="0"/>
        <v>19</v>
      </c>
      <c r="U1" s="80">
        <f t="shared" si="0"/>
        <v>20</v>
      </c>
      <c r="V1" s="80">
        <f t="shared" si="0"/>
        <v>21</v>
      </c>
      <c r="W1" s="80">
        <f t="shared" si="0"/>
        <v>22</v>
      </c>
      <c r="X1" s="80">
        <f t="shared" si="0"/>
        <v>23</v>
      </c>
      <c r="Y1" s="80">
        <f t="shared" si="0"/>
        <v>24</v>
      </c>
      <c r="Z1" s="80">
        <f t="shared" si="0"/>
        <v>25</v>
      </c>
      <c r="AA1" s="80">
        <f t="shared" si="0"/>
        <v>26</v>
      </c>
      <c r="AB1" s="80">
        <f t="shared" si="0"/>
        <v>27</v>
      </c>
      <c r="AC1" s="80">
        <f t="shared" si="0"/>
        <v>28</v>
      </c>
      <c r="AD1" s="80">
        <f t="shared" si="0"/>
        <v>29</v>
      </c>
      <c r="AE1" s="80">
        <f t="shared" si="0"/>
        <v>30</v>
      </c>
      <c r="AF1" s="80">
        <f t="shared" si="0"/>
        <v>31</v>
      </c>
      <c r="AG1" s="80">
        <f t="shared" si="0"/>
        <v>32</v>
      </c>
      <c r="AH1" s="80">
        <f t="shared" si="0"/>
        <v>33</v>
      </c>
      <c r="AI1" s="80">
        <f t="shared" si="0"/>
        <v>34</v>
      </c>
      <c r="AJ1" s="80">
        <f t="shared" si="0"/>
        <v>35</v>
      </c>
      <c r="AK1" s="80">
        <f t="shared" si="0"/>
        <v>36</v>
      </c>
      <c r="AL1" s="80">
        <f t="shared" si="0"/>
        <v>37</v>
      </c>
      <c r="AM1" s="80">
        <f t="shared" si="0"/>
        <v>38</v>
      </c>
      <c r="AN1" s="80">
        <f t="shared" si="0"/>
        <v>39</v>
      </c>
      <c r="AO1" s="80">
        <f t="shared" si="0"/>
        <v>40</v>
      </c>
      <c r="AP1" s="80">
        <f t="shared" si="0"/>
        <v>41</v>
      </c>
      <c r="AQ1" s="80">
        <f t="shared" si="0"/>
        <v>42</v>
      </c>
      <c r="AR1" s="80">
        <f t="shared" si="0"/>
        <v>43</v>
      </c>
      <c r="AS1" s="80">
        <f t="shared" si="0"/>
        <v>44</v>
      </c>
      <c r="AT1" s="80">
        <f t="shared" si="0"/>
        <v>45</v>
      </c>
      <c r="AU1" s="80">
        <f t="shared" si="0"/>
        <v>46</v>
      </c>
      <c r="AV1" s="80">
        <f t="shared" si="0"/>
        <v>47</v>
      </c>
      <c r="AW1" s="80">
        <f t="shared" si="0"/>
        <v>48</v>
      </c>
      <c r="AX1" s="80">
        <f t="shared" si="0"/>
        <v>49</v>
      </c>
      <c r="AY1" s="80">
        <f t="shared" si="0"/>
        <v>50</v>
      </c>
      <c r="AZ1" s="80">
        <f t="shared" si="0"/>
        <v>51</v>
      </c>
      <c r="BA1" s="80">
        <f t="shared" si="0"/>
        <v>52</v>
      </c>
      <c r="BB1" s="80">
        <f t="shared" si="0"/>
        <v>53</v>
      </c>
      <c r="BC1" s="80">
        <f t="shared" si="0"/>
        <v>54</v>
      </c>
      <c r="BD1" s="80">
        <f t="shared" si="0"/>
        <v>55</v>
      </c>
      <c r="BE1" s="80">
        <f t="shared" si="0"/>
        <v>56</v>
      </c>
      <c r="BF1" s="80">
        <f t="shared" si="0"/>
        <v>57</v>
      </c>
      <c r="BG1" s="80">
        <f t="shared" si="0"/>
        <v>58</v>
      </c>
      <c r="BH1" s="80">
        <f t="shared" si="0"/>
        <v>59</v>
      </c>
      <c r="BI1" s="80">
        <f t="shared" si="0"/>
        <v>60</v>
      </c>
      <c r="BJ1" s="80">
        <f t="shared" si="0"/>
        <v>61</v>
      </c>
      <c r="BK1" s="80">
        <f t="shared" si="0"/>
        <v>62</v>
      </c>
      <c r="BL1" s="80">
        <f t="shared" si="0"/>
        <v>63</v>
      </c>
      <c r="BM1" s="80">
        <f t="shared" si="0"/>
        <v>64</v>
      </c>
      <c r="BN1" s="80">
        <f t="shared" si="0"/>
        <v>65</v>
      </c>
      <c r="BO1" s="80">
        <f t="shared" si="0"/>
        <v>66</v>
      </c>
      <c r="BP1" s="80">
        <f t="shared" ref="BP1:BZ1" si="1">BO1+1</f>
        <v>67</v>
      </c>
      <c r="BQ1" s="80">
        <f t="shared" si="1"/>
        <v>68</v>
      </c>
      <c r="BR1" s="80">
        <f t="shared" si="1"/>
        <v>69</v>
      </c>
      <c r="BS1" s="80">
        <f t="shared" si="1"/>
        <v>70</v>
      </c>
      <c r="BT1" s="80">
        <f t="shared" si="1"/>
        <v>71</v>
      </c>
      <c r="BU1" s="80">
        <f t="shared" si="1"/>
        <v>72</v>
      </c>
      <c r="BV1" s="80">
        <f t="shared" si="1"/>
        <v>73</v>
      </c>
      <c r="BW1" s="80">
        <f t="shared" si="1"/>
        <v>74</v>
      </c>
      <c r="BX1" s="80">
        <f t="shared" si="1"/>
        <v>75</v>
      </c>
      <c r="BY1" s="80">
        <f t="shared" si="1"/>
        <v>76</v>
      </c>
      <c r="BZ1" s="80">
        <f t="shared" si="1"/>
        <v>77</v>
      </c>
    </row>
    <row r="2" spans="1:79" s="9" customFormat="1" x14ac:dyDescent="0.2">
      <c r="A2" s="80"/>
      <c r="Q2" s="29">
        <f t="shared" ref="Q2:AB2" si="2">SUM(Q4:Q499)</f>
        <v>2236853.2200000002</v>
      </c>
      <c r="R2" s="29">
        <f t="shared" si="2"/>
        <v>2017808.1599999997</v>
      </c>
      <c r="S2" s="29">
        <f t="shared" si="2"/>
        <v>2017808.1599999997</v>
      </c>
      <c r="T2" s="29">
        <f t="shared" si="2"/>
        <v>2017808.1599999997</v>
      </c>
      <c r="U2" s="29">
        <f t="shared" si="2"/>
        <v>2963104.3200000003</v>
      </c>
      <c r="V2" s="29">
        <f t="shared" si="2"/>
        <v>2017808.1599999997</v>
      </c>
      <c r="W2" s="29">
        <f t="shared" si="2"/>
        <v>0</v>
      </c>
      <c r="X2" s="29">
        <f t="shared" si="2"/>
        <v>0</v>
      </c>
      <c r="Y2" s="29">
        <f t="shared" si="2"/>
        <v>2963104.2600000002</v>
      </c>
      <c r="Z2" s="29">
        <f t="shared" si="2"/>
        <v>2236853.2200000002</v>
      </c>
      <c r="AA2" s="29">
        <f t="shared" si="2"/>
        <v>1975786.08</v>
      </c>
      <c r="AB2" s="29">
        <f t="shared" si="2"/>
        <v>42022.080000000002</v>
      </c>
      <c r="AC2" s="81"/>
      <c r="AD2" s="81"/>
      <c r="AE2" s="81"/>
      <c r="AF2" s="81"/>
      <c r="AG2" s="81"/>
      <c r="AH2" s="81"/>
      <c r="AI2" s="81"/>
      <c r="AJ2" s="81"/>
      <c r="AK2" s="82"/>
      <c r="AL2" s="83"/>
      <c r="AM2" s="81"/>
      <c r="AN2" s="82"/>
      <c r="AO2" s="82"/>
      <c r="AP2" s="83"/>
      <c r="AQ2" s="83"/>
      <c r="AR2" s="83"/>
      <c r="AS2" s="83"/>
      <c r="AT2" s="82"/>
      <c r="AU2" s="82"/>
      <c r="AV2" s="83"/>
      <c r="AW2" s="83"/>
      <c r="AX2" s="82"/>
      <c r="AY2" s="82"/>
      <c r="AZ2" s="82"/>
      <c r="BA2" s="82"/>
      <c r="BB2" s="82"/>
      <c r="BC2" s="82"/>
      <c r="BD2" s="82"/>
      <c r="BE2" s="29">
        <f t="shared" ref="BE2" si="3">SUM(BE4:BE499)</f>
        <v>382309.4</v>
      </c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29">
        <f t="shared" ref="BQ2" si="4">SUM(BQ4:BQ499)</f>
        <v>295917.08</v>
      </c>
      <c r="BR2" s="83"/>
      <c r="BS2" s="83"/>
      <c r="BT2" s="83"/>
      <c r="BU2" s="83"/>
      <c r="BV2" s="29">
        <f t="shared" ref="BV2" si="5">SUM(BV4:BV499)</f>
        <v>151118.32</v>
      </c>
      <c r="BW2" s="83"/>
      <c r="BX2" s="83"/>
      <c r="BY2" s="83"/>
      <c r="BZ2" s="29">
        <f t="shared" ref="BZ2" si="6">SUM(BZ4:BZ499)</f>
        <v>76069.16</v>
      </c>
      <c r="CA2" s="82"/>
    </row>
    <row r="3" spans="1:79" s="34" customFormat="1" x14ac:dyDescent="0.2">
      <c r="A3" s="84" t="s">
        <v>67</v>
      </c>
      <c r="B3" s="34" t="s">
        <v>0</v>
      </c>
      <c r="C3" s="34" t="s">
        <v>9</v>
      </c>
      <c r="D3" s="34" t="s">
        <v>10</v>
      </c>
      <c r="E3" s="34" t="s">
        <v>117</v>
      </c>
      <c r="F3" s="34" t="s">
        <v>118</v>
      </c>
      <c r="G3" s="34" t="s">
        <v>2</v>
      </c>
      <c r="H3" s="34" t="s">
        <v>11</v>
      </c>
      <c r="I3" s="34" t="s">
        <v>12</v>
      </c>
      <c r="J3" s="34" t="s">
        <v>119</v>
      </c>
      <c r="K3" s="34" t="s">
        <v>120</v>
      </c>
      <c r="L3" s="34" t="s">
        <v>13</v>
      </c>
      <c r="M3" s="34" t="s">
        <v>121</v>
      </c>
      <c r="N3" s="34" t="s">
        <v>14</v>
      </c>
      <c r="O3" s="34" t="s">
        <v>15</v>
      </c>
      <c r="P3" s="34" t="s">
        <v>122</v>
      </c>
      <c r="Q3" s="36" t="s">
        <v>16</v>
      </c>
      <c r="R3" s="36" t="s">
        <v>3</v>
      </c>
      <c r="S3" s="36" t="s">
        <v>4</v>
      </c>
      <c r="T3" s="36" t="s">
        <v>17</v>
      </c>
      <c r="U3" s="36" t="s">
        <v>5</v>
      </c>
      <c r="V3" s="36" t="s">
        <v>8</v>
      </c>
      <c r="W3" s="36" t="s">
        <v>18</v>
      </c>
      <c r="X3" s="36" t="s">
        <v>19</v>
      </c>
      <c r="Y3" s="36" t="s">
        <v>6</v>
      </c>
      <c r="Z3" s="36" t="s">
        <v>7</v>
      </c>
      <c r="AA3" s="36" t="s">
        <v>20</v>
      </c>
      <c r="AB3" s="36" t="s">
        <v>21</v>
      </c>
      <c r="AC3" s="85" t="s">
        <v>123</v>
      </c>
      <c r="AD3" s="85" t="s">
        <v>124</v>
      </c>
      <c r="AE3" s="85" t="s">
        <v>125</v>
      </c>
      <c r="AF3" s="85" t="s">
        <v>126</v>
      </c>
      <c r="AG3" s="85" t="s">
        <v>127</v>
      </c>
      <c r="AH3" s="85" t="s">
        <v>128</v>
      </c>
      <c r="AI3" s="85" t="s">
        <v>129</v>
      </c>
      <c r="AJ3" s="85" t="s">
        <v>130</v>
      </c>
      <c r="AK3" s="36" t="s">
        <v>53</v>
      </c>
      <c r="AL3" s="36" t="s">
        <v>54</v>
      </c>
      <c r="AM3" s="85" t="s">
        <v>131</v>
      </c>
      <c r="AN3" s="36" t="s">
        <v>55</v>
      </c>
      <c r="AO3" s="36" t="s">
        <v>132</v>
      </c>
      <c r="AP3" s="36" t="s">
        <v>56</v>
      </c>
      <c r="AQ3" s="36" t="s">
        <v>57</v>
      </c>
      <c r="AR3" s="36" t="s">
        <v>58</v>
      </c>
      <c r="AS3" s="36" t="s">
        <v>133</v>
      </c>
      <c r="AT3" s="36" t="s">
        <v>59</v>
      </c>
      <c r="AU3" s="36" t="s">
        <v>134</v>
      </c>
      <c r="AV3" s="36" t="s">
        <v>60</v>
      </c>
      <c r="AW3" s="36" t="s">
        <v>22</v>
      </c>
      <c r="AX3" s="36" t="s">
        <v>23</v>
      </c>
      <c r="AY3" s="36" t="s">
        <v>24</v>
      </c>
      <c r="AZ3" s="36" t="s">
        <v>25</v>
      </c>
      <c r="BA3" s="36" t="s">
        <v>26</v>
      </c>
      <c r="BB3" s="36" t="s">
        <v>27</v>
      </c>
      <c r="BC3" s="36" t="s">
        <v>28</v>
      </c>
      <c r="BD3" s="36" t="s">
        <v>29</v>
      </c>
      <c r="BE3" s="36" t="s">
        <v>30</v>
      </c>
      <c r="BF3" s="36" t="s">
        <v>31</v>
      </c>
      <c r="BG3" s="36" t="s">
        <v>32</v>
      </c>
      <c r="BH3" s="36" t="s">
        <v>33</v>
      </c>
      <c r="BI3" s="36" t="s">
        <v>34</v>
      </c>
      <c r="BJ3" s="36" t="s">
        <v>35</v>
      </c>
      <c r="BK3" s="36" t="s">
        <v>36</v>
      </c>
      <c r="BL3" s="36" t="s">
        <v>37</v>
      </c>
      <c r="BM3" s="36" t="s">
        <v>38</v>
      </c>
      <c r="BN3" s="36" t="s">
        <v>39</v>
      </c>
      <c r="BO3" s="36" t="s">
        <v>40</v>
      </c>
      <c r="BP3" s="36" t="s">
        <v>41</v>
      </c>
      <c r="BQ3" s="36" t="s">
        <v>42</v>
      </c>
      <c r="BR3" s="36" t="s">
        <v>31</v>
      </c>
      <c r="BS3" s="36" t="s">
        <v>43</v>
      </c>
      <c r="BT3" s="36" t="s">
        <v>44</v>
      </c>
      <c r="BU3" s="36" t="s">
        <v>45</v>
      </c>
      <c r="BV3" s="36" t="s">
        <v>46</v>
      </c>
      <c r="BW3" s="36" t="s">
        <v>47</v>
      </c>
      <c r="BX3" s="36" t="s">
        <v>48</v>
      </c>
      <c r="BY3" s="36" t="s">
        <v>49</v>
      </c>
      <c r="BZ3" s="36" t="s">
        <v>50</v>
      </c>
      <c r="CA3" s="36"/>
    </row>
    <row r="4" spans="1:79" x14ac:dyDescent="0.2">
      <c r="A4" s="80" t="str">
        <f>IF(B4="","",IF(COUNTIF(Liquidación!$C:$C,$B4)=0,"x",""))</f>
        <v/>
      </c>
      <c r="B4" s="78">
        <v>20202020123</v>
      </c>
      <c r="C4" s="64" t="s">
        <v>149</v>
      </c>
      <c r="D4" s="65">
        <v>3009</v>
      </c>
      <c r="E4" s="65" t="s">
        <v>51</v>
      </c>
      <c r="F4" s="65" t="s">
        <v>52</v>
      </c>
      <c r="G4" s="65">
        <v>1</v>
      </c>
      <c r="H4" s="65">
        <v>1</v>
      </c>
      <c r="I4" s="65">
        <v>49</v>
      </c>
      <c r="J4" s="65">
        <v>8</v>
      </c>
      <c r="K4" s="65">
        <v>0</v>
      </c>
      <c r="L4" s="65">
        <v>49</v>
      </c>
      <c r="M4" s="65">
        <v>0</v>
      </c>
      <c r="N4" s="65" t="s">
        <v>51</v>
      </c>
      <c r="O4" s="65">
        <v>0</v>
      </c>
      <c r="P4" s="65">
        <v>0</v>
      </c>
      <c r="Q4" s="62">
        <v>388544.31</v>
      </c>
      <c r="R4" s="62">
        <v>350495.9</v>
      </c>
      <c r="S4" s="62">
        <v>350495.9</v>
      </c>
      <c r="T4" s="62">
        <v>350495.9</v>
      </c>
      <c r="U4" s="62">
        <v>388544.33</v>
      </c>
      <c r="V4" s="62">
        <v>350495.9</v>
      </c>
      <c r="W4" s="62">
        <v>0</v>
      </c>
      <c r="X4" s="62">
        <v>0</v>
      </c>
      <c r="Y4" s="62">
        <v>388544.31</v>
      </c>
      <c r="Z4" s="62">
        <v>388544.31</v>
      </c>
      <c r="AA4" s="62">
        <v>343492.22</v>
      </c>
      <c r="AB4" s="62">
        <v>7003.68</v>
      </c>
      <c r="AC4" s="79">
        <v>1</v>
      </c>
      <c r="AD4" s="79">
        <v>1</v>
      </c>
      <c r="AE4" s="79"/>
      <c r="AF4" s="79">
        <v>0</v>
      </c>
      <c r="AG4" s="79"/>
      <c r="AH4" s="79">
        <v>0</v>
      </c>
      <c r="AI4" s="79">
        <v>30</v>
      </c>
      <c r="AJ4" s="79">
        <v>0</v>
      </c>
      <c r="AK4" s="62">
        <v>302378.15999999997</v>
      </c>
      <c r="AL4" s="62">
        <v>21166.47</v>
      </c>
      <c r="AM4" s="79">
        <v>0</v>
      </c>
      <c r="AN4" s="62">
        <v>0</v>
      </c>
      <c r="AO4" s="62">
        <v>0</v>
      </c>
      <c r="AP4" s="62">
        <v>0</v>
      </c>
      <c r="AQ4" s="62">
        <v>0</v>
      </c>
      <c r="AR4" s="62">
        <v>26951.27</v>
      </c>
      <c r="AS4" s="62">
        <v>38048.410000000003</v>
      </c>
      <c r="AT4" s="62">
        <v>0</v>
      </c>
      <c r="AU4" s="62">
        <v>0</v>
      </c>
      <c r="AV4" s="62">
        <v>0</v>
      </c>
      <c r="AW4" s="62">
        <v>0</v>
      </c>
      <c r="AX4" s="62">
        <v>36994.11</v>
      </c>
      <c r="AY4" s="62">
        <v>5461.53</v>
      </c>
      <c r="AZ4" s="62">
        <v>0</v>
      </c>
      <c r="BA4" s="62">
        <v>0</v>
      </c>
      <c r="BB4" s="62">
        <v>3228.83</v>
      </c>
      <c r="BC4" s="62">
        <v>3496.9</v>
      </c>
      <c r="BD4" s="62">
        <v>16144.13</v>
      </c>
      <c r="BE4" s="62">
        <v>65325.5</v>
      </c>
      <c r="BF4" s="62">
        <v>0</v>
      </c>
      <c r="BG4" s="62">
        <v>0</v>
      </c>
      <c r="BH4" s="62">
        <v>0</v>
      </c>
      <c r="BI4" s="62">
        <v>38554.550000000003</v>
      </c>
      <c r="BJ4" s="62">
        <v>10514.88</v>
      </c>
      <c r="BK4" s="62">
        <v>0</v>
      </c>
      <c r="BL4" s="62">
        <v>1748.45</v>
      </c>
      <c r="BM4" s="62">
        <v>0</v>
      </c>
      <c r="BN4" s="62">
        <v>0</v>
      </c>
      <c r="BO4" s="62">
        <v>0</v>
      </c>
      <c r="BP4" s="62">
        <v>0</v>
      </c>
      <c r="BQ4" s="62">
        <v>50817.88</v>
      </c>
      <c r="BR4" s="62">
        <v>0</v>
      </c>
      <c r="BS4" s="62">
        <v>19815.759999999998</v>
      </c>
      <c r="BT4" s="62">
        <v>0</v>
      </c>
      <c r="BU4" s="62">
        <v>0</v>
      </c>
      <c r="BV4" s="62">
        <v>19815.759999999998</v>
      </c>
      <c r="BW4" s="62">
        <v>9907.8799999999992</v>
      </c>
      <c r="BX4" s="62">
        <v>0</v>
      </c>
      <c r="BY4" s="62">
        <v>0</v>
      </c>
      <c r="BZ4" s="62">
        <v>9907.8799999999992</v>
      </c>
    </row>
    <row r="5" spans="1:79" x14ac:dyDescent="0.2">
      <c r="A5" s="80" t="str">
        <f>IF(B5="","",IF(COUNTIF(Liquidación!$C:$C,$B5)=0,"x",""))</f>
        <v/>
      </c>
      <c r="B5" s="78">
        <v>20202020124</v>
      </c>
      <c r="C5" s="64" t="s">
        <v>150</v>
      </c>
      <c r="D5" s="65">
        <v>126205</v>
      </c>
      <c r="E5" s="65" t="s">
        <v>51</v>
      </c>
      <c r="F5" s="65" t="s">
        <v>52</v>
      </c>
      <c r="G5" s="65">
        <v>1</v>
      </c>
      <c r="H5" s="65">
        <v>1</v>
      </c>
      <c r="I5" s="65">
        <v>49</v>
      </c>
      <c r="J5" s="65">
        <v>8</v>
      </c>
      <c r="K5" s="65">
        <v>0</v>
      </c>
      <c r="L5" s="65">
        <v>49</v>
      </c>
      <c r="M5" s="65">
        <v>0</v>
      </c>
      <c r="N5" s="65" t="s">
        <v>51</v>
      </c>
      <c r="O5" s="65">
        <v>0</v>
      </c>
      <c r="P5" s="65">
        <v>0</v>
      </c>
      <c r="Q5" s="62">
        <v>366756.78</v>
      </c>
      <c r="R5" s="62">
        <v>330841.92</v>
      </c>
      <c r="S5" s="62">
        <v>330841.92</v>
      </c>
      <c r="T5" s="62">
        <v>330841.92</v>
      </c>
      <c r="U5" s="62">
        <v>366756.79</v>
      </c>
      <c r="V5" s="62">
        <v>330841.92</v>
      </c>
      <c r="W5" s="62">
        <v>0</v>
      </c>
      <c r="X5" s="62">
        <v>0</v>
      </c>
      <c r="Y5" s="62">
        <v>366756.78</v>
      </c>
      <c r="Z5" s="62">
        <v>366756.78</v>
      </c>
      <c r="AA5" s="62">
        <v>323838.24</v>
      </c>
      <c r="AB5" s="62">
        <v>7003.68</v>
      </c>
      <c r="AC5" s="79">
        <v>1</v>
      </c>
      <c r="AD5" s="79">
        <v>1</v>
      </c>
      <c r="AE5" s="79"/>
      <c r="AF5" s="79">
        <v>0</v>
      </c>
      <c r="AG5" s="79"/>
      <c r="AH5" s="79">
        <v>0</v>
      </c>
      <c r="AI5" s="79">
        <v>30</v>
      </c>
      <c r="AJ5" s="79">
        <v>0</v>
      </c>
      <c r="AK5" s="62">
        <v>302378.15999999997</v>
      </c>
      <c r="AL5" s="62">
        <v>3023.78</v>
      </c>
      <c r="AM5" s="79">
        <v>0</v>
      </c>
      <c r="AN5" s="62">
        <v>0</v>
      </c>
      <c r="AO5" s="62">
        <v>0</v>
      </c>
      <c r="AP5" s="62">
        <v>0</v>
      </c>
      <c r="AQ5" s="62">
        <v>0</v>
      </c>
      <c r="AR5" s="62">
        <v>25439.98</v>
      </c>
      <c r="AS5" s="62">
        <v>35914.86</v>
      </c>
      <c r="AT5" s="62">
        <v>0</v>
      </c>
      <c r="AU5" s="62">
        <v>0</v>
      </c>
      <c r="AV5" s="62">
        <v>0</v>
      </c>
      <c r="AW5" s="62">
        <v>0</v>
      </c>
      <c r="AX5" s="62">
        <v>34877.379999999997</v>
      </c>
      <c r="AY5" s="62">
        <v>5149.03</v>
      </c>
      <c r="AZ5" s="62">
        <v>0</v>
      </c>
      <c r="BA5" s="62">
        <v>0</v>
      </c>
      <c r="BB5" s="62">
        <v>3044.08</v>
      </c>
      <c r="BC5" s="62">
        <v>3300.81</v>
      </c>
      <c r="BD5" s="62">
        <v>15220.4</v>
      </c>
      <c r="BE5" s="62">
        <v>61591.7</v>
      </c>
      <c r="BF5" s="62">
        <v>0</v>
      </c>
      <c r="BG5" s="62">
        <v>0</v>
      </c>
      <c r="BH5" s="62">
        <v>0</v>
      </c>
      <c r="BI5" s="62">
        <v>36392.61</v>
      </c>
      <c r="BJ5" s="62">
        <v>9925.26</v>
      </c>
      <c r="BK5" s="62">
        <v>0</v>
      </c>
      <c r="BL5" s="62">
        <v>1665.41</v>
      </c>
      <c r="BM5" s="62">
        <v>0</v>
      </c>
      <c r="BN5" s="62">
        <v>0</v>
      </c>
      <c r="BO5" s="62">
        <v>0</v>
      </c>
      <c r="BP5" s="62">
        <v>0</v>
      </c>
      <c r="BQ5" s="62">
        <v>47983.28</v>
      </c>
      <c r="BR5" s="62">
        <v>0</v>
      </c>
      <c r="BS5" s="62">
        <v>18704.599999999999</v>
      </c>
      <c r="BT5" s="62">
        <v>0</v>
      </c>
      <c r="BU5" s="62">
        <v>0</v>
      </c>
      <c r="BV5" s="62">
        <v>18704.599999999999</v>
      </c>
      <c r="BW5" s="62">
        <v>9437.2999999999993</v>
      </c>
      <c r="BX5" s="62">
        <v>100</v>
      </c>
      <c r="BY5" s="62">
        <v>0</v>
      </c>
      <c r="BZ5" s="62">
        <v>9437.2999999999993</v>
      </c>
    </row>
    <row r="6" spans="1:79" x14ac:dyDescent="0.2">
      <c r="A6" s="80" t="str">
        <f>IF(B6="","",IF(COUNTIF(Liquidación!$C:$C,$B6)=0,"x",""))</f>
        <v/>
      </c>
      <c r="B6" s="78">
        <v>20202020125</v>
      </c>
      <c r="C6" s="64" t="s">
        <v>151</v>
      </c>
      <c r="D6" s="65">
        <v>126205</v>
      </c>
      <c r="E6" s="65" t="s">
        <v>51</v>
      </c>
      <c r="F6" s="65" t="s">
        <v>52</v>
      </c>
      <c r="G6" s="65">
        <v>1</v>
      </c>
      <c r="H6" s="65">
        <v>1</v>
      </c>
      <c r="I6" s="65">
        <v>49</v>
      </c>
      <c r="J6" s="65">
        <v>1</v>
      </c>
      <c r="K6" s="65">
        <v>0</v>
      </c>
      <c r="L6" s="65">
        <v>18</v>
      </c>
      <c r="M6" s="65">
        <v>0</v>
      </c>
      <c r="N6" s="65" t="s">
        <v>51</v>
      </c>
      <c r="O6" s="65">
        <v>0</v>
      </c>
      <c r="P6" s="65">
        <v>0</v>
      </c>
      <c r="Q6" s="62">
        <v>181562.76</v>
      </c>
      <c r="R6" s="62">
        <v>163783.13</v>
      </c>
      <c r="S6" s="62">
        <v>163783.13</v>
      </c>
      <c r="T6" s="62">
        <v>163783.13</v>
      </c>
      <c r="U6" s="62">
        <v>363125.52</v>
      </c>
      <c r="V6" s="62">
        <v>163783.13</v>
      </c>
      <c r="W6" s="62">
        <v>0</v>
      </c>
      <c r="X6" s="62">
        <v>0</v>
      </c>
      <c r="Y6" s="62">
        <v>363125.52</v>
      </c>
      <c r="Z6" s="62">
        <v>181562.76</v>
      </c>
      <c r="AA6" s="62">
        <v>160281.29</v>
      </c>
      <c r="AB6" s="62">
        <v>3501.84</v>
      </c>
      <c r="AC6" s="79">
        <v>1</v>
      </c>
      <c r="AD6" s="79">
        <v>1</v>
      </c>
      <c r="AE6" s="79"/>
      <c r="AF6" s="79">
        <v>0</v>
      </c>
      <c r="AG6" s="79"/>
      <c r="AH6" s="79">
        <v>0</v>
      </c>
      <c r="AI6" s="79">
        <v>30</v>
      </c>
      <c r="AJ6" s="79">
        <v>0</v>
      </c>
      <c r="AK6" s="62">
        <v>151189.07999999999</v>
      </c>
      <c r="AL6" s="62">
        <v>0</v>
      </c>
      <c r="AM6" s="79">
        <v>0</v>
      </c>
      <c r="AN6" s="62">
        <v>0</v>
      </c>
      <c r="AO6" s="62">
        <v>0</v>
      </c>
      <c r="AP6" s="62">
        <v>0</v>
      </c>
      <c r="AQ6" s="62">
        <v>0</v>
      </c>
      <c r="AR6" s="62">
        <v>12594.05</v>
      </c>
      <c r="AS6" s="62">
        <v>17779.63</v>
      </c>
      <c r="AT6" s="62">
        <v>0</v>
      </c>
      <c r="AU6" s="62">
        <v>0</v>
      </c>
      <c r="AV6" s="62">
        <v>0</v>
      </c>
      <c r="AW6" s="62">
        <v>0</v>
      </c>
      <c r="AX6" s="62">
        <v>17262.29</v>
      </c>
      <c r="AY6" s="62">
        <v>2548.4699999999998</v>
      </c>
      <c r="AZ6" s="62">
        <v>0</v>
      </c>
      <c r="BA6" s="62">
        <v>0</v>
      </c>
      <c r="BB6" s="62">
        <v>1506.64</v>
      </c>
      <c r="BC6" s="62">
        <v>3268.13</v>
      </c>
      <c r="BD6" s="62">
        <v>7533.22</v>
      </c>
      <c r="BE6" s="62">
        <v>32118.75</v>
      </c>
      <c r="BF6" s="62">
        <v>0</v>
      </c>
      <c r="BG6" s="62">
        <v>0</v>
      </c>
      <c r="BH6" s="62">
        <v>0</v>
      </c>
      <c r="BI6" s="62">
        <v>18016.14</v>
      </c>
      <c r="BJ6" s="62">
        <v>4913.49</v>
      </c>
      <c r="BK6" s="62">
        <v>0</v>
      </c>
      <c r="BL6" s="62">
        <v>1649.06</v>
      </c>
      <c r="BM6" s="62">
        <v>0</v>
      </c>
      <c r="BN6" s="62">
        <v>0</v>
      </c>
      <c r="BO6" s="62">
        <v>0</v>
      </c>
      <c r="BP6" s="62">
        <v>0</v>
      </c>
      <c r="BQ6" s="62">
        <v>24578.69</v>
      </c>
      <c r="BR6" s="62">
        <v>0</v>
      </c>
      <c r="BS6" s="62">
        <v>18519.400000000001</v>
      </c>
      <c r="BT6" s="62">
        <v>0</v>
      </c>
      <c r="BU6" s="62">
        <v>0</v>
      </c>
      <c r="BV6" s="62">
        <v>18519.400000000001</v>
      </c>
      <c r="BW6" s="62">
        <v>9344.7000000000007</v>
      </c>
      <c r="BX6" s="62">
        <v>100</v>
      </c>
      <c r="BY6" s="62">
        <v>0</v>
      </c>
      <c r="BZ6" s="62">
        <v>9344.7000000000007</v>
      </c>
    </row>
    <row r="7" spans="1:79" x14ac:dyDescent="0.2">
      <c r="A7" s="80" t="str">
        <f>IF(B7="","",IF(COUNTIF(Liquidación!$C:$C,$B7)=0,"x",""))</f>
        <v/>
      </c>
      <c r="B7" s="78">
        <v>20202020126</v>
      </c>
      <c r="C7" s="64" t="s">
        <v>152</v>
      </c>
      <c r="D7" s="65">
        <v>126205</v>
      </c>
      <c r="E7" s="65" t="s">
        <v>51</v>
      </c>
      <c r="F7" s="65" t="s">
        <v>52</v>
      </c>
      <c r="G7" s="65">
        <v>1</v>
      </c>
      <c r="H7" s="65">
        <v>1</v>
      </c>
      <c r="I7" s="65">
        <v>49</v>
      </c>
      <c r="J7" s="65">
        <v>1</v>
      </c>
      <c r="K7" s="65">
        <v>0</v>
      </c>
      <c r="L7" s="65">
        <v>18</v>
      </c>
      <c r="M7" s="65">
        <v>0</v>
      </c>
      <c r="N7" s="65" t="s">
        <v>51</v>
      </c>
      <c r="O7" s="65">
        <v>0</v>
      </c>
      <c r="P7" s="65">
        <v>0</v>
      </c>
      <c r="Q7" s="62">
        <v>181562.76</v>
      </c>
      <c r="R7" s="62">
        <v>163783.13</v>
      </c>
      <c r="S7" s="62">
        <v>163783.13</v>
      </c>
      <c r="T7" s="62">
        <v>163783.13</v>
      </c>
      <c r="U7" s="62">
        <v>363125.52</v>
      </c>
      <c r="V7" s="62">
        <v>163783.13</v>
      </c>
      <c r="W7" s="62">
        <v>0</v>
      </c>
      <c r="X7" s="62">
        <v>0</v>
      </c>
      <c r="Y7" s="62">
        <v>363125.52</v>
      </c>
      <c r="Z7" s="62">
        <v>181562.76</v>
      </c>
      <c r="AA7" s="62">
        <v>160281.29</v>
      </c>
      <c r="AB7" s="62">
        <v>3501.84</v>
      </c>
      <c r="AC7" s="79">
        <v>1</v>
      </c>
      <c r="AD7" s="79">
        <v>1</v>
      </c>
      <c r="AE7" s="79"/>
      <c r="AF7" s="79">
        <v>0</v>
      </c>
      <c r="AG7" s="79"/>
      <c r="AH7" s="79">
        <v>0</v>
      </c>
      <c r="AI7" s="79">
        <v>30</v>
      </c>
      <c r="AJ7" s="79">
        <v>0</v>
      </c>
      <c r="AK7" s="62">
        <v>151189.07999999999</v>
      </c>
      <c r="AL7" s="62">
        <v>0</v>
      </c>
      <c r="AM7" s="79">
        <v>0</v>
      </c>
      <c r="AN7" s="62">
        <v>0</v>
      </c>
      <c r="AO7" s="62">
        <v>0</v>
      </c>
      <c r="AP7" s="62">
        <v>0</v>
      </c>
      <c r="AQ7" s="62">
        <v>0</v>
      </c>
      <c r="AR7" s="62">
        <v>12594.05</v>
      </c>
      <c r="AS7" s="62">
        <v>17779.63</v>
      </c>
      <c r="AT7" s="62">
        <v>0</v>
      </c>
      <c r="AU7" s="62">
        <v>0</v>
      </c>
      <c r="AV7" s="62">
        <v>0</v>
      </c>
      <c r="AW7" s="62">
        <v>0</v>
      </c>
      <c r="AX7" s="62">
        <v>17262.29</v>
      </c>
      <c r="AY7" s="62">
        <v>2548.4699999999998</v>
      </c>
      <c r="AZ7" s="62">
        <v>0</v>
      </c>
      <c r="BA7" s="62">
        <v>0</v>
      </c>
      <c r="BB7" s="62">
        <v>1506.64</v>
      </c>
      <c r="BC7" s="62">
        <v>3268.13</v>
      </c>
      <c r="BD7" s="62">
        <v>7533.22</v>
      </c>
      <c r="BE7" s="62">
        <v>32118.75</v>
      </c>
      <c r="BF7" s="62">
        <v>0</v>
      </c>
      <c r="BG7" s="62">
        <v>0</v>
      </c>
      <c r="BH7" s="62">
        <v>0</v>
      </c>
      <c r="BI7" s="62">
        <v>18016.14</v>
      </c>
      <c r="BJ7" s="62">
        <v>4913.49</v>
      </c>
      <c r="BK7" s="62">
        <v>0</v>
      </c>
      <c r="BL7" s="62">
        <v>1649.06</v>
      </c>
      <c r="BM7" s="62">
        <v>0</v>
      </c>
      <c r="BN7" s="62">
        <v>0</v>
      </c>
      <c r="BO7" s="62">
        <v>0</v>
      </c>
      <c r="BP7" s="62">
        <v>0</v>
      </c>
      <c r="BQ7" s="62">
        <v>24578.69</v>
      </c>
      <c r="BR7" s="62">
        <v>0</v>
      </c>
      <c r="BS7" s="62">
        <v>18519.400000000001</v>
      </c>
      <c r="BT7" s="62">
        <v>0</v>
      </c>
      <c r="BU7" s="62">
        <v>0</v>
      </c>
      <c r="BV7" s="62">
        <v>18519.400000000001</v>
      </c>
      <c r="BW7" s="62">
        <v>9344.7000000000007</v>
      </c>
      <c r="BX7" s="62">
        <v>100</v>
      </c>
      <c r="BY7" s="62">
        <v>0</v>
      </c>
      <c r="BZ7" s="62">
        <v>9344.7000000000007</v>
      </c>
    </row>
    <row r="8" spans="1:79" x14ac:dyDescent="0.2">
      <c r="A8" s="80" t="str">
        <f>IF(B8="","",IF(COUNTIF(Liquidación!$C:$C,$B8)=0,"x",""))</f>
        <v/>
      </c>
      <c r="B8" s="78">
        <v>20202020128</v>
      </c>
      <c r="C8" s="64" t="s">
        <v>154</v>
      </c>
      <c r="D8" s="65">
        <v>126205</v>
      </c>
      <c r="E8" s="65" t="s">
        <v>51</v>
      </c>
      <c r="F8" s="65" t="s">
        <v>52</v>
      </c>
      <c r="G8" s="65">
        <v>1</v>
      </c>
      <c r="H8" s="65">
        <v>1</v>
      </c>
      <c r="I8" s="65">
        <v>49</v>
      </c>
      <c r="J8" s="65">
        <v>8</v>
      </c>
      <c r="K8" s="65">
        <v>0</v>
      </c>
      <c r="L8" s="65">
        <v>49</v>
      </c>
      <c r="M8" s="65">
        <v>0</v>
      </c>
      <c r="N8" s="65" t="s">
        <v>51</v>
      </c>
      <c r="O8" s="65">
        <v>0</v>
      </c>
      <c r="P8" s="65">
        <v>0</v>
      </c>
      <c r="Q8" s="62">
        <v>366756.78</v>
      </c>
      <c r="R8" s="62">
        <v>330841.92</v>
      </c>
      <c r="S8" s="62">
        <v>330841.92</v>
      </c>
      <c r="T8" s="62">
        <v>330841.92</v>
      </c>
      <c r="U8" s="62">
        <v>366756.79</v>
      </c>
      <c r="V8" s="62">
        <v>330841.92</v>
      </c>
      <c r="W8" s="62">
        <v>0</v>
      </c>
      <c r="X8" s="62">
        <v>0</v>
      </c>
      <c r="Y8" s="62">
        <v>366756.78</v>
      </c>
      <c r="Z8" s="62">
        <v>366756.78</v>
      </c>
      <c r="AA8" s="62">
        <v>323838.24</v>
      </c>
      <c r="AB8" s="62">
        <v>7003.68</v>
      </c>
      <c r="AC8" s="79">
        <v>1</v>
      </c>
      <c r="AD8" s="79">
        <v>1</v>
      </c>
      <c r="AE8" s="79"/>
      <c r="AF8" s="79">
        <v>0</v>
      </c>
      <c r="AG8" s="79"/>
      <c r="AH8" s="79">
        <v>0</v>
      </c>
      <c r="AI8" s="79">
        <v>30</v>
      </c>
      <c r="AJ8" s="79">
        <v>0</v>
      </c>
      <c r="AK8" s="62">
        <v>302378.15999999997</v>
      </c>
      <c r="AL8" s="62">
        <v>3023.78</v>
      </c>
      <c r="AM8" s="79">
        <v>0</v>
      </c>
      <c r="AN8" s="62">
        <v>0</v>
      </c>
      <c r="AO8" s="62">
        <v>0</v>
      </c>
      <c r="AP8" s="62">
        <v>0</v>
      </c>
      <c r="AQ8" s="62">
        <v>0</v>
      </c>
      <c r="AR8" s="62">
        <v>25439.98</v>
      </c>
      <c r="AS8" s="62">
        <v>35914.86</v>
      </c>
      <c r="AT8" s="62">
        <v>0</v>
      </c>
      <c r="AU8" s="62">
        <v>0</v>
      </c>
      <c r="AV8" s="62">
        <v>0</v>
      </c>
      <c r="AW8" s="62">
        <v>0</v>
      </c>
      <c r="AX8" s="62">
        <v>34877.379999999997</v>
      </c>
      <c r="AY8" s="62">
        <v>5149.03</v>
      </c>
      <c r="AZ8" s="62">
        <v>0</v>
      </c>
      <c r="BA8" s="62">
        <v>0</v>
      </c>
      <c r="BB8" s="62">
        <v>3044.08</v>
      </c>
      <c r="BC8" s="62">
        <v>3300.81</v>
      </c>
      <c r="BD8" s="62">
        <v>15220.4</v>
      </c>
      <c r="BE8" s="62">
        <v>61591.7</v>
      </c>
      <c r="BF8" s="62">
        <v>0</v>
      </c>
      <c r="BG8" s="62">
        <v>0</v>
      </c>
      <c r="BH8" s="62">
        <v>0</v>
      </c>
      <c r="BI8" s="62">
        <v>36392.61</v>
      </c>
      <c r="BJ8" s="62">
        <v>9925.26</v>
      </c>
      <c r="BK8" s="62">
        <v>0</v>
      </c>
      <c r="BL8" s="62">
        <v>1665.41</v>
      </c>
      <c r="BM8" s="62">
        <v>0</v>
      </c>
      <c r="BN8" s="62">
        <v>0</v>
      </c>
      <c r="BO8" s="62">
        <v>0</v>
      </c>
      <c r="BP8" s="62">
        <v>0</v>
      </c>
      <c r="BQ8" s="62">
        <v>47983.28</v>
      </c>
      <c r="BR8" s="62">
        <v>0</v>
      </c>
      <c r="BS8" s="62">
        <v>18704.599999999999</v>
      </c>
      <c r="BT8" s="62">
        <v>0</v>
      </c>
      <c r="BU8" s="62">
        <v>0</v>
      </c>
      <c r="BV8" s="62">
        <v>18704.599999999999</v>
      </c>
      <c r="BW8" s="62">
        <v>9437.2999999999993</v>
      </c>
      <c r="BX8" s="62">
        <v>100</v>
      </c>
      <c r="BY8" s="62">
        <v>0</v>
      </c>
      <c r="BZ8" s="62">
        <v>9437.2999999999993</v>
      </c>
    </row>
    <row r="9" spans="1:79" x14ac:dyDescent="0.2">
      <c r="A9" s="80" t="str">
        <f>IF(B9="","",IF(COUNTIF(Liquidación!$C:$C,$B9)=0,"x",""))</f>
        <v/>
      </c>
      <c r="B9" s="78">
        <v>20202020127</v>
      </c>
      <c r="C9" s="64" t="s">
        <v>153</v>
      </c>
      <c r="D9" s="65">
        <v>3009</v>
      </c>
      <c r="E9" s="65" t="s">
        <v>51</v>
      </c>
      <c r="F9" s="65" t="s">
        <v>52</v>
      </c>
      <c r="G9" s="65">
        <v>1</v>
      </c>
      <c r="H9" s="65">
        <v>1</v>
      </c>
      <c r="I9" s="65">
        <v>49</v>
      </c>
      <c r="J9" s="65">
        <v>8</v>
      </c>
      <c r="K9" s="65">
        <v>0</v>
      </c>
      <c r="L9" s="65">
        <v>49</v>
      </c>
      <c r="M9" s="65">
        <v>0</v>
      </c>
      <c r="N9" s="65" t="s">
        <v>51</v>
      </c>
      <c r="O9" s="65">
        <v>0</v>
      </c>
      <c r="P9" s="65">
        <v>0</v>
      </c>
      <c r="Q9" s="62">
        <v>388544.31</v>
      </c>
      <c r="R9" s="62">
        <v>350495.9</v>
      </c>
      <c r="S9" s="62">
        <v>350495.9</v>
      </c>
      <c r="T9" s="62">
        <v>350495.9</v>
      </c>
      <c r="U9" s="62">
        <v>388544.33</v>
      </c>
      <c r="V9" s="62">
        <v>350495.9</v>
      </c>
      <c r="W9" s="62">
        <v>0</v>
      </c>
      <c r="X9" s="62">
        <v>0</v>
      </c>
      <c r="Y9" s="62">
        <v>388544.31</v>
      </c>
      <c r="Z9" s="62">
        <v>388544.31</v>
      </c>
      <c r="AA9" s="62">
        <v>343492.22</v>
      </c>
      <c r="AB9" s="62">
        <v>7003.68</v>
      </c>
      <c r="AC9" s="79">
        <v>1</v>
      </c>
      <c r="AD9" s="79">
        <v>1</v>
      </c>
      <c r="AE9" s="79"/>
      <c r="AF9" s="79">
        <v>0</v>
      </c>
      <c r="AG9" s="79"/>
      <c r="AH9" s="79">
        <v>0</v>
      </c>
      <c r="AI9" s="79">
        <v>30</v>
      </c>
      <c r="AJ9" s="79">
        <v>0</v>
      </c>
      <c r="AK9" s="62">
        <v>302378.15999999997</v>
      </c>
      <c r="AL9" s="62">
        <v>21166.47</v>
      </c>
      <c r="AM9" s="79">
        <v>0</v>
      </c>
      <c r="AN9" s="62">
        <v>0</v>
      </c>
      <c r="AO9" s="62">
        <v>0</v>
      </c>
      <c r="AP9" s="62">
        <v>0</v>
      </c>
      <c r="AQ9" s="62">
        <v>0</v>
      </c>
      <c r="AR9" s="62">
        <v>26951.27</v>
      </c>
      <c r="AS9" s="62">
        <v>38048.410000000003</v>
      </c>
      <c r="AT9" s="62">
        <v>0</v>
      </c>
      <c r="AU9" s="62">
        <v>0</v>
      </c>
      <c r="AV9" s="62">
        <v>0</v>
      </c>
      <c r="AW9" s="62">
        <v>0</v>
      </c>
      <c r="AX9" s="62">
        <v>36994.11</v>
      </c>
      <c r="AY9" s="62">
        <v>5461.53</v>
      </c>
      <c r="AZ9" s="62">
        <v>0</v>
      </c>
      <c r="BA9" s="62">
        <v>0</v>
      </c>
      <c r="BB9" s="62">
        <v>3228.83</v>
      </c>
      <c r="BC9" s="62">
        <v>3496.9</v>
      </c>
      <c r="BD9" s="62">
        <v>16144.13</v>
      </c>
      <c r="BE9" s="62">
        <v>65325.5</v>
      </c>
      <c r="BF9" s="62">
        <v>0</v>
      </c>
      <c r="BG9" s="62">
        <v>0</v>
      </c>
      <c r="BH9" s="62">
        <v>0</v>
      </c>
      <c r="BI9" s="62">
        <v>38554.550000000003</v>
      </c>
      <c r="BJ9" s="62">
        <v>10514.88</v>
      </c>
      <c r="BK9" s="62">
        <v>0</v>
      </c>
      <c r="BL9" s="62">
        <v>1748.45</v>
      </c>
      <c r="BM9" s="62">
        <v>0</v>
      </c>
      <c r="BN9" s="62">
        <v>0</v>
      </c>
      <c r="BO9" s="62">
        <v>0</v>
      </c>
      <c r="BP9" s="62">
        <v>0</v>
      </c>
      <c r="BQ9" s="62">
        <v>50817.88</v>
      </c>
      <c r="BR9" s="62">
        <v>0</v>
      </c>
      <c r="BS9" s="62">
        <v>19815.759999999998</v>
      </c>
      <c r="BT9" s="62">
        <v>0</v>
      </c>
      <c r="BU9" s="62">
        <v>0</v>
      </c>
      <c r="BV9" s="62">
        <v>19815.759999999998</v>
      </c>
      <c r="BW9" s="62">
        <v>9907.8799999999992</v>
      </c>
      <c r="BX9" s="62">
        <v>0</v>
      </c>
      <c r="BY9" s="62">
        <v>0</v>
      </c>
      <c r="BZ9" s="62">
        <v>9907.8799999999992</v>
      </c>
    </row>
    <row r="10" spans="1:79" x14ac:dyDescent="0.2">
      <c r="A10" s="80" t="str">
        <f>IF(B10="","",IF(COUNTIF(Liquidación!$C:$C,$B10)=0,"x",""))</f>
        <v/>
      </c>
      <c r="B10" s="78">
        <v>20202020129</v>
      </c>
      <c r="C10" s="64" t="s">
        <v>155</v>
      </c>
      <c r="D10" s="65">
        <v>126205</v>
      </c>
      <c r="E10" s="65" t="s">
        <v>51</v>
      </c>
      <c r="F10" s="65" t="s">
        <v>52</v>
      </c>
      <c r="G10" s="65">
        <v>1</v>
      </c>
      <c r="H10" s="65">
        <v>1</v>
      </c>
      <c r="I10" s="65">
        <v>49</v>
      </c>
      <c r="J10" s="65">
        <v>1</v>
      </c>
      <c r="K10" s="65">
        <v>0</v>
      </c>
      <c r="L10" s="65">
        <v>18</v>
      </c>
      <c r="M10" s="65">
        <v>0</v>
      </c>
      <c r="N10" s="65" t="s">
        <v>51</v>
      </c>
      <c r="O10" s="65">
        <v>0</v>
      </c>
      <c r="P10" s="65">
        <v>0</v>
      </c>
      <c r="Q10" s="62">
        <v>181562.76</v>
      </c>
      <c r="R10" s="62">
        <v>163783.13</v>
      </c>
      <c r="S10" s="62">
        <v>163783.13</v>
      </c>
      <c r="T10" s="62">
        <v>163783.13</v>
      </c>
      <c r="U10" s="62">
        <v>363125.52</v>
      </c>
      <c r="V10" s="62">
        <v>163783.13</v>
      </c>
      <c r="W10" s="62">
        <v>0</v>
      </c>
      <c r="X10" s="62">
        <v>0</v>
      </c>
      <c r="Y10" s="62">
        <v>363125.52</v>
      </c>
      <c r="Z10" s="62">
        <v>181562.76</v>
      </c>
      <c r="AA10" s="62">
        <v>160281.29</v>
      </c>
      <c r="AB10" s="62">
        <v>3501.84</v>
      </c>
      <c r="AC10" s="79">
        <v>1</v>
      </c>
      <c r="AD10" s="79">
        <v>1</v>
      </c>
      <c r="AE10" s="79"/>
      <c r="AF10" s="79">
        <v>0</v>
      </c>
      <c r="AG10" s="79"/>
      <c r="AH10" s="79">
        <v>0</v>
      </c>
      <c r="AI10" s="79">
        <v>30</v>
      </c>
      <c r="AJ10" s="79">
        <v>0</v>
      </c>
      <c r="AK10" s="62">
        <v>151189.07999999999</v>
      </c>
      <c r="AL10" s="62">
        <v>0</v>
      </c>
      <c r="AM10" s="79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12594.05</v>
      </c>
      <c r="AS10" s="62">
        <v>17779.63</v>
      </c>
      <c r="AT10" s="62">
        <v>0</v>
      </c>
      <c r="AU10" s="62">
        <v>0</v>
      </c>
      <c r="AV10" s="62">
        <v>0</v>
      </c>
      <c r="AW10" s="62">
        <v>0</v>
      </c>
      <c r="AX10" s="62">
        <v>17262.29</v>
      </c>
      <c r="AY10" s="62">
        <v>2548.4699999999998</v>
      </c>
      <c r="AZ10" s="62">
        <v>0</v>
      </c>
      <c r="BA10" s="62">
        <v>0</v>
      </c>
      <c r="BB10" s="62">
        <v>1506.64</v>
      </c>
      <c r="BC10" s="62">
        <v>3268.13</v>
      </c>
      <c r="BD10" s="62">
        <v>7533.22</v>
      </c>
      <c r="BE10" s="62">
        <v>32118.75</v>
      </c>
      <c r="BF10" s="62">
        <v>0</v>
      </c>
      <c r="BG10" s="62">
        <v>0</v>
      </c>
      <c r="BH10" s="62">
        <v>0</v>
      </c>
      <c r="BI10" s="62">
        <v>18016.14</v>
      </c>
      <c r="BJ10" s="62">
        <v>4913.49</v>
      </c>
      <c r="BK10" s="62">
        <v>0</v>
      </c>
      <c r="BL10" s="62">
        <v>1649.06</v>
      </c>
      <c r="BM10" s="62">
        <v>0</v>
      </c>
      <c r="BN10" s="62">
        <v>0</v>
      </c>
      <c r="BO10" s="62">
        <v>0</v>
      </c>
      <c r="BP10" s="62">
        <v>0</v>
      </c>
      <c r="BQ10" s="62">
        <v>24578.69</v>
      </c>
      <c r="BR10" s="62">
        <v>0</v>
      </c>
      <c r="BS10" s="62">
        <v>18519.400000000001</v>
      </c>
      <c r="BT10" s="62">
        <v>0</v>
      </c>
      <c r="BU10" s="62">
        <v>0</v>
      </c>
      <c r="BV10" s="62">
        <v>18519.400000000001</v>
      </c>
      <c r="BW10" s="62">
        <v>9344.7000000000007</v>
      </c>
      <c r="BX10" s="62">
        <v>100</v>
      </c>
      <c r="BY10" s="62">
        <v>0</v>
      </c>
      <c r="BZ10" s="62">
        <v>9344.7000000000007</v>
      </c>
    </row>
    <row r="11" spans="1:79" x14ac:dyDescent="0.2">
      <c r="A11" s="80" t="str">
        <f>IF(B11="","",IF(COUNTIF(Liquidación!$C:$C,$B11)=0,"x",""))</f>
        <v/>
      </c>
      <c r="B11" s="78">
        <v>20202020130</v>
      </c>
      <c r="C11" s="64" t="s">
        <v>156</v>
      </c>
      <c r="D11" s="65">
        <v>126205</v>
      </c>
      <c r="E11" s="65" t="s">
        <v>51</v>
      </c>
      <c r="F11" s="65" t="s">
        <v>52</v>
      </c>
      <c r="G11" s="65">
        <v>1</v>
      </c>
      <c r="H11" s="65">
        <v>1</v>
      </c>
      <c r="I11" s="65">
        <v>49</v>
      </c>
      <c r="J11" s="65">
        <v>1</v>
      </c>
      <c r="K11" s="65">
        <v>0</v>
      </c>
      <c r="L11" s="65">
        <v>18</v>
      </c>
      <c r="M11" s="65">
        <v>0</v>
      </c>
      <c r="N11" s="65" t="s">
        <v>51</v>
      </c>
      <c r="O11" s="65">
        <v>0</v>
      </c>
      <c r="P11" s="65">
        <v>0</v>
      </c>
      <c r="Q11" s="62">
        <v>181562.76</v>
      </c>
      <c r="R11" s="62">
        <v>163783.13</v>
      </c>
      <c r="S11" s="62">
        <v>163783.13</v>
      </c>
      <c r="T11" s="62">
        <v>163783.13</v>
      </c>
      <c r="U11" s="62">
        <v>363125.52</v>
      </c>
      <c r="V11" s="62">
        <v>163783.13</v>
      </c>
      <c r="W11" s="62">
        <v>0</v>
      </c>
      <c r="X11" s="62">
        <v>0</v>
      </c>
      <c r="Y11" s="62">
        <v>363125.52</v>
      </c>
      <c r="Z11" s="62">
        <v>181562.76</v>
      </c>
      <c r="AA11" s="62">
        <v>160281.29</v>
      </c>
      <c r="AB11" s="62">
        <v>3501.84</v>
      </c>
      <c r="AC11" s="79">
        <v>1</v>
      </c>
      <c r="AD11" s="79">
        <v>1</v>
      </c>
      <c r="AE11" s="79"/>
      <c r="AF11" s="79">
        <v>0</v>
      </c>
      <c r="AG11" s="79"/>
      <c r="AH11" s="79">
        <v>0</v>
      </c>
      <c r="AI11" s="79">
        <v>30</v>
      </c>
      <c r="AJ11" s="79">
        <v>0</v>
      </c>
      <c r="AK11" s="62">
        <v>151189.07999999999</v>
      </c>
      <c r="AL11" s="62">
        <v>0</v>
      </c>
      <c r="AM11" s="79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12594.05</v>
      </c>
      <c r="AS11" s="62">
        <v>17779.63</v>
      </c>
      <c r="AT11" s="62">
        <v>0</v>
      </c>
      <c r="AU11" s="62">
        <v>0</v>
      </c>
      <c r="AV11" s="62">
        <v>0</v>
      </c>
      <c r="AW11" s="62">
        <v>0</v>
      </c>
      <c r="AX11" s="62">
        <v>17262.29</v>
      </c>
      <c r="AY11" s="62">
        <v>2548.4699999999998</v>
      </c>
      <c r="AZ11" s="62">
        <v>0</v>
      </c>
      <c r="BA11" s="62">
        <v>0</v>
      </c>
      <c r="BB11" s="62">
        <v>1506.64</v>
      </c>
      <c r="BC11" s="62">
        <v>3268.13</v>
      </c>
      <c r="BD11" s="62">
        <v>7533.22</v>
      </c>
      <c r="BE11" s="62">
        <v>32118.75</v>
      </c>
      <c r="BF11" s="62">
        <v>0</v>
      </c>
      <c r="BG11" s="62">
        <v>0</v>
      </c>
      <c r="BH11" s="62">
        <v>0</v>
      </c>
      <c r="BI11" s="62">
        <v>18016.14</v>
      </c>
      <c r="BJ11" s="62">
        <v>4913.49</v>
      </c>
      <c r="BK11" s="62">
        <v>0</v>
      </c>
      <c r="BL11" s="62">
        <v>1649.06</v>
      </c>
      <c r="BM11" s="62">
        <v>0</v>
      </c>
      <c r="BN11" s="62">
        <v>0</v>
      </c>
      <c r="BO11" s="62">
        <v>0</v>
      </c>
      <c r="BP11" s="62">
        <v>0</v>
      </c>
      <c r="BQ11" s="62">
        <v>24578.69</v>
      </c>
      <c r="BR11" s="62">
        <v>0</v>
      </c>
      <c r="BS11" s="62">
        <v>18519.400000000001</v>
      </c>
      <c r="BT11" s="62">
        <v>0</v>
      </c>
      <c r="BU11" s="62">
        <v>0</v>
      </c>
      <c r="BV11" s="62">
        <v>18519.400000000001</v>
      </c>
      <c r="BW11" s="62">
        <v>9344.7000000000007</v>
      </c>
      <c r="BX11" s="62">
        <v>100</v>
      </c>
      <c r="BY11" s="62">
        <v>0</v>
      </c>
      <c r="BZ11" s="62">
        <v>9344.7000000000007</v>
      </c>
    </row>
    <row r="12" spans="1:79" x14ac:dyDescent="0.2">
      <c r="A12" s="80" t="str">
        <f>IF(B12="","",IF(COUNTIF(Liquidación!$C:$C,$B12)=0,"x",""))</f>
        <v/>
      </c>
      <c r="B12" s="78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79"/>
      <c r="AD12" s="79"/>
      <c r="AE12" s="79"/>
      <c r="AF12" s="79"/>
      <c r="AG12" s="79"/>
      <c r="AH12" s="79"/>
      <c r="AI12" s="79"/>
      <c r="AJ12" s="79"/>
      <c r="AK12" s="62"/>
      <c r="AL12" s="62"/>
      <c r="AM12" s="79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9" x14ac:dyDescent="0.2">
      <c r="A13" s="80" t="str">
        <f>IF(B13="","",IF(COUNTIF(Liquidación!$C:$C,$B13)=0,"x",""))</f>
        <v/>
      </c>
      <c r="B13" s="78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79"/>
      <c r="AD13" s="79"/>
      <c r="AE13" s="79"/>
      <c r="AF13" s="79"/>
      <c r="AG13" s="79"/>
      <c r="AH13" s="79"/>
      <c r="AI13" s="79"/>
      <c r="AJ13" s="79"/>
      <c r="AK13" s="62"/>
      <c r="AL13" s="62"/>
      <c r="AM13" s="79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9" x14ac:dyDescent="0.2">
      <c r="A14" s="80" t="str">
        <f>IF(B14="","",IF(COUNTIF(Liquidación!$C:$C,$B14)=0,"x",""))</f>
        <v/>
      </c>
      <c r="B14" s="78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79"/>
      <c r="AD14" s="79"/>
      <c r="AE14" s="79"/>
      <c r="AF14" s="79"/>
      <c r="AG14" s="79"/>
      <c r="AH14" s="79"/>
      <c r="AI14" s="79"/>
      <c r="AJ14" s="79"/>
      <c r="AK14" s="62"/>
      <c r="AL14" s="62"/>
      <c r="AM14" s="79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</row>
    <row r="15" spans="1:79" x14ac:dyDescent="0.2">
      <c r="A15" s="80" t="str">
        <f>IF(B15="","",IF(COUNTIF(Liquidación!$C:$C,$B15)=0,"x",""))</f>
        <v/>
      </c>
      <c r="B15" s="7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79"/>
      <c r="AD15" s="79"/>
      <c r="AE15" s="79"/>
      <c r="AF15" s="79"/>
      <c r="AG15" s="79"/>
      <c r="AH15" s="79"/>
      <c r="AI15" s="79"/>
      <c r="AJ15" s="79"/>
      <c r="AK15" s="62"/>
      <c r="AL15" s="62"/>
      <c r="AM15" s="79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</row>
    <row r="16" spans="1:79" x14ac:dyDescent="0.2">
      <c r="A16" s="80" t="str">
        <f>IF(B16="","",IF(COUNTIF(Liquidación!$C:$C,$B16)=0,"x",""))</f>
        <v/>
      </c>
      <c r="B16" s="78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79"/>
      <c r="AD16" s="79"/>
      <c r="AE16" s="79"/>
      <c r="AF16" s="79"/>
      <c r="AG16" s="79"/>
      <c r="AH16" s="79"/>
      <c r="AI16" s="79"/>
      <c r="AJ16" s="79"/>
      <c r="AK16" s="62"/>
      <c r="AL16" s="62"/>
      <c r="AM16" s="79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</row>
    <row r="17" spans="1:78" x14ac:dyDescent="0.2">
      <c r="A17" s="80" t="str">
        <f>IF(B17="","",IF(COUNTIF(Liquidación!$C:$C,$B17)=0,"x",""))</f>
        <v/>
      </c>
      <c r="B17" s="78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79"/>
      <c r="AD17" s="79"/>
      <c r="AE17" s="79"/>
      <c r="AF17" s="79"/>
      <c r="AG17" s="79"/>
      <c r="AH17" s="79"/>
      <c r="AI17" s="79"/>
      <c r="AJ17" s="79"/>
      <c r="AK17" s="62"/>
      <c r="AL17" s="62"/>
      <c r="AM17" s="79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</row>
    <row r="18" spans="1:78" x14ac:dyDescent="0.2">
      <c r="A18" s="80" t="str">
        <f>IF(B18="","",IF(COUNTIF(Liquidación!$C:$C,$B18)=0,"x",""))</f>
        <v/>
      </c>
      <c r="B18" s="78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79"/>
      <c r="AD18" s="79"/>
      <c r="AE18" s="79"/>
      <c r="AF18" s="79"/>
      <c r="AG18" s="79"/>
      <c r="AH18" s="79"/>
      <c r="AI18" s="79"/>
      <c r="AJ18" s="79"/>
      <c r="AK18" s="62"/>
      <c r="AL18" s="62"/>
      <c r="AM18" s="79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x14ac:dyDescent="0.2">
      <c r="A19" s="80" t="str">
        <f>IF(B19="","",IF(COUNTIF(Liquidación!$C:$C,$B19)=0,"x",""))</f>
        <v/>
      </c>
      <c r="B19" s="78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79"/>
      <c r="AD19" s="79"/>
      <c r="AE19" s="79"/>
      <c r="AF19" s="79"/>
      <c r="AG19" s="79"/>
      <c r="AH19" s="79"/>
      <c r="AI19" s="79"/>
      <c r="AJ19" s="79"/>
      <c r="AK19" s="62"/>
      <c r="AL19" s="62"/>
      <c r="AM19" s="79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</row>
    <row r="20" spans="1:78" x14ac:dyDescent="0.2">
      <c r="A20" s="80" t="str">
        <f>IF(B20="","",IF(COUNTIF(Liquidación!$C:$C,$B20)=0,"x",""))</f>
        <v/>
      </c>
      <c r="B20" s="78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79"/>
      <c r="AD20" s="79"/>
      <c r="AE20" s="79"/>
      <c r="AF20" s="79"/>
      <c r="AG20" s="79"/>
      <c r="AH20" s="79"/>
      <c r="AI20" s="79"/>
      <c r="AJ20" s="79"/>
      <c r="AK20" s="62"/>
      <c r="AL20" s="62"/>
      <c r="AM20" s="79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</row>
    <row r="21" spans="1:78" x14ac:dyDescent="0.2">
      <c r="A21" s="80" t="str">
        <f>IF(B21="","",IF(COUNTIF(Liquidación!$C:$C,$B21)=0,"x",""))</f>
        <v/>
      </c>
      <c r="B21" s="78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79"/>
      <c r="AD21" s="79"/>
      <c r="AE21" s="79"/>
      <c r="AF21" s="79"/>
      <c r="AG21" s="79"/>
      <c r="AH21" s="79"/>
      <c r="AI21" s="79"/>
      <c r="AJ21" s="79"/>
      <c r="AK21" s="62"/>
      <c r="AL21" s="62"/>
      <c r="AM21" s="79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</row>
    <row r="22" spans="1:78" x14ac:dyDescent="0.2">
      <c r="A22" s="80" t="str">
        <f>IF(B22="","",IF(COUNTIF(Liquidación!$C:$C,$B22)=0,"x",""))</f>
        <v/>
      </c>
      <c r="B22" s="78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79"/>
      <c r="AD22" s="79"/>
      <c r="AE22" s="79"/>
      <c r="AF22" s="79"/>
      <c r="AG22" s="79"/>
      <c r="AH22" s="79"/>
      <c r="AI22" s="79"/>
      <c r="AJ22" s="79"/>
      <c r="AK22" s="62"/>
      <c r="AL22" s="62"/>
      <c r="AM22" s="79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</row>
    <row r="23" spans="1:78" x14ac:dyDescent="0.2">
      <c r="A23" s="80" t="str">
        <f>IF(B23="","",IF(COUNTIF(Liquidación!$C:$C,$B23)=0,"x",""))</f>
        <v/>
      </c>
      <c r="B23" s="78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79"/>
      <c r="AD23" s="79"/>
      <c r="AE23" s="79"/>
      <c r="AF23" s="79"/>
      <c r="AG23" s="79"/>
      <c r="AH23" s="79"/>
      <c r="AI23" s="79"/>
      <c r="AJ23" s="79"/>
      <c r="AK23" s="62"/>
      <c r="AL23" s="62"/>
      <c r="AM23" s="79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</row>
    <row r="24" spans="1:78" x14ac:dyDescent="0.2">
      <c r="A24" s="80" t="str">
        <f>IF(B24="","",IF(COUNTIF(Liquidación!$C:$C,$B24)=0,"x",""))</f>
        <v/>
      </c>
      <c r="B24" s="78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79"/>
      <c r="AD24" s="79"/>
      <c r="AE24" s="79"/>
      <c r="AF24" s="79"/>
      <c r="AG24" s="79"/>
      <c r="AH24" s="79"/>
      <c r="AI24" s="79"/>
      <c r="AJ24" s="79"/>
      <c r="AK24" s="62"/>
      <c r="AL24" s="62"/>
      <c r="AM24" s="79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</row>
    <row r="25" spans="1:78" x14ac:dyDescent="0.2">
      <c r="A25" s="80" t="str">
        <f>IF(B25="","",IF(COUNTIF(Liquidación!$C:$C,$B25)=0,"x",""))</f>
        <v/>
      </c>
      <c r="B25" s="78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79"/>
      <c r="AD25" s="79"/>
      <c r="AE25" s="79"/>
      <c r="AF25" s="79"/>
      <c r="AG25" s="79"/>
      <c r="AH25" s="79"/>
      <c r="AI25" s="79"/>
      <c r="AJ25" s="79"/>
      <c r="AK25" s="62"/>
      <c r="AL25" s="62"/>
      <c r="AM25" s="79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</row>
    <row r="26" spans="1:78" x14ac:dyDescent="0.2">
      <c r="A26" s="80" t="str">
        <f>IF(B26="","",IF(COUNTIF(Liquidación!$C:$C,$B26)=0,"x",""))</f>
        <v/>
      </c>
      <c r="B26" s="78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79"/>
      <c r="AD26" s="79"/>
      <c r="AE26" s="79"/>
      <c r="AF26" s="79"/>
      <c r="AG26" s="79"/>
      <c r="AH26" s="79"/>
      <c r="AI26" s="79"/>
      <c r="AJ26" s="79"/>
      <c r="AK26" s="62"/>
      <c r="AL26" s="62"/>
      <c r="AM26" s="79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</row>
    <row r="27" spans="1:78" x14ac:dyDescent="0.2">
      <c r="A27" s="80" t="str">
        <f>IF(B27="","",IF(COUNTIF(Liquidación!$C:$C,$B27)=0,"x",""))</f>
        <v/>
      </c>
      <c r="B27" s="78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79"/>
      <c r="AD27" s="79"/>
      <c r="AE27" s="79"/>
      <c r="AF27" s="79"/>
      <c r="AG27" s="79"/>
      <c r="AH27" s="79"/>
      <c r="AI27" s="79"/>
      <c r="AJ27" s="79"/>
      <c r="AK27" s="62"/>
      <c r="AL27" s="62"/>
      <c r="AM27" s="79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</row>
    <row r="28" spans="1:78" x14ac:dyDescent="0.2">
      <c r="A28" s="80" t="str">
        <f>IF(B28="","",IF(COUNTIF(Liquidación!$C:$C,$B28)=0,"x",""))</f>
        <v/>
      </c>
      <c r="B28" s="78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79"/>
      <c r="AD28" s="79"/>
      <c r="AE28" s="79"/>
      <c r="AF28" s="79"/>
      <c r="AG28" s="79"/>
      <c r="AH28" s="79"/>
      <c r="AI28" s="79"/>
      <c r="AJ28" s="79"/>
      <c r="AK28" s="62"/>
      <c r="AL28" s="62"/>
      <c r="AM28" s="79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</row>
    <row r="29" spans="1:78" x14ac:dyDescent="0.2">
      <c r="A29" s="80" t="str">
        <f>IF(B29="","",IF(COUNTIF(Liquidación!$C:$C,$B29)=0,"x",""))</f>
        <v/>
      </c>
      <c r="B29" s="78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79"/>
      <c r="AD29" s="79"/>
      <c r="AE29" s="79"/>
      <c r="AF29" s="79"/>
      <c r="AG29" s="79"/>
      <c r="AH29" s="79"/>
      <c r="AI29" s="79"/>
      <c r="AJ29" s="79"/>
      <c r="AK29" s="62"/>
      <c r="AL29" s="62"/>
      <c r="AM29" s="79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</row>
    <row r="30" spans="1:78" x14ac:dyDescent="0.2">
      <c r="A30" s="80" t="str">
        <f>IF(B30="","",IF(COUNTIF(Liquidación!$C:$C,$B30)=0,"x",""))</f>
        <v/>
      </c>
      <c r="B30" s="78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79"/>
      <c r="AD30" s="79"/>
      <c r="AE30" s="79"/>
      <c r="AF30" s="79"/>
      <c r="AG30" s="79"/>
      <c r="AH30" s="79"/>
      <c r="AI30" s="79"/>
      <c r="AJ30" s="79"/>
      <c r="AK30" s="62"/>
      <c r="AL30" s="62"/>
      <c r="AM30" s="79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</row>
    <row r="31" spans="1:78" x14ac:dyDescent="0.2">
      <c r="A31" s="80" t="str">
        <f>IF(B31="","",IF(COUNTIF(Liquidación!$C:$C,$B31)=0,"x",""))</f>
        <v/>
      </c>
      <c r="B31" s="78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79"/>
      <c r="AD31" s="79"/>
      <c r="AE31" s="79"/>
      <c r="AF31" s="79"/>
      <c r="AG31" s="79"/>
      <c r="AH31" s="79"/>
      <c r="AI31" s="79"/>
      <c r="AJ31" s="79"/>
      <c r="AK31" s="62"/>
      <c r="AL31" s="62"/>
      <c r="AM31" s="79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</row>
    <row r="32" spans="1:78" x14ac:dyDescent="0.2">
      <c r="A32" s="80" t="str">
        <f>IF(B32="","",IF(COUNTIF(Liquidación!$C:$C,$B32)=0,"x",""))</f>
        <v/>
      </c>
      <c r="B32" s="78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79"/>
      <c r="AD32" s="79"/>
      <c r="AE32" s="79"/>
      <c r="AF32" s="79"/>
      <c r="AG32" s="79"/>
      <c r="AH32" s="79"/>
      <c r="AI32" s="79"/>
      <c r="AJ32" s="79"/>
      <c r="AK32" s="62"/>
      <c r="AL32" s="62"/>
      <c r="AM32" s="79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</row>
    <row r="33" spans="1:78" x14ac:dyDescent="0.2">
      <c r="A33" s="80" t="str">
        <f>IF(B33="","",IF(COUNTIF(Liquidación!$C:$C,$B33)=0,"x",""))</f>
        <v/>
      </c>
      <c r="B33" s="78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79"/>
      <c r="AD33" s="79"/>
      <c r="AE33" s="79"/>
      <c r="AF33" s="79"/>
      <c r="AG33" s="79"/>
      <c r="AH33" s="79"/>
      <c r="AI33" s="79"/>
      <c r="AJ33" s="79"/>
      <c r="AK33" s="62"/>
      <c r="AL33" s="62"/>
      <c r="AM33" s="79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x14ac:dyDescent="0.2">
      <c r="A34" s="80" t="str">
        <f>IF(B34="","",IF(COUNTIF(Liquidación!$C:$C,$B34)=0,"x",""))</f>
        <v/>
      </c>
      <c r="B34" s="78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79"/>
      <c r="AD34" s="79"/>
      <c r="AE34" s="79"/>
      <c r="AF34" s="79"/>
      <c r="AG34" s="79"/>
      <c r="AH34" s="79"/>
      <c r="AI34" s="79"/>
      <c r="AJ34" s="79"/>
      <c r="AK34" s="62"/>
      <c r="AL34" s="62"/>
      <c r="AM34" s="79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</row>
    <row r="35" spans="1:78" x14ac:dyDescent="0.2">
      <c r="A35" s="80" t="str">
        <f>IF(B35="","",IF(COUNTIF(Liquidación!$C:$C,$B35)=0,"x",""))</f>
        <v/>
      </c>
      <c r="B35" s="78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79"/>
      <c r="AD35" s="79"/>
      <c r="AE35" s="79"/>
      <c r="AF35" s="79"/>
      <c r="AG35" s="79"/>
      <c r="AH35" s="79"/>
      <c r="AI35" s="79"/>
      <c r="AJ35" s="79"/>
      <c r="AK35" s="62"/>
      <c r="AL35" s="62"/>
      <c r="AM35" s="79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</row>
    <row r="36" spans="1:78" x14ac:dyDescent="0.2">
      <c r="A36" s="80" t="str">
        <f>IF(B36="","",IF(COUNTIF(Liquidación!$C:$C,$B36)=0,"x",""))</f>
        <v/>
      </c>
      <c r="B36" s="78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79"/>
      <c r="AD36" s="79"/>
      <c r="AE36" s="79"/>
      <c r="AF36" s="79"/>
      <c r="AG36" s="79"/>
      <c r="AH36" s="79"/>
      <c r="AI36" s="79"/>
      <c r="AJ36" s="79"/>
      <c r="AK36" s="62"/>
      <c r="AL36" s="62"/>
      <c r="AM36" s="79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</row>
    <row r="37" spans="1:78" x14ac:dyDescent="0.2">
      <c r="A37" s="80" t="str">
        <f>IF(B37="","",IF(COUNTIF(Liquidación!$C:$C,$B37)=0,"x",""))</f>
        <v/>
      </c>
      <c r="B37" s="78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79"/>
      <c r="AD37" s="79"/>
      <c r="AE37" s="79"/>
      <c r="AF37" s="79"/>
      <c r="AG37" s="79"/>
      <c r="AH37" s="79"/>
      <c r="AI37" s="79"/>
      <c r="AJ37" s="79"/>
      <c r="AK37" s="62"/>
      <c r="AL37" s="62"/>
      <c r="AM37" s="79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</row>
    <row r="38" spans="1:78" x14ac:dyDescent="0.2">
      <c r="A38" s="80" t="str">
        <f>IF(B38="","",IF(COUNTIF(Liquidación!$C:$C,$B38)=0,"x",""))</f>
        <v/>
      </c>
      <c r="B38" s="78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79"/>
      <c r="AD38" s="79"/>
      <c r="AE38" s="79"/>
      <c r="AF38" s="79"/>
      <c r="AG38" s="79"/>
      <c r="AH38" s="79"/>
      <c r="AI38" s="79"/>
      <c r="AJ38" s="79"/>
      <c r="AK38" s="62"/>
      <c r="AL38" s="62"/>
      <c r="AM38" s="79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</row>
    <row r="39" spans="1:78" x14ac:dyDescent="0.2">
      <c r="A39" s="80" t="str">
        <f>IF(B39="","",IF(COUNTIF(Liquidación!$C:$C,$B39)=0,"x",""))</f>
        <v/>
      </c>
      <c r="B39" s="78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79"/>
      <c r="AD39" s="79"/>
      <c r="AE39" s="79"/>
      <c r="AF39" s="79"/>
      <c r="AG39" s="79"/>
      <c r="AH39" s="79"/>
      <c r="AI39" s="79"/>
      <c r="AJ39" s="79"/>
      <c r="AK39" s="62"/>
      <c r="AL39" s="62"/>
      <c r="AM39" s="79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</row>
    <row r="40" spans="1:78" x14ac:dyDescent="0.2">
      <c r="A40" s="80" t="str">
        <f>IF(B40="","",IF(COUNTIF(Liquidación!$C:$C,$B40)=0,"x",""))</f>
        <v/>
      </c>
      <c r="B40" s="78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79"/>
      <c r="AD40" s="79"/>
      <c r="AE40" s="79"/>
      <c r="AF40" s="79"/>
      <c r="AG40" s="79"/>
      <c r="AH40" s="79"/>
      <c r="AI40" s="79"/>
      <c r="AJ40" s="79"/>
      <c r="AK40" s="62"/>
      <c r="AL40" s="62"/>
      <c r="AM40" s="79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</row>
    <row r="41" spans="1:78" x14ac:dyDescent="0.2">
      <c r="A41" s="80" t="str">
        <f>IF(B41="","",IF(COUNTIF(Liquidación!$C:$C,$B41)=0,"x",""))</f>
        <v/>
      </c>
      <c r="B41" s="78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79"/>
      <c r="AD41" s="79"/>
      <c r="AE41" s="79"/>
      <c r="AF41" s="79"/>
      <c r="AG41" s="79"/>
      <c r="AH41" s="79"/>
      <c r="AI41" s="79"/>
      <c r="AJ41" s="79"/>
      <c r="AK41" s="62"/>
      <c r="AL41" s="62"/>
      <c r="AM41" s="79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</row>
    <row r="42" spans="1:78" x14ac:dyDescent="0.2">
      <c r="A42" s="80" t="str">
        <f>IF(B42="","",IF(COUNTIF(Liquidación!$C:$C,$B42)=0,"x",""))</f>
        <v/>
      </c>
      <c r="B42" s="78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79"/>
      <c r="AD42" s="79"/>
      <c r="AE42" s="79"/>
      <c r="AF42" s="79"/>
      <c r="AG42" s="79"/>
      <c r="AH42" s="79"/>
      <c r="AI42" s="79"/>
      <c r="AJ42" s="79"/>
      <c r="AK42" s="62"/>
      <c r="AL42" s="62"/>
      <c r="AM42" s="79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</row>
    <row r="43" spans="1:78" x14ac:dyDescent="0.2">
      <c r="A43" s="80" t="str">
        <f>IF(B43="","",IF(COUNTIF(Liquidación!$C:$C,$B43)=0,"x",""))</f>
        <v/>
      </c>
      <c r="B43" s="78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79"/>
      <c r="AD43" s="79"/>
      <c r="AE43" s="79"/>
      <c r="AF43" s="79"/>
      <c r="AG43" s="79"/>
      <c r="AH43" s="79"/>
      <c r="AI43" s="79"/>
      <c r="AJ43" s="79"/>
      <c r="AK43" s="62"/>
      <c r="AL43" s="62"/>
      <c r="AM43" s="79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</row>
    <row r="44" spans="1:78" x14ac:dyDescent="0.2">
      <c r="A44" s="80" t="str">
        <f>IF(B44="","",IF(COUNTIF(Liquidación!$C:$C,$B44)=0,"x",""))</f>
        <v/>
      </c>
      <c r="B44" s="78"/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79"/>
      <c r="AD44" s="79"/>
      <c r="AE44" s="79"/>
      <c r="AF44" s="79"/>
      <c r="AG44" s="79"/>
      <c r="AH44" s="79"/>
      <c r="AI44" s="79"/>
      <c r="AJ44" s="79"/>
      <c r="AK44" s="62"/>
      <c r="AL44" s="62"/>
      <c r="AM44" s="79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</row>
    <row r="45" spans="1:78" x14ac:dyDescent="0.2">
      <c r="A45" s="80" t="str">
        <f>IF(B45="","",IF(COUNTIF(Liquidación!$C:$C,$B45)=0,"x",""))</f>
        <v/>
      </c>
      <c r="B45" s="78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79"/>
      <c r="AD45" s="79"/>
      <c r="AE45" s="79"/>
      <c r="AF45" s="79"/>
      <c r="AG45" s="79"/>
      <c r="AH45" s="79"/>
      <c r="AI45" s="79"/>
      <c r="AJ45" s="79"/>
      <c r="AK45" s="62"/>
      <c r="AL45" s="62"/>
      <c r="AM45" s="79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</row>
    <row r="46" spans="1:78" x14ac:dyDescent="0.2">
      <c r="A46" s="80" t="str">
        <f>IF(B46="","",IF(COUNTIF(Liquidación!$C:$C,$B46)=0,"x",""))</f>
        <v/>
      </c>
      <c r="B46" s="78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79"/>
      <c r="AD46" s="79"/>
      <c r="AE46" s="79"/>
      <c r="AF46" s="79"/>
      <c r="AG46" s="79"/>
      <c r="AH46" s="79"/>
      <c r="AI46" s="79"/>
      <c r="AJ46" s="79"/>
      <c r="AK46" s="62"/>
      <c r="AL46" s="62"/>
      <c r="AM46" s="79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</row>
    <row r="47" spans="1:78" x14ac:dyDescent="0.2">
      <c r="A47" s="80" t="str">
        <f>IF(B47="","",IF(COUNTIF(Liquidación!$C:$C,$B47)=0,"x",""))</f>
        <v/>
      </c>
      <c r="B47" s="78"/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79"/>
      <c r="AD47" s="79"/>
      <c r="AE47" s="79"/>
      <c r="AF47" s="79"/>
      <c r="AG47" s="79"/>
      <c r="AH47" s="79"/>
      <c r="AI47" s="79"/>
      <c r="AJ47" s="79"/>
      <c r="AK47" s="62"/>
      <c r="AL47" s="62"/>
      <c r="AM47" s="79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</row>
    <row r="48" spans="1:78" x14ac:dyDescent="0.2">
      <c r="A48" s="80" t="str">
        <f>IF(B48="","",IF(COUNTIF(Liquidación!$C:$C,$B48)=0,"x",""))</f>
        <v/>
      </c>
      <c r="B48" s="78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79"/>
      <c r="AD48" s="79"/>
      <c r="AE48" s="79"/>
      <c r="AF48" s="79"/>
      <c r="AG48" s="79"/>
      <c r="AH48" s="79"/>
      <c r="AI48" s="79"/>
      <c r="AJ48" s="79"/>
      <c r="AK48" s="62"/>
      <c r="AL48" s="62"/>
      <c r="AM48" s="79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</row>
    <row r="49" spans="1:78" x14ac:dyDescent="0.2">
      <c r="A49" s="80" t="str">
        <f>IF(B49="","",IF(COUNTIF(Liquidación!$C:$C,$B49)=0,"x",""))</f>
        <v/>
      </c>
      <c r="B49" s="78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79"/>
      <c r="AD49" s="79"/>
      <c r="AE49" s="79"/>
      <c r="AF49" s="79"/>
      <c r="AG49" s="79"/>
      <c r="AH49" s="79"/>
      <c r="AI49" s="79"/>
      <c r="AJ49" s="79"/>
      <c r="AK49" s="62"/>
      <c r="AL49" s="62"/>
      <c r="AM49" s="79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</row>
    <row r="50" spans="1:78" x14ac:dyDescent="0.2">
      <c r="A50" s="80" t="str">
        <f>IF(B50="","",IF(COUNTIF(Liquidación!$C:$C,$B50)=0,"x",""))</f>
        <v/>
      </c>
      <c r="B50" s="78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79"/>
      <c r="AD50" s="79"/>
      <c r="AE50" s="79"/>
      <c r="AF50" s="79"/>
      <c r="AG50" s="79"/>
      <c r="AH50" s="79"/>
      <c r="AI50" s="79"/>
      <c r="AJ50" s="79"/>
      <c r="AK50" s="62"/>
      <c r="AL50" s="62"/>
      <c r="AM50" s="79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</row>
    <row r="51" spans="1:78" x14ac:dyDescent="0.2">
      <c r="A51" s="80" t="str">
        <f>IF(B51="","",IF(COUNTIF(Liquidación!$C:$C,$B51)=0,"x",""))</f>
        <v/>
      </c>
      <c r="B51" s="78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79"/>
      <c r="AD51" s="79"/>
      <c r="AE51" s="79"/>
      <c r="AF51" s="79"/>
      <c r="AG51" s="79"/>
      <c r="AH51" s="79"/>
      <c r="AI51" s="79"/>
      <c r="AJ51" s="79"/>
      <c r="AK51" s="62"/>
      <c r="AL51" s="62"/>
      <c r="AM51" s="79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</row>
    <row r="52" spans="1:78" x14ac:dyDescent="0.2">
      <c r="A52" s="80" t="str">
        <f>IF(B52="","",IF(COUNTIF(Liquidación!$C:$C,$B52)=0,"x",""))</f>
        <v/>
      </c>
      <c r="B52" s="78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79"/>
      <c r="AD52" s="79"/>
      <c r="AE52" s="79"/>
      <c r="AF52" s="79"/>
      <c r="AG52" s="79"/>
      <c r="AH52" s="79"/>
      <c r="AI52" s="79"/>
      <c r="AJ52" s="79"/>
      <c r="AK52" s="62"/>
      <c r="AL52" s="62"/>
      <c r="AM52" s="79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</row>
    <row r="53" spans="1:78" x14ac:dyDescent="0.2">
      <c r="A53" s="80" t="str">
        <f>IF(B53="","",IF(COUNTIF(Liquidación!$C:$C,$B53)=0,"x",""))</f>
        <v/>
      </c>
      <c r="B53" s="78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79"/>
      <c r="AD53" s="79"/>
      <c r="AE53" s="79"/>
      <c r="AF53" s="79"/>
      <c r="AG53" s="79"/>
      <c r="AH53" s="79"/>
      <c r="AI53" s="79"/>
      <c r="AJ53" s="79"/>
      <c r="AK53" s="62"/>
      <c r="AL53" s="62"/>
      <c r="AM53" s="79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</row>
    <row r="54" spans="1:78" x14ac:dyDescent="0.2">
      <c r="A54" s="80" t="str">
        <f>IF(B54="","",IF(COUNTIF(Liquidación!$C:$C,$B54)=0,"x",""))</f>
        <v/>
      </c>
      <c r="B54" s="78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79"/>
      <c r="AD54" s="79"/>
      <c r="AE54" s="79"/>
      <c r="AF54" s="79"/>
      <c r="AG54" s="79"/>
      <c r="AH54" s="79"/>
      <c r="AI54" s="79"/>
      <c r="AJ54" s="79"/>
      <c r="AK54" s="62"/>
      <c r="AL54" s="62"/>
      <c r="AM54" s="79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</row>
    <row r="55" spans="1:78" x14ac:dyDescent="0.2">
      <c r="A55" s="80" t="str">
        <f>IF(B55="","",IF(COUNTIF(Liquidación!$C:$C,$B55)=0,"x",""))</f>
        <v/>
      </c>
      <c r="B55" s="78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79"/>
      <c r="AD55" s="79"/>
      <c r="AE55" s="79"/>
      <c r="AF55" s="79"/>
      <c r="AG55" s="79"/>
      <c r="AH55" s="79"/>
      <c r="AI55" s="79"/>
      <c r="AJ55" s="79"/>
      <c r="AK55" s="62"/>
      <c r="AL55" s="62"/>
      <c r="AM55" s="79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</row>
    <row r="56" spans="1:78" x14ac:dyDescent="0.2">
      <c r="A56" s="80" t="str">
        <f>IF(B56="","",IF(COUNTIF(Liquidación!$C:$C,$B56)=0,"x",""))</f>
        <v/>
      </c>
      <c r="B56" s="78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79"/>
      <c r="AD56" s="79"/>
      <c r="AE56" s="79"/>
      <c r="AF56" s="79"/>
      <c r="AG56" s="79"/>
      <c r="AH56" s="79"/>
      <c r="AI56" s="79"/>
      <c r="AJ56" s="79"/>
      <c r="AK56" s="62"/>
      <c r="AL56" s="62"/>
      <c r="AM56" s="79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</row>
    <row r="57" spans="1:78" x14ac:dyDescent="0.2">
      <c r="A57" s="80" t="str">
        <f>IF(B57="","",IF(COUNTIF(Liquidación!$C:$C,$B57)=0,"x",""))</f>
        <v/>
      </c>
      <c r="B57" s="78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79"/>
      <c r="AD57" s="79"/>
      <c r="AE57" s="79"/>
      <c r="AF57" s="79"/>
      <c r="AG57" s="79"/>
      <c r="AH57" s="79"/>
      <c r="AI57" s="79"/>
      <c r="AJ57" s="79"/>
      <c r="AK57" s="62"/>
      <c r="AL57" s="62"/>
      <c r="AM57" s="79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</row>
    <row r="58" spans="1:78" x14ac:dyDescent="0.2">
      <c r="A58" s="80" t="str">
        <f>IF(B58="","",IF(COUNTIF(Liquidación!$C:$C,$B58)=0,"x",""))</f>
        <v/>
      </c>
      <c r="B58" s="78"/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79"/>
      <c r="AD58" s="79"/>
      <c r="AE58" s="79"/>
      <c r="AF58" s="79"/>
      <c r="AG58" s="79"/>
      <c r="AH58" s="79"/>
      <c r="AI58" s="79"/>
      <c r="AJ58" s="79"/>
      <c r="AK58" s="62"/>
      <c r="AL58" s="62"/>
      <c r="AM58" s="79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</row>
    <row r="59" spans="1:78" x14ac:dyDescent="0.2">
      <c r="A59" s="80" t="str">
        <f>IF(B59="","",IF(COUNTIF(Liquidación!$C:$C,$B59)=0,"x",""))</f>
        <v/>
      </c>
      <c r="B59" s="78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79"/>
      <c r="AD59" s="79"/>
      <c r="AE59" s="79"/>
      <c r="AF59" s="79"/>
      <c r="AG59" s="79"/>
      <c r="AH59" s="79"/>
      <c r="AI59" s="79"/>
      <c r="AJ59" s="79"/>
      <c r="AK59" s="62"/>
      <c r="AL59" s="62"/>
      <c r="AM59" s="79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</row>
    <row r="60" spans="1:78" x14ac:dyDescent="0.2">
      <c r="A60" s="80" t="str">
        <f>IF(B60="","",IF(COUNTIF(Liquidación!$C:$C,$B60)=0,"x",""))</f>
        <v/>
      </c>
      <c r="B60" s="78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79"/>
      <c r="AD60" s="79"/>
      <c r="AE60" s="79"/>
      <c r="AF60" s="79"/>
      <c r="AG60" s="79"/>
      <c r="AH60" s="79"/>
      <c r="AI60" s="79"/>
      <c r="AJ60" s="79"/>
      <c r="AK60" s="62"/>
      <c r="AL60" s="62"/>
      <c r="AM60" s="79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</row>
    <row r="61" spans="1:78" x14ac:dyDescent="0.2">
      <c r="A61" s="80" t="str">
        <f>IF(B61="","",IF(COUNTIF(Liquidación!$C:$C,$B61)=0,"x",""))</f>
        <v/>
      </c>
      <c r="B61" s="78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79"/>
      <c r="AD61" s="79"/>
      <c r="AE61" s="79"/>
      <c r="AF61" s="79"/>
      <c r="AG61" s="79"/>
      <c r="AH61" s="79"/>
      <c r="AI61" s="79"/>
      <c r="AJ61" s="79"/>
      <c r="AK61" s="62"/>
      <c r="AL61" s="62"/>
      <c r="AM61" s="79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</row>
    <row r="62" spans="1:78" x14ac:dyDescent="0.2">
      <c r="A62" s="80" t="str">
        <f>IF(B62="","",IF(COUNTIF(Liquidación!$C:$C,$B62)=0,"x",""))</f>
        <v/>
      </c>
      <c r="B62" s="78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79"/>
      <c r="AD62" s="79"/>
      <c r="AE62" s="79"/>
      <c r="AF62" s="79"/>
      <c r="AG62" s="79"/>
      <c r="AH62" s="79"/>
      <c r="AI62" s="79"/>
      <c r="AJ62" s="79"/>
      <c r="AK62" s="62"/>
      <c r="AL62" s="62"/>
      <c r="AM62" s="79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</row>
    <row r="63" spans="1:78" x14ac:dyDescent="0.2">
      <c r="A63" s="80" t="str">
        <f>IF(B63="","",IF(COUNTIF(Liquidación!$C:$C,$B63)=0,"x",""))</f>
        <v/>
      </c>
      <c r="B63" s="78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79"/>
      <c r="AD63" s="79"/>
      <c r="AE63" s="79"/>
      <c r="AF63" s="79"/>
      <c r="AG63" s="79"/>
      <c r="AH63" s="79"/>
      <c r="AI63" s="79"/>
      <c r="AJ63" s="79"/>
      <c r="AK63" s="62"/>
      <c r="AL63" s="62"/>
      <c r="AM63" s="79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</row>
    <row r="64" spans="1:78" x14ac:dyDescent="0.2">
      <c r="A64" s="80" t="str">
        <f>IF(B64="","",IF(COUNTIF(Liquidación!$C:$C,$B64)=0,"x",""))</f>
        <v/>
      </c>
      <c r="B64" s="78"/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79"/>
      <c r="AD64" s="79"/>
      <c r="AE64" s="79"/>
      <c r="AF64" s="79"/>
      <c r="AG64" s="79"/>
      <c r="AH64" s="79"/>
      <c r="AI64" s="79"/>
      <c r="AJ64" s="79"/>
      <c r="AK64" s="62"/>
      <c r="AL64" s="62"/>
      <c r="AM64" s="79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</row>
    <row r="65" spans="1:78" x14ac:dyDescent="0.2">
      <c r="A65" s="80" t="str">
        <f>IF(B65="","",IF(COUNTIF(Liquidación!$C:$C,$B65)=0,"x",""))</f>
        <v/>
      </c>
      <c r="B65" s="78"/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79"/>
      <c r="AD65" s="79"/>
      <c r="AE65" s="79"/>
      <c r="AF65" s="79"/>
      <c r="AG65" s="79"/>
      <c r="AH65" s="79"/>
      <c r="AI65" s="79"/>
      <c r="AJ65" s="79"/>
      <c r="AK65" s="62"/>
      <c r="AL65" s="62"/>
      <c r="AM65" s="79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</row>
    <row r="66" spans="1:78" x14ac:dyDescent="0.2">
      <c r="A66" s="80" t="str">
        <f>IF(B66="","",IF(COUNTIF(Liquidación!$C:$C,$B66)=0,"x",""))</f>
        <v/>
      </c>
      <c r="B66" s="78"/>
      <c r="C66" s="64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79"/>
      <c r="AD66" s="79"/>
      <c r="AE66" s="79"/>
      <c r="AF66" s="79"/>
      <c r="AG66" s="79"/>
      <c r="AH66" s="79"/>
      <c r="AI66" s="79"/>
      <c r="AJ66" s="79"/>
      <c r="AK66" s="62"/>
      <c r="AL66" s="62"/>
      <c r="AM66" s="79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</row>
    <row r="67" spans="1:78" x14ac:dyDescent="0.2">
      <c r="A67" s="80" t="str">
        <f>IF(B67="","",IF(COUNTIF(Liquidación!$C:$C,$B67)=0,"x",""))</f>
        <v/>
      </c>
      <c r="B67" s="78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79"/>
      <c r="AD67" s="79"/>
      <c r="AE67" s="79"/>
      <c r="AF67" s="79"/>
      <c r="AG67" s="79"/>
      <c r="AH67" s="79"/>
      <c r="AI67" s="79"/>
      <c r="AJ67" s="79"/>
      <c r="AK67" s="62"/>
      <c r="AL67" s="62"/>
      <c r="AM67" s="79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</row>
    <row r="68" spans="1:78" x14ac:dyDescent="0.2">
      <c r="A68" s="80" t="str">
        <f>IF(B68="","",IF(COUNTIF(Liquidación!$C:$C,$B68)=0,"x",""))</f>
        <v/>
      </c>
      <c r="B68" s="78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79"/>
      <c r="AD68" s="79"/>
      <c r="AE68" s="79"/>
      <c r="AF68" s="79"/>
      <c r="AG68" s="79"/>
      <c r="AH68" s="79"/>
      <c r="AI68" s="79"/>
      <c r="AJ68" s="79"/>
      <c r="AK68" s="62"/>
      <c r="AL68" s="62"/>
      <c r="AM68" s="79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</row>
    <row r="69" spans="1:78" x14ac:dyDescent="0.2">
      <c r="A69" s="80" t="str">
        <f>IF(B69="","",IF(COUNTIF(Liquidación!$C:$C,$B69)=0,"x",""))</f>
        <v/>
      </c>
      <c r="B69" s="78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79"/>
      <c r="AD69" s="79"/>
      <c r="AE69" s="79"/>
      <c r="AF69" s="79"/>
      <c r="AG69" s="79"/>
      <c r="AH69" s="79"/>
      <c r="AI69" s="79"/>
      <c r="AJ69" s="79"/>
      <c r="AK69" s="62"/>
      <c r="AL69" s="62"/>
      <c r="AM69" s="79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</row>
    <row r="70" spans="1:78" x14ac:dyDescent="0.2">
      <c r="A70" s="80" t="str">
        <f>IF(B70="","",IF(COUNTIF(Liquidación!$C:$C,$B70)=0,"x",""))</f>
        <v/>
      </c>
      <c r="B70" s="78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79"/>
      <c r="AD70" s="79"/>
      <c r="AE70" s="79"/>
      <c r="AF70" s="79"/>
      <c r="AG70" s="79"/>
      <c r="AH70" s="79"/>
      <c r="AI70" s="79"/>
      <c r="AJ70" s="79"/>
      <c r="AK70" s="62"/>
      <c r="AL70" s="62"/>
      <c r="AM70" s="79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</row>
    <row r="71" spans="1:78" x14ac:dyDescent="0.2">
      <c r="A71" s="80" t="str">
        <f>IF(B71="","",IF(COUNTIF(Liquidación!$C:$C,$B71)=0,"x",""))</f>
        <v/>
      </c>
      <c r="B71" s="78"/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79"/>
      <c r="AD71" s="79"/>
      <c r="AE71" s="79"/>
      <c r="AF71" s="79"/>
      <c r="AG71" s="79"/>
      <c r="AH71" s="79"/>
      <c r="AI71" s="79"/>
      <c r="AJ71" s="79"/>
      <c r="AK71" s="62"/>
      <c r="AL71" s="62"/>
      <c r="AM71" s="79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</row>
    <row r="72" spans="1:78" x14ac:dyDescent="0.2">
      <c r="A72" s="80" t="str">
        <f>IF(B72="","",IF(COUNTIF(Liquidación!$C:$C,$B72)=0,"x",""))</f>
        <v/>
      </c>
      <c r="B72" s="78"/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79"/>
      <c r="AD72" s="79"/>
      <c r="AE72" s="79"/>
      <c r="AF72" s="79"/>
      <c r="AG72" s="79"/>
      <c r="AH72" s="79"/>
      <c r="AI72" s="79"/>
      <c r="AJ72" s="79"/>
      <c r="AK72" s="62"/>
      <c r="AL72" s="62"/>
      <c r="AM72" s="79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</row>
    <row r="73" spans="1:78" x14ac:dyDescent="0.2">
      <c r="A73" s="80" t="str">
        <f>IF(B73="","",IF(COUNTIF(Liquidación!$C:$C,$B73)=0,"x",""))</f>
        <v/>
      </c>
      <c r="B73" s="78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79"/>
      <c r="AD73" s="79"/>
      <c r="AE73" s="79"/>
      <c r="AF73" s="79"/>
      <c r="AG73" s="79"/>
      <c r="AH73" s="79"/>
      <c r="AI73" s="79"/>
      <c r="AJ73" s="79"/>
      <c r="AK73" s="62"/>
      <c r="AL73" s="62"/>
      <c r="AM73" s="79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</row>
    <row r="74" spans="1:78" x14ac:dyDescent="0.2">
      <c r="A74" s="80" t="str">
        <f>IF(B74="","",IF(COUNTIF(Liquidación!$C:$C,$B74)=0,"x",""))</f>
        <v/>
      </c>
      <c r="B74" s="78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79"/>
      <c r="AD74" s="79"/>
      <c r="AE74" s="79"/>
      <c r="AF74" s="79"/>
      <c r="AG74" s="79"/>
      <c r="AH74" s="79"/>
      <c r="AI74" s="79"/>
      <c r="AJ74" s="79"/>
      <c r="AK74" s="62"/>
      <c r="AL74" s="62"/>
      <c r="AM74" s="79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</row>
    <row r="75" spans="1:78" x14ac:dyDescent="0.2">
      <c r="A75" s="80" t="str">
        <f>IF(B75="","",IF(COUNTIF(Liquidación!$C:$C,$B75)=0,"x",""))</f>
        <v/>
      </c>
      <c r="B75" s="78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79"/>
      <c r="AD75" s="79"/>
      <c r="AE75" s="79"/>
      <c r="AF75" s="79"/>
      <c r="AG75" s="79"/>
      <c r="AH75" s="79"/>
      <c r="AI75" s="79"/>
      <c r="AJ75" s="79"/>
      <c r="AK75" s="62"/>
      <c r="AL75" s="62"/>
      <c r="AM75" s="79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</row>
    <row r="76" spans="1:78" x14ac:dyDescent="0.2">
      <c r="A76" s="80" t="str">
        <f>IF(B76="","",IF(COUNTIF(Liquidación!$C:$C,$B76)=0,"x",""))</f>
        <v/>
      </c>
      <c r="B76" s="78"/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79"/>
      <c r="AD76" s="79"/>
      <c r="AE76" s="79"/>
      <c r="AF76" s="79"/>
      <c r="AG76" s="79"/>
      <c r="AH76" s="79"/>
      <c r="AI76" s="79"/>
      <c r="AJ76" s="79"/>
      <c r="AK76" s="62"/>
      <c r="AL76" s="62"/>
      <c r="AM76" s="79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</row>
    <row r="77" spans="1:78" x14ac:dyDescent="0.2">
      <c r="A77" s="80" t="str">
        <f>IF(B77="","",IF(COUNTIF(Liquidación!$C:$C,$B77)=0,"x",""))</f>
        <v/>
      </c>
      <c r="B77" s="78"/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79"/>
      <c r="AD77" s="79"/>
      <c r="AE77" s="79"/>
      <c r="AF77" s="79"/>
      <c r="AG77" s="79"/>
      <c r="AH77" s="79"/>
      <c r="AI77" s="79"/>
      <c r="AJ77" s="79"/>
      <c r="AK77" s="62"/>
      <c r="AL77" s="62"/>
      <c r="AM77" s="79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</row>
    <row r="78" spans="1:78" x14ac:dyDescent="0.2">
      <c r="A78" s="80" t="str">
        <f>IF(B78="","",IF(COUNTIF(Liquidación!$C:$C,$B78)=0,"x",""))</f>
        <v/>
      </c>
      <c r="B78" s="78"/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79"/>
      <c r="AD78" s="79"/>
      <c r="AE78" s="79"/>
      <c r="AF78" s="79"/>
      <c r="AG78" s="79"/>
      <c r="AH78" s="79"/>
      <c r="AI78" s="79"/>
      <c r="AJ78" s="79"/>
      <c r="AK78" s="62"/>
      <c r="AL78" s="62"/>
      <c r="AM78" s="79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</row>
    <row r="79" spans="1:78" x14ac:dyDescent="0.2">
      <c r="A79" s="80" t="str">
        <f>IF(B79="","",IF(COUNTIF(Liquidación!$C:$C,$B79)=0,"x",""))</f>
        <v/>
      </c>
      <c r="B79" s="78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79"/>
      <c r="AD79" s="79"/>
      <c r="AE79" s="79"/>
      <c r="AF79" s="79"/>
      <c r="AG79" s="79"/>
      <c r="AH79" s="79"/>
      <c r="AI79" s="79"/>
      <c r="AJ79" s="79"/>
      <c r="AK79" s="62"/>
      <c r="AL79" s="62"/>
      <c r="AM79" s="79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</row>
    <row r="80" spans="1:78" x14ac:dyDescent="0.2">
      <c r="A80" s="80" t="str">
        <f>IF(B80="","",IF(COUNTIF(Liquidación!$C:$C,$B80)=0,"x",""))</f>
        <v/>
      </c>
      <c r="B80" s="78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79"/>
      <c r="AD80" s="79"/>
      <c r="AE80" s="79"/>
      <c r="AF80" s="79"/>
      <c r="AG80" s="79"/>
      <c r="AH80" s="79"/>
      <c r="AI80" s="79"/>
      <c r="AJ80" s="79"/>
      <c r="AK80" s="62"/>
      <c r="AL80" s="62"/>
      <c r="AM80" s="79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</row>
    <row r="81" spans="1:78" x14ac:dyDescent="0.2">
      <c r="A81" s="80" t="str">
        <f>IF(B81="","",IF(COUNTIF(Liquidación!$C:$C,$B81)=0,"x",""))</f>
        <v/>
      </c>
      <c r="B81" s="78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79"/>
      <c r="AD81" s="79"/>
      <c r="AE81" s="79"/>
      <c r="AF81" s="79"/>
      <c r="AG81" s="79"/>
      <c r="AH81" s="79"/>
      <c r="AI81" s="79"/>
      <c r="AJ81" s="79"/>
      <c r="AK81" s="62"/>
      <c r="AL81" s="62"/>
      <c r="AM81" s="79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</row>
    <row r="82" spans="1:78" x14ac:dyDescent="0.2">
      <c r="A82" s="80" t="str">
        <f>IF(B82="","",IF(COUNTIF(Liquidación!$C:$C,$B82)=0,"x",""))</f>
        <v/>
      </c>
      <c r="B82" s="78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79"/>
      <c r="AD82" s="79"/>
      <c r="AE82" s="79"/>
      <c r="AF82" s="79"/>
      <c r="AG82" s="79"/>
      <c r="AH82" s="79"/>
      <c r="AI82" s="79"/>
      <c r="AJ82" s="79"/>
      <c r="AK82" s="62"/>
      <c r="AL82" s="62"/>
      <c r="AM82" s="79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</row>
    <row r="83" spans="1:78" x14ac:dyDescent="0.2">
      <c r="A83" s="80" t="str">
        <f>IF(B83="","",IF(COUNTIF(Liquidación!$C:$C,$B83)=0,"x",""))</f>
        <v/>
      </c>
      <c r="B83" s="78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79"/>
      <c r="AD83" s="79"/>
      <c r="AE83" s="79"/>
      <c r="AF83" s="79"/>
      <c r="AG83" s="79"/>
      <c r="AH83" s="79"/>
      <c r="AI83" s="79"/>
      <c r="AJ83" s="79"/>
      <c r="AK83" s="62"/>
      <c r="AL83" s="62"/>
      <c r="AM83" s="79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</row>
    <row r="84" spans="1:78" x14ac:dyDescent="0.2">
      <c r="A84" s="80" t="str">
        <f>IF(B84="","",IF(COUNTIF(Liquidación!$C:$C,$B84)=0,"x",""))</f>
        <v/>
      </c>
      <c r="B84" s="78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79"/>
      <c r="AD84" s="79"/>
      <c r="AE84" s="79"/>
      <c r="AF84" s="79"/>
      <c r="AG84" s="79"/>
      <c r="AH84" s="79"/>
      <c r="AI84" s="79"/>
      <c r="AJ84" s="79"/>
      <c r="AK84" s="62"/>
      <c r="AL84" s="62"/>
      <c r="AM84" s="79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</row>
    <row r="85" spans="1:78" x14ac:dyDescent="0.2">
      <c r="A85" s="80" t="str">
        <f>IF(B85="","",IF(COUNTIF(Liquidación!$C:$C,$B85)=0,"x",""))</f>
        <v/>
      </c>
      <c r="B85" s="78"/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79"/>
      <c r="AD85" s="79"/>
      <c r="AE85" s="79"/>
      <c r="AF85" s="79"/>
      <c r="AG85" s="79"/>
      <c r="AH85" s="79"/>
      <c r="AI85" s="79"/>
      <c r="AJ85" s="79"/>
      <c r="AK85" s="62"/>
      <c r="AL85" s="62"/>
      <c r="AM85" s="79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</row>
    <row r="86" spans="1:78" x14ac:dyDescent="0.2">
      <c r="A86" s="80" t="str">
        <f>IF(B86="","",IF(COUNTIF(Liquidación!$C:$C,$B86)=0,"x",""))</f>
        <v/>
      </c>
      <c r="B86" s="78"/>
      <c r="C86" s="64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79"/>
      <c r="AD86" s="79"/>
      <c r="AE86" s="79"/>
      <c r="AF86" s="79"/>
      <c r="AG86" s="79"/>
      <c r="AH86" s="79"/>
      <c r="AI86" s="79"/>
      <c r="AJ86" s="79"/>
      <c r="AK86" s="62"/>
      <c r="AL86" s="62"/>
      <c r="AM86" s="79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</row>
    <row r="87" spans="1:78" x14ac:dyDescent="0.2">
      <c r="A87" s="80" t="str">
        <f>IF(B87="","",IF(COUNTIF(Liquidación!$C:$C,$B87)=0,"x",""))</f>
        <v/>
      </c>
      <c r="B87" s="78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79"/>
      <c r="AD87" s="79"/>
      <c r="AE87" s="79"/>
      <c r="AF87" s="79"/>
      <c r="AG87" s="79"/>
      <c r="AH87" s="79"/>
      <c r="AI87" s="79"/>
      <c r="AJ87" s="79"/>
      <c r="AK87" s="62"/>
      <c r="AL87" s="62"/>
      <c r="AM87" s="79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</row>
    <row r="88" spans="1:78" x14ac:dyDescent="0.2">
      <c r="A88" s="80" t="str">
        <f>IF(B88="","",IF(COUNTIF(Liquidación!$C:$C,$B88)=0,"x",""))</f>
        <v/>
      </c>
      <c r="B88" s="78"/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79"/>
      <c r="AD88" s="79"/>
      <c r="AE88" s="79"/>
      <c r="AF88" s="79"/>
      <c r="AG88" s="79"/>
      <c r="AH88" s="79"/>
      <c r="AI88" s="79"/>
      <c r="AJ88" s="79"/>
      <c r="AK88" s="62"/>
      <c r="AL88" s="62"/>
      <c r="AM88" s="79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</row>
    <row r="89" spans="1:78" x14ac:dyDescent="0.2">
      <c r="A89" s="80" t="str">
        <f>IF(B89="","",IF(COUNTIF(Liquidación!$C:$C,$B89)=0,"x",""))</f>
        <v/>
      </c>
      <c r="B89" s="78"/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79"/>
      <c r="AD89" s="79"/>
      <c r="AE89" s="79"/>
      <c r="AF89" s="79"/>
      <c r="AG89" s="79"/>
      <c r="AH89" s="79"/>
      <c r="AI89" s="79"/>
      <c r="AJ89" s="79"/>
      <c r="AK89" s="62"/>
      <c r="AL89" s="62"/>
      <c r="AM89" s="79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</row>
    <row r="90" spans="1:78" x14ac:dyDescent="0.2">
      <c r="A90" s="80" t="str">
        <f>IF(B90="","",IF(COUNTIF(Liquidación!$C:$C,$B90)=0,"x",""))</f>
        <v/>
      </c>
      <c r="B90" s="78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79"/>
      <c r="AD90" s="79"/>
      <c r="AE90" s="79"/>
      <c r="AF90" s="79"/>
      <c r="AG90" s="79"/>
      <c r="AH90" s="79"/>
      <c r="AI90" s="79"/>
      <c r="AJ90" s="79"/>
      <c r="AK90" s="62"/>
      <c r="AL90" s="62"/>
      <c r="AM90" s="79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</row>
    <row r="91" spans="1:78" x14ac:dyDescent="0.2">
      <c r="A91" s="80" t="str">
        <f>IF(B91="","",IF(COUNTIF(Liquidación!$C:$C,$B91)=0,"x",""))</f>
        <v/>
      </c>
      <c r="B91" s="78"/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79"/>
      <c r="AD91" s="79"/>
      <c r="AE91" s="79"/>
      <c r="AF91" s="79"/>
      <c r="AG91" s="79"/>
      <c r="AH91" s="79"/>
      <c r="AI91" s="79"/>
      <c r="AJ91" s="79"/>
      <c r="AK91" s="62"/>
      <c r="AL91" s="62"/>
      <c r="AM91" s="79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</row>
    <row r="92" spans="1:78" x14ac:dyDescent="0.2">
      <c r="A92" s="80" t="str">
        <f>IF(B92="","",IF(COUNTIF(Liquidación!$C:$C,$B92)=0,"x",""))</f>
        <v/>
      </c>
      <c r="B92" s="78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79"/>
      <c r="AD92" s="79"/>
      <c r="AE92" s="79"/>
      <c r="AF92" s="79"/>
      <c r="AG92" s="79"/>
      <c r="AH92" s="79"/>
      <c r="AI92" s="79"/>
      <c r="AJ92" s="79"/>
      <c r="AK92" s="62"/>
      <c r="AL92" s="62"/>
      <c r="AM92" s="79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</row>
    <row r="93" spans="1:78" x14ac:dyDescent="0.2">
      <c r="A93" s="80" t="str">
        <f>IF(B93="","",IF(COUNTIF(Liquidación!$C:$C,$B93)=0,"x",""))</f>
        <v/>
      </c>
      <c r="B93" s="78"/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79"/>
      <c r="AD93" s="79"/>
      <c r="AE93" s="79"/>
      <c r="AF93" s="79"/>
      <c r="AG93" s="79"/>
      <c r="AH93" s="79"/>
      <c r="AI93" s="79"/>
      <c r="AJ93" s="79"/>
      <c r="AK93" s="62"/>
      <c r="AL93" s="62"/>
      <c r="AM93" s="79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</row>
    <row r="94" spans="1:78" x14ac:dyDescent="0.2">
      <c r="A94" s="80" t="str">
        <f>IF(B94="","",IF(COUNTIF(Liquidación!$C:$C,$B94)=0,"x",""))</f>
        <v/>
      </c>
      <c r="B94" s="78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79"/>
      <c r="AD94" s="79"/>
      <c r="AE94" s="79"/>
      <c r="AF94" s="79"/>
      <c r="AG94" s="79"/>
      <c r="AH94" s="79"/>
      <c r="AI94" s="79"/>
      <c r="AJ94" s="79"/>
      <c r="AK94" s="62"/>
      <c r="AL94" s="62"/>
      <c r="AM94" s="79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</row>
    <row r="95" spans="1:78" x14ac:dyDescent="0.2">
      <c r="A95" s="80" t="str">
        <f>IF(B95="","",IF(COUNTIF(Liquidación!$C:$C,$B95)=0,"x",""))</f>
        <v/>
      </c>
      <c r="B95" s="78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79"/>
      <c r="AD95" s="79"/>
      <c r="AE95" s="79"/>
      <c r="AF95" s="79"/>
      <c r="AG95" s="79"/>
      <c r="AH95" s="79"/>
      <c r="AI95" s="79"/>
      <c r="AJ95" s="79"/>
      <c r="AK95" s="62"/>
      <c r="AL95" s="62"/>
      <c r="AM95" s="79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</row>
    <row r="96" spans="1:78" x14ac:dyDescent="0.2">
      <c r="A96" s="80" t="str">
        <f>IF(B96="","",IF(COUNTIF(Liquidación!$C:$C,$B96)=0,"x",""))</f>
        <v/>
      </c>
      <c r="B96" s="78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79"/>
      <c r="AD96" s="79"/>
      <c r="AE96" s="79"/>
      <c r="AF96" s="79"/>
      <c r="AG96" s="79"/>
      <c r="AH96" s="79"/>
      <c r="AI96" s="79"/>
      <c r="AJ96" s="79"/>
      <c r="AK96" s="62"/>
      <c r="AL96" s="62"/>
      <c r="AM96" s="79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</row>
    <row r="97" spans="1:78" x14ac:dyDescent="0.2">
      <c r="A97" s="80" t="str">
        <f>IF(B97="","",IF(COUNTIF(Liquidación!$C:$C,$B97)=0,"x",""))</f>
        <v/>
      </c>
      <c r="B97" s="78"/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79"/>
      <c r="AD97" s="79"/>
      <c r="AE97" s="79"/>
      <c r="AF97" s="79"/>
      <c r="AG97" s="79"/>
      <c r="AH97" s="79"/>
      <c r="AI97" s="79"/>
      <c r="AJ97" s="79"/>
      <c r="AK97" s="62"/>
      <c r="AL97" s="62"/>
      <c r="AM97" s="79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</row>
    <row r="98" spans="1:78" x14ac:dyDescent="0.2">
      <c r="A98" s="80" t="str">
        <f>IF(B98="","",IF(COUNTIF(Liquidación!$C:$C,$B98)=0,"x",""))</f>
        <v/>
      </c>
      <c r="B98" s="78"/>
      <c r="C98" s="64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79"/>
      <c r="AD98" s="79"/>
      <c r="AE98" s="79"/>
      <c r="AF98" s="79"/>
      <c r="AG98" s="79"/>
      <c r="AH98" s="79"/>
      <c r="AI98" s="79"/>
      <c r="AJ98" s="79"/>
      <c r="AK98" s="62"/>
      <c r="AL98" s="62"/>
      <c r="AM98" s="79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</row>
    <row r="99" spans="1:78" x14ac:dyDescent="0.2">
      <c r="A99" s="80" t="str">
        <f>IF(B99="","",IF(COUNTIF(Liquidación!$C:$C,$B99)=0,"x",""))</f>
        <v/>
      </c>
      <c r="B99" s="78"/>
      <c r="C99" s="64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79"/>
      <c r="AD99" s="79"/>
      <c r="AE99" s="79"/>
      <c r="AF99" s="79"/>
      <c r="AG99" s="79"/>
      <c r="AH99" s="79"/>
      <c r="AI99" s="79"/>
      <c r="AJ99" s="79"/>
      <c r="AK99" s="62"/>
      <c r="AL99" s="62"/>
      <c r="AM99" s="79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</row>
    <row r="100" spans="1:78" x14ac:dyDescent="0.2">
      <c r="A100" s="80" t="str">
        <f>IF(B100="","",IF(COUNTIF(Liquidación!$C:$C,$B100)=0,"x",""))</f>
        <v/>
      </c>
      <c r="B100" s="78"/>
      <c r="C100" s="64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79"/>
      <c r="AD100" s="79"/>
      <c r="AE100" s="79"/>
      <c r="AF100" s="79"/>
      <c r="AG100" s="79"/>
      <c r="AH100" s="79"/>
      <c r="AI100" s="79"/>
      <c r="AJ100" s="79"/>
      <c r="AK100" s="62"/>
      <c r="AL100" s="62"/>
      <c r="AM100" s="79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</row>
    <row r="101" spans="1:78" x14ac:dyDescent="0.2">
      <c r="A101" s="80" t="str">
        <f>IF(B101="","",IF(COUNTIF(Liquidación!$C:$C,$B101)=0,"x",""))</f>
        <v/>
      </c>
      <c r="B101" s="78"/>
      <c r="C101" s="64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79"/>
      <c r="AD101" s="79"/>
      <c r="AE101" s="79"/>
      <c r="AF101" s="79"/>
      <c r="AG101" s="79"/>
      <c r="AH101" s="79"/>
      <c r="AI101" s="79"/>
      <c r="AJ101" s="79"/>
      <c r="AK101" s="62"/>
      <c r="AL101" s="62"/>
      <c r="AM101" s="79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</row>
    <row r="102" spans="1:78" x14ac:dyDescent="0.2">
      <c r="A102" s="80" t="str">
        <f>IF(B102="","",IF(COUNTIF(Liquidación!$C:$C,$B102)=0,"x",""))</f>
        <v/>
      </c>
      <c r="B102" s="78"/>
      <c r="C102" s="64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79"/>
      <c r="AD102" s="79"/>
      <c r="AE102" s="79"/>
      <c r="AF102" s="79"/>
      <c r="AG102" s="79"/>
      <c r="AH102" s="79"/>
      <c r="AI102" s="79"/>
      <c r="AJ102" s="79"/>
      <c r="AK102" s="62"/>
      <c r="AL102" s="62"/>
      <c r="AM102" s="79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</row>
    <row r="103" spans="1:78" x14ac:dyDescent="0.2">
      <c r="A103" s="80" t="str">
        <f>IF(B103="","",IF(COUNTIF(Liquidación!$C:$C,$B103)=0,"x",""))</f>
        <v/>
      </c>
      <c r="B103" s="78"/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79"/>
      <c r="AD103" s="79"/>
      <c r="AE103" s="79"/>
      <c r="AF103" s="79"/>
      <c r="AG103" s="79"/>
      <c r="AH103" s="79"/>
      <c r="AI103" s="79"/>
      <c r="AJ103" s="79"/>
      <c r="AK103" s="62"/>
      <c r="AL103" s="62"/>
      <c r="AM103" s="79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</row>
    <row r="104" spans="1:78" x14ac:dyDescent="0.2">
      <c r="A104" s="80" t="str">
        <f>IF(B104="","",IF(COUNTIF(Liquidación!$C:$C,$B104)=0,"x",""))</f>
        <v/>
      </c>
      <c r="B104" s="78"/>
      <c r="C104" s="6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79"/>
      <c r="AD104" s="79"/>
      <c r="AE104" s="79"/>
      <c r="AF104" s="79"/>
      <c r="AG104" s="79"/>
      <c r="AH104" s="79"/>
      <c r="AI104" s="79"/>
      <c r="AJ104" s="79"/>
      <c r="AK104" s="62"/>
      <c r="AL104" s="62"/>
      <c r="AM104" s="79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</row>
    <row r="105" spans="1:78" x14ac:dyDescent="0.2">
      <c r="A105" s="80" t="str">
        <f>IF(B105="","",IF(COUNTIF(Liquidación!$C:$C,$B105)=0,"x",""))</f>
        <v/>
      </c>
      <c r="B105" s="78"/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79"/>
      <c r="AD105" s="79"/>
      <c r="AE105" s="79"/>
      <c r="AF105" s="79"/>
      <c r="AG105" s="79"/>
      <c r="AH105" s="79"/>
      <c r="AI105" s="79"/>
      <c r="AJ105" s="79"/>
      <c r="AK105" s="62"/>
      <c r="AL105" s="62"/>
      <c r="AM105" s="79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</row>
    <row r="106" spans="1:78" x14ac:dyDescent="0.2">
      <c r="A106" s="80" t="str">
        <f>IF(B106="","",IF(COUNTIF(Liquidación!$C:$C,$B106)=0,"x",""))</f>
        <v/>
      </c>
      <c r="B106" s="78"/>
      <c r="C106" s="64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79"/>
      <c r="AD106" s="79"/>
      <c r="AE106" s="79"/>
      <c r="AF106" s="79"/>
      <c r="AG106" s="79"/>
      <c r="AH106" s="79"/>
      <c r="AI106" s="79"/>
      <c r="AJ106" s="79"/>
      <c r="AK106" s="62"/>
      <c r="AL106" s="62"/>
      <c r="AM106" s="79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</row>
    <row r="107" spans="1:78" x14ac:dyDescent="0.2">
      <c r="A107" s="80" t="str">
        <f>IF(B107="","",IF(COUNTIF(Liquidación!$C:$C,$B107)=0,"x",""))</f>
        <v/>
      </c>
      <c r="B107" s="78"/>
      <c r="C107" s="64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79"/>
      <c r="AD107" s="79"/>
      <c r="AE107" s="79"/>
      <c r="AF107" s="79"/>
      <c r="AG107" s="79"/>
      <c r="AH107" s="79"/>
      <c r="AI107" s="79"/>
      <c r="AJ107" s="79"/>
      <c r="AK107" s="62"/>
      <c r="AL107" s="62"/>
      <c r="AM107" s="79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</row>
    <row r="108" spans="1:78" x14ac:dyDescent="0.2">
      <c r="A108" s="80" t="str">
        <f>IF(B108="","",IF(COUNTIF(Liquidación!$C:$C,$B108)=0,"x",""))</f>
        <v/>
      </c>
      <c r="B108" s="78"/>
      <c r="C108" s="64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79"/>
      <c r="AD108" s="79"/>
      <c r="AE108" s="79"/>
      <c r="AF108" s="79"/>
      <c r="AG108" s="79"/>
      <c r="AH108" s="79"/>
      <c r="AI108" s="79"/>
      <c r="AJ108" s="79"/>
      <c r="AK108" s="62"/>
      <c r="AL108" s="62"/>
      <c r="AM108" s="79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</row>
    <row r="109" spans="1:78" x14ac:dyDescent="0.2">
      <c r="A109" s="80" t="str">
        <f>IF(B109="","",IF(COUNTIF(Liquidación!$C:$C,$B109)=0,"x",""))</f>
        <v/>
      </c>
      <c r="B109" s="78"/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79"/>
      <c r="AD109" s="79"/>
      <c r="AE109" s="79"/>
      <c r="AF109" s="79"/>
      <c r="AG109" s="79"/>
      <c r="AH109" s="79"/>
      <c r="AI109" s="79"/>
      <c r="AJ109" s="79"/>
      <c r="AK109" s="62"/>
      <c r="AL109" s="62"/>
      <c r="AM109" s="79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</row>
    <row r="110" spans="1:78" x14ac:dyDescent="0.2">
      <c r="A110" s="80" t="str">
        <f>IF(B110="","",IF(COUNTIF(Liquidación!$C:$C,$B110)=0,"x",""))</f>
        <v/>
      </c>
      <c r="B110" s="78"/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79"/>
      <c r="AD110" s="79"/>
      <c r="AE110" s="79"/>
      <c r="AF110" s="79"/>
      <c r="AG110" s="79"/>
      <c r="AH110" s="79"/>
      <c r="AI110" s="79"/>
      <c r="AJ110" s="79"/>
      <c r="AK110" s="62"/>
      <c r="AL110" s="62"/>
      <c r="AM110" s="79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</row>
    <row r="111" spans="1:78" x14ac:dyDescent="0.2">
      <c r="A111" s="80" t="str">
        <f>IF(B111="","",IF(COUNTIF(Liquidación!$C:$C,$B111)=0,"x",""))</f>
        <v/>
      </c>
      <c r="B111" s="78"/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79"/>
      <c r="AD111" s="79"/>
      <c r="AE111" s="79"/>
      <c r="AF111" s="79"/>
      <c r="AG111" s="79"/>
      <c r="AH111" s="79"/>
      <c r="AI111" s="79"/>
      <c r="AJ111" s="79"/>
      <c r="AK111" s="62"/>
      <c r="AL111" s="62"/>
      <c r="AM111" s="79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</row>
    <row r="112" spans="1:78" x14ac:dyDescent="0.2">
      <c r="A112" s="80" t="str">
        <f>IF(B112="","",IF(COUNTIF(Liquidación!$C:$C,$B112)=0,"x",""))</f>
        <v/>
      </c>
      <c r="B112" s="78"/>
      <c r="C112" s="64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79"/>
      <c r="AD112" s="79"/>
      <c r="AE112" s="79"/>
      <c r="AF112" s="79"/>
      <c r="AG112" s="79"/>
      <c r="AH112" s="79"/>
      <c r="AI112" s="79"/>
      <c r="AJ112" s="79"/>
      <c r="AK112" s="62"/>
      <c r="AL112" s="62"/>
      <c r="AM112" s="79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</row>
    <row r="113" spans="1:78" x14ac:dyDescent="0.2">
      <c r="A113" s="80" t="str">
        <f>IF(B113="","",IF(COUNTIF(Liquidación!$C:$C,$B113)=0,"x",""))</f>
        <v/>
      </c>
      <c r="B113" s="78"/>
      <c r="C113" s="64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79"/>
      <c r="AD113" s="79"/>
      <c r="AE113" s="79"/>
      <c r="AF113" s="79"/>
      <c r="AG113" s="79"/>
      <c r="AH113" s="79"/>
      <c r="AI113" s="79"/>
      <c r="AJ113" s="79"/>
      <c r="AK113" s="62"/>
      <c r="AL113" s="62"/>
      <c r="AM113" s="79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</row>
    <row r="114" spans="1:78" x14ac:dyDescent="0.2">
      <c r="A114" s="80" t="str">
        <f>IF(B114="","",IF(COUNTIF(Liquidación!$C:$C,$B114)=0,"x",""))</f>
        <v/>
      </c>
      <c r="B114" s="78"/>
      <c r="C114" s="6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79"/>
      <c r="AD114" s="79"/>
      <c r="AE114" s="79"/>
      <c r="AF114" s="79"/>
      <c r="AG114" s="79"/>
      <c r="AH114" s="79"/>
      <c r="AI114" s="79"/>
      <c r="AJ114" s="79"/>
      <c r="AK114" s="62"/>
      <c r="AL114" s="62"/>
      <c r="AM114" s="79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</row>
    <row r="115" spans="1:78" x14ac:dyDescent="0.2">
      <c r="A115" s="80" t="str">
        <f>IF(B115="","",IF(COUNTIF(Liquidación!$C:$C,$B115)=0,"x",""))</f>
        <v/>
      </c>
      <c r="B115" s="78"/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79"/>
      <c r="AD115" s="79"/>
      <c r="AE115" s="79"/>
      <c r="AF115" s="79"/>
      <c r="AG115" s="79"/>
      <c r="AH115" s="79"/>
      <c r="AI115" s="79"/>
      <c r="AJ115" s="79"/>
      <c r="AK115" s="62"/>
      <c r="AL115" s="62"/>
      <c r="AM115" s="79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</row>
    <row r="116" spans="1:78" x14ac:dyDescent="0.2">
      <c r="A116" s="80" t="str">
        <f>IF(B116="","",IF(COUNTIF(Liquidación!$C:$C,$B116)=0,"x",""))</f>
        <v/>
      </c>
      <c r="B116" s="78"/>
      <c r="C116" s="64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79"/>
      <c r="AD116" s="79"/>
      <c r="AE116" s="79"/>
      <c r="AF116" s="79"/>
      <c r="AG116" s="79"/>
      <c r="AH116" s="79"/>
      <c r="AI116" s="79"/>
      <c r="AJ116" s="79"/>
      <c r="AK116" s="62"/>
      <c r="AL116" s="62"/>
      <c r="AM116" s="79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</row>
    <row r="117" spans="1:78" x14ac:dyDescent="0.2">
      <c r="A117" s="80" t="str">
        <f>IF(B117="","",IF(COUNTIF(Liquidación!$C:$C,$B117)=0,"x",""))</f>
        <v/>
      </c>
      <c r="B117" s="78"/>
      <c r="C117" s="64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79"/>
      <c r="AD117" s="79"/>
      <c r="AE117" s="79"/>
      <c r="AF117" s="79"/>
      <c r="AG117" s="79"/>
      <c r="AH117" s="79"/>
      <c r="AI117" s="79"/>
      <c r="AJ117" s="79"/>
      <c r="AK117" s="62"/>
      <c r="AL117" s="62"/>
      <c r="AM117" s="79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</row>
    <row r="118" spans="1:78" x14ac:dyDescent="0.2">
      <c r="A118" s="80" t="str">
        <f>IF(B118="","",IF(COUNTIF(Liquidación!$C:$C,$B118)=0,"x",""))</f>
        <v/>
      </c>
      <c r="B118" s="78"/>
      <c r="C118" s="64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79"/>
      <c r="AD118" s="79"/>
      <c r="AE118" s="79"/>
      <c r="AF118" s="79"/>
      <c r="AG118" s="79"/>
      <c r="AH118" s="79"/>
      <c r="AI118" s="79"/>
      <c r="AJ118" s="79"/>
      <c r="AK118" s="62"/>
      <c r="AL118" s="62"/>
      <c r="AM118" s="79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</row>
    <row r="119" spans="1:78" x14ac:dyDescent="0.2">
      <c r="A119" s="80" t="str">
        <f>IF(B119="","",IF(COUNTIF(Liquidación!$C:$C,$B119)=0,"x",""))</f>
        <v/>
      </c>
      <c r="B119" s="78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79"/>
      <c r="AD119" s="79"/>
      <c r="AE119" s="79"/>
      <c r="AF119" s="79"/>
      <c r="AG119" s="79"/>
      <c r="AH119" s="79"/>
      <c r="AI119" s="79"/>
      <c r="AJ119" s="79"/>
      <c r="AK119" s="62"/>
      <c r="AL119" s="62"/>
      <c r="AM119" s="79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</row>
    <row r="120" spans="1:78" x14ac:dyDescent="0.2">
      <c r="A120" s="80" t="str">
        <f>IF(B120="","",IF(COUNTIF(Liquidación!$C:$C,$B120)=0,"x",""))</f>
        <v/>
      </c>
      <c r="B120" s="78"/>
      <c r="C120" s="64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79"/>
      <c r="AD120" s="79"/>
      <c r="AE120" s="79"/>
      <c r="AF120" s="79"/>
      <c r="AG120" s="79"/>
      <c r="AH120" s="79"/>
      <c r="AI120" s="79"/>
      <c r="AJ120" s="79"/>
      <c r="AK120" s="62"/>
      <c r="AL120" s="62"/>
      <c r="AM120" s="79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</row>
    <row r="121" spans="1:78" x14ac:dyDescent="0.2">
      <c r="A121" s="80" t="str">
        <f>IF(B121="","",IF(COUNTIF(Liquidación!$C:$C,$B121)=0,"x",""))</f>
        <v/>
      </c>
      <c r="B121" s="78"/>
      <c r="C121" s="64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79"/>
      <c r="AD121" s="79"/>
      <c r="AE121" s="79"/>
      <c r="AF121" s="79"/>
      <c r="AG121" s="79"/>
      <c r="AH121" s="79"/>
      <c r="AI121" s="79"/>
      <c r="AJ121" s="79"/>
      <c r="AK121" s="62"/>
      <c r="AL121" s="62"/>
      <c r="AM121" s="79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</row>
    <row r="122" spans="1:78" x14ac:dyDescent="0.2">
      <c r="A122" s="80" t="str">
        <f>IF(B122="","",IF(COUNTIF(Liquidación!$C:$C,$B122)=0,"x",""))</f>
        <v/>
      </c>
      <c r="B122" s="78"/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79"/>
      <c r="AD122" s="79"/>
      <c r="AE122" s="79"/>
      <c r="AF122" s="79"/>
      <c r="AG122" s="79"/>
      <c r="AH122" s="79"/>
      <c r="AI122" s="79"/>
      <c r="AJ122" s="79"/>
      <c r="AK122" s="62"/>
      <c r="AL122" s="62"/>
      <c r="AM122" s="79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</row>
    <row r="123" spans="1:78" x14ac:dyDescent="0.2">
      <c r="A123" s="80" t="str">
        <f>IF(B123="","",IF(COUNTIF(Liquidación!$C:$C,$B123)=0,"x",""))</f>
        <v/>
      </c>
      <c r="B123" s="78"/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79"/>
      <c r="AD123" s="79"/>
      <c r="AE123" s="79"/>
      <c r="AF123" s="79"/>
      <c r="AG123" s="79"/>
      <c r="AH123" s="79"/>
      <c r="AI123" s="79"/>
      <c r="AJ123" s="79"/>
      <c r="AK123" s="62"/>
      <c r="AL123" s="62"/>
      <c r="AM123" s="79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</row>
    <row r="124" spans="1:78" x14ac:dyDescent="0.2">
      <c r="A124" s="80" t="str">
        <f>IF(B124="","",IF(COUNTIF(Liquidación!$C:$C,$B124)=0,"x",""))</f>
        <v/>
      </c>
      <c r="B124" s="78"/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79"/>
      <c r="AD124" s="79"/>
      <c r="AE124" s="79"/>
      <c r="AF124" s="79"/>
      <c r="AG124" s="79"/>
      <c r="AH124" s="79"/>
      <c r="AI124" s="79"/>
      <c r="AJ124" s="79"/>
      <c r="AK124" s="62"/>
      <c r="AL124" s="62"/>
      <c r="AM124" s="79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</row>
    <row r="125" spans="1:78" x14ac:dyDescent="0.2">
      <c r="A125" s="80" t="str">
        <f>IF(B125="","",IF(COUNTIF(Liquidación!$C:$C,$B125)=0,"x",""))</f>
        <v/>
      </c>
      <c r="B125" s="78"/>
      <c r="C125" s="6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79"/>
      <c r="AD125" s="79"/>
      <c r="AE125" s="79"/>
      <c r="AF125" s="79"/>
      <c r="AG125" s="79"/>
      <c r="AH125" s="79"/>
      <c r="AI125" s="79"/>
      <c r="AJ125" s="79"/>
      <c r="AK125" s="62"/>
      <c r="AL125" s="62"/>
      <c r="AM125" s="79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</row>
    <row r="126" spans="1:78" x14ac:dyDescent="0.2">
      <c r="A126" s="80" t="str">
        <f>IF(B126="","",IF(COUNTIF(Liquidación!$C:$C,$B126)=0,"x",""))</f>
        <v/>
      </c>
      <c r="B126" s="78"/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79"/>
      <c r="AD126" s="79"/>
      <c r="AE126" s="79"/>
      <c r="AF126" s="79"/>
      <c r="AG126" s="79"/>
      <c r="AH126" s="79"/>
      <c r="AI126" s="79"/>
      <c r="AJ126" s="79"/>
      <c r="AK126" s="62"/>
      <c r="AL126" s="62"/>
      <c r="AM126" s="79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</row>
    <row r="127" spans="1:78" x14ac:dyDescent="0.2">
      <c r="A127" s="80" t="str">
        <f>IF(B127="","",IF(COUNTIF(Liquidación!$C:$C,$B127)=0,"x",""))</f>
        <v/>
      </c>
      <c r="B127" s="78"/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79"/>
      <c r="AD127" s="79"/>
      <c r="AE127" s="79"/>
      <c r="AF127" s="79"/>
      <c r="AG127" s="79"/>
      <c r="AH127" s="79"/>
      <c r="AI127" s="79"/>
      <c r="AJ127" s="79"/>
      <c r="AK127" s="62"/>
      <c r="AL127" s="62"/>
      <c r="AM127" s="79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</row>
    <row r="128" spans="1:78" x14ac:dyDescent="0.2">
      <c r="A128" s="80" t="str">
        <f>IF(B128="","",IF(COUNTIF(Liquidación!$C:$C,$B128)=0,"x",""))</f>
        <v/>
      </c>
      <c r="B128" s="78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79"/>
      <c r="AD128" s="79"/>
      <c r="AE128" s="79"/>
      <c r="AF128" s="79"/>
      <c r="AG128" s="79"/>
      <c r="AH128" s="79"/>
      <c r="AI128" s="79"/>
      <c r="AJ128" s="79"/>
      <c r="AK128" s="62"/>
      <c r="AL128" s="62"/>
      <c r="AM128" s="79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</row>
    <row r="129" spans="1:78" x14ac:dyDescent="0.2">
      <c r="A129" s="80" t="str">
        <f>IF(B129="","",IF(COUNTIF(Liquidación!$C:$C,$B129)=0,"x",""))</f>
        <v/>
      </c>
      <c r="B129" s="78"/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79"/>
      <c r="AD129" s="79"/>
      <c r="AE129" s="79"/>
      <c r="AF129" s="79"/>
      <c r="AG129" s="79"/>
      <c r="AH129" s="79"/>
      <c r="AI129" s="79"/>
      <c r="AJ129" s="79"/>
      <c r="AK129" s="62"/>
      <c r="AL129" s="62"/>
      <c r="AM129" s="79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</row>
    <row r="130" spans="1:78" x14ac:dyDescent="0.2">
      <c r="A130" s="80" t="str">
        <f>IF(B130="","",IF(COUNTIF(Liquidación!$C:$C,$B130)=0,"x",""))</f>
        <v/>
      </c>
      <c r="B130" s="78"/>
      <c r="C130" s="64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79"/>
      <c r="AD130" s="79"/>
      <c r="AE130" s="79"/>
      <c r="AF130" s="79"/>
      <c r="AG130" s="79"/>
      <c r="AH130" s="79"/>
      <c r="AI130" s="79"/>
      <c r="AJ130" s="79"/>
      <c r="AK130" s="62"/>
      <c r="AL130" s="62"/>
      <c r="AM130" s="79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</row>
    <row r="131" spans="1:78" x14ac:dyDescent="0.2">
      <c r="A131" s="80" t="str">
        <f>IF(B131="","",IF(COUNTIF(Liquidación!$C:$C,$B131)=0,"x",""))</f>
        <v/>
      </c>
      <c r="B131" s="78"/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79"/>
      <c r="AD131" s="79"/>
      <c r="AE131" s="79"/>
      <c r="AF131" s="79"/>
      <c r="AG131" s="79"/>
      <c r="AH131" s="79"/>
      <c r="AI131" s="79"/>
      <c r="AJ131" s="79"/>
      <c r="AK131" s="62"/>
      <c r="AL131" s="62"/>
      <c r="AM131" s="79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</row>
    <row r="132" spans="1:78" x14ac:dyDescent="0.2">
      <c r="A132" s="80" t="str">
        <f>IF(B132="","",IF(COUNTIF(Liquidación!$C:$C,$B132)=0,"x",""))</f>
        <v/>
      </c>
      <c r="B132" s="78"/>
      <c r="C132" s="64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79"/>
      <c r="AD132" s="79"/>
      <c r="AE132" s="79"/>
      <c r="AF132" s="79"/>
      <c r="AG132" s="79"/>
      <c r="AH132" s="79"/>
      <c r="AI132" s="79"/>
      <c r="AJ132" s="79"/>
      <c r="AK132" s="62"/>
      <c r="AL132" s="62"/>
      <c r="AM132" s="79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</row>
    <row r="133" spans="1:78" x14ac:dyDescent="0.2">
      <c r="A133" s="80" t="str">
        <f>IF(B133="","",IF(COUNTIF(Liquidación!$C:$C,$B133)=0,"x",""))</f>
        <v/>
      </c>
      <c r="B133" s="78"/>
      <c r="C133" s="64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79"/>
      <c r="AD133" s="79"/>
      <c r="AE133" s="79"/>
      <c r="AF133" s="79"/>
      <c r="AG133" s="79"/>
      <c r="AH133" s="79"/>
      <c r="AI133" s="79"/>
      <c r="AJ133" s="79"/>
      <c r="AK133" s="62"/>
      <c r="AL133" s="62"/>
      <c r="AM133" s="79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</row>
    <row r="134" spans="1:78" x14ac:dyDescent="0.2">
      <c r="A134" s="80" t="str">
        <f>IF(B134="","",IF(COUNTIF(Liquidación!$C:$C,$B134)=0,"x",""))</f>
        <v/>
      </c>
      <c r="B134" s="78"/>
      <c r="C134" s="64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79"/>
      <c r="AD134" s="79"/>
      <c r="AE134" s="79"/>
      <c r="AF134" s="79"/>
      <c r="AG134" s="79"/>
      <c r="AH134" s="79"/>
      <c r="AI134" s="79"/>
      <c r="AJ134" s="79"/>
      <c r="AK134" s="62"/>
      <c r="AL134" s="62"/>
      <c r="AM134" s="79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</row>
    <row r="135" spans="1:78" x14ac:dyDescent="0.2">
      <c r="A135" s="80" t="str">
        <f>IF(B135="","",IF(COUNTIF(Liquidación!$C:$C,$B135)=0,"x",""))</f>
        <v/>
      </c>
      <c r="B135" s="78"/>
      <c r="C135" s="64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79"/>
      <c r="AD135" s="79"/>
      <c r="AE135" s="79"/>
      <c r="AF135" s="79"/>
      <c r="AG135" s="79"/>
      <c r="AH135" s="79"/>
      <c r="AI135" s="79"/>
      <c r="AJ135" s="79"/>
      <c r="AK135" s="62"/>
      <c r="AL135" s="62"/>
      <c r="AM135" s="79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</row>
    <row r="136" spans="1:78" x14ac:dyDescent="0.2">
      <c r="A136" s="80" t="str">
        <f>IF(B136="","",IF(COUNTIF(Liquidación!$C:$C,$B136)=0,"x",""))</f>
        <v/>
      </c>
      <c r="B136" s="78"/>
      <c r="C136" s="64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79"/>
      <c r="AD136" s="79"/>
      <c r="AE136" s="79"/>
      <c r="AF136" s="79"/>
      <c r="AG136" s="79"/>
      <c r="AH136" s="79"/>
      <c r="AI136" s="79"/>
      <c r="AJ136" s="79"/>
      <c r="AK136" s="62"/>
      <c r="AL136" s="62"/>
      <c r="AM136" s="79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</row>
    <row r="137" spans="1:78" x14ac:dyDescent="0.2">
      <c r="A137" s="80" t="str">
        <f>IF(B137="","",IF(COUNTIF(Liquidación!$C:$C,$B137)=0,"x",""))</f>
        <v/>
      </c>
      <c r="B137" s="78"/>
      <c r="C137" s="64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79"/>
      <c r="AD137" s="79"/>
      <c r="AE137" s="79"/>
      <c r="AF137" s="79"/>
      <c r="AG137" s="79"/>
      <c r="AH137" s="79"/>
      <c r="AI137" s="79"/>
      <c r="AJ137" s="79"/>
      <c r="AK137" s="62"/>
      <c r="AL137" s="62"/>
      <c r="AM137" s="79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</row>
    <row r="138" spans="1:78" x14ac:dyDescent="0.2">
      <c r="A138" s="80" t="str">
        <f>IF(B138="","",IF(COUNTIF(Liquidación!$C:$C,$B138)=0,"x",""))</f>
        <v/>
      </c>
      <c r="B138" s="78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79"/>
      <c r="AD138" s="79"/>
      <c r="AE138" s="79"/>
      <c r="AF138" s="79"/>
      <c r="AG138" s="79"/>
      <c r="AH138" s="79"/>
      <c r="AI138" s="79"/>
      <c r="AJ138" s="79"/>
      <c r="AK138" s="62"/>
      <c r="AL138" s="62"/>
      <c r="AM138" s="79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</row>
    <row r="139" spans="1:78" x14ac:dyDescent="0.2">
      <c r="A139" s="80" t="str">
        <f>IF(B139="","",IF(COUNTIF(Liquidación!$C:$C,$B139)=0,"x",""))</f>
        <v/>
      </c>
      <c r="B139" s="78"/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79"/>
      <c r="AD139" s="79"/>
      <c r="AE139" s="79"/>
      <c r="AF139" s="79"/>
      <c r="AG139" s="79"/>
      <c r="AH139" s="79"/>
      <c r="AI139" s="79"/>
      <c r="AJ139" s="79"/>
      <c r="AK139" s="62"/>
      <c r="AL139" s="62"/>
      <c r="AM139" s="79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</row>
    <row r="140" spans="1:78" x14ac:dyDescent="0.2">
      <c r="A140" s="80" t="str">
        <f>IF(B140="","",IF(COUNTIF(Liquidación!$C:$C,$B140)=0,"x",""))</f>
        <v/>
      </c>
      <c r="B140" s="78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79"/>
      <c r="AD140" s="79"/>
      <c r="AE140" s="79"/>
      <c r="AF140" s="79"/>
      <c r="AG140" s="79"/>
      <c r="AH140" s="79"/>
      <c r="AI140" s="79"/>
      <c r="AJ140" s="79"/>
      <c r="AK140" s="62"/>
      <c r="AL140" s="62"/>
      <c r="AM140" s="79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</row>
    <row r="141" spans="1:78" x14ac:dyDescent="0.2">
      <c r="A141" s="80" t="str">
        <f>IF(B141="","",IF(COUNTIF(Liquidación!$C:$C,$B141)=0,"x",""))</f>
        <v/>
      </c>
      <c r="B141" s="78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79"/>
      <c r="AD141" s="79"/>
      <c r="AE141" s="79"/>
      <c r="AF141" s="79"/>
      <c r="AG141" s="79"/>
      <c r="AH141" s="79"/>
      <c r="AI141" s="79"/>
      <c r="AJ141" s="79"/>
      <c r="AK141" s="62"/>
      <c r="AL141" s="62"/>
      <c r="AM141" s="79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</row>
    <row r="142" spans="1:78" x14ac:dyDescent="0.2">
      <c r="A142" s="80" t="str">
        <f>IF(B142="","",IF(COUNTIF(Liquidación!$C:$C,$B142)=0,"x",""))</f>
        <v/>
      </c>
      <c r="B142" s="78"/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79"/>
      <c r="AD142" s="79"/>
      <c r="AE142" s="79"/>
      <c r="AF142" s="79"/>
      <c r="AG142" s="79"/>
      <c r="AH142" s="79"/>
      <c r="AI142" s="79"/>
      <c r="AJ142" s="79"/>
      <c r="AK142" s="62"/>
      <c r="AL142" s="62"/>
      <c r="AM142" s="79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</row>
    <row r="143" spans="1:78" x14ac:dyDescent="0.2">
      <c r="A143" s="80" t="str">
        <f>IF(B143="","",IF(COUNTIF(Liquidación!$C:$C,$B143)=0,"x",""))</f>
        <v/>
      </c>
      <c r="B143" s="78"/>
      <c r="C143" s="64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79"/>
      <c r="AD143" s="79"/>
      <c r="AE143" s="79"/>
      <c r="AF143" s="79"/>
      <c r="AG143" s="79"/>
      <c r="AH143" s="79"/>
      <c r="AI143" s="79"/>
      <c r="AJ143" s="79"/>
      <c r="AK143" s="62"/>
      <c r="AL143" s="62"/>
      <c r="AM143" s="79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</row>
    <row r="144" spans="1:78" x14ac:dyDescent="0.2">
      <c r="A144" s="80" t="str">
        <f>IF(B144="","",IF(COUNTIF(Liquidación!$C:$C,$B144)=0,"x",""))</f>
        <v/>
      </c>
      <c r="B144" s="78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79"/>
      <c r="AD144" s="79"/>
      <c r="AE144" s="79"/>
      <c r="AF144" s="79"/>
      <c r="AG144" s="79"/>
      <c r="AH144" s="79"/>
      <c r="AI144" s="79"/>
      <c r="AJ144" s="79"/>
      <c r="AK144" s="62"/>
      <c r="AL144" s="62"/>
      <c r="AM144" s="79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</row>
    <row r="145" spans="1:78" x14ac:dyDescent="0.2">
      <c r="A145" s="80" t="str">
        <f>IF(B145="","",IF(COUNTIF(Liquidación!$C:$C,$B145)=0,"x",""))</f>
        <v/>
      </c>
      <c r="B145" s="78"/>
      <c r="C145" s="64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79"/>
      <c r="AD145" s="79"/>
      <c r="AE145" s="79"/>
      <c r="AF145" s="79"/>
      <c r="AG145" s="79"/>
      <c r="AH145" s="79"/>
      <c r="AI145" s="79"/>
      <c r="AJ145" s="79"/>
      <c r="AK145" s="62"/>
      <c r="AL145" s="62"/>
      <c r="AM145" s="79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</row>
    <row r="146" spans="1:78" x14ac:dyDescent="0.2">
      <c r="A146" s="80" t="str">
        <f>IF(B146="","",IF(COUNTIF(Liquidación!$C:$C,$B146)=0,"x",""))</f>
        <v/>
      </c>
      <c r="B146" s="78"/>
      <c r="C146" s="64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79"/>
      <c r="AD146" s="79"/>
      <c r="AE146" s="79"/>
      <c r="AF146" s="79"/>
      <c r="AG146" s="79"/>
      <c r="AH146" s="79"/>
      <c r="AI146" s="79"/>
      <c r="AJ146" s="79"/>
      <c r="AK146" s="62"/>
      <c r="AL146" s="62"/>
      <c r="AM146" s="79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</row>
    <row r="147" spans="1:78" x14ac:dyDescent="0.2">
      <c r="A147" s="80" t="str">
        <f>IF(B147="","",IF(COUNTIF(Liquidación!$C:$C,$B147)=0,"x",""))</f>
        <v/>
      </c>
      <c r="B147" s="78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79"/>
      <c r="AD147" s="79"/>
      <c r="AE147" s="79"/>
      <c r="AF147" s="79"/>
      <c r="AG147" s="79"/>
      <c r="AH147" s="79"/>
      <c r="AI147" s="79"/>
      <c r="AJ147" s="79"/>
      <c r="AK147" s="62"/>
      <c r="AL147" s="62"/>
      <c r="AM147" s="79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</row>
    <row r="148" spans="1:78" x14ac:dyDescent="0.2">
      <c r="A148" s="80" t="str">
        <f>IF(B148="","",IF(COUNTIF(Liquidación!$C:$C,$B148)=0,"x",""))</f>
        <v/>
      </c>
      <c r="B148" s="78"/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79"/>
      <c r="AD148" s="79"/>
      <c r="AE148" s="79"/>
      <c r="AF148" s="79"/>
      <c r="AG148" s="79"/>
      <c r="AH148" s="79"/>
      <c r="AI148" s="79"/>
      <c r="AJ148" s="79"/>
      <c r="AK148" s="62"/>
      <c r="AL148" s="62"/>
      <c r="AM148" s="79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</row>
    <row r="149" spans="1:78" x14ac:dyDescent="0.2">
      <c r="A149" s="80" t="str">
        <f>IF(B149="","",IF(COUNTIF(Liquidación!$C:$C,$B149)=0,"x",""))</f>
        <v/>
      </c>
      <c r="B149" s="78"/>
      <c r="C149" s="64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79"/>
      <c r="AD149" s="79"/>
      <c r="AE149" s="79"/>
      <c r="AF149" s="79"/>
      <c r="AG149" s="79"/>
      <c r="AH149" s="79"/>
      <c r="AI149" s="79"/>
      <c r="AJ149" s="79"/>
      <c r="AK149" s="62"/>
      <c r="AL149" s="62"/>
      <c r="AM149" s="79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</row>
    <row r="150" spans="1:78" x14ac:dyDescent="0.2">
      <c r="A150" s="80" t="str">
        <f>IF(B150="","",IF(COUNTIF(Liquidación!$C:$C,$B150)=0,"x",""))</f>
        <v/>
      </c>
      <c r="B150" s="78"/>
      <c r="C150" s="64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79"/>
      <c r="AD150" s="79"/>
      <c r="AE150" s="79"/>
      <c r="AF150" s="79"/>
      <c r="AG150" s="79"/>
      <c r="AH150" s="79"/>
      <c r="AI150" s="79"/>
      <c r="AJ150" s="79"/>
      <c r="AK150" s="62"/>
      <c r="AL150" s="62"/>
      <c r="AM150" s="79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</row>
    <row r="151" spans="1:78" x14ac:dyDescent="0.2">
      <c r="A151" s="80" t="str">
        <f>IF(B151="","",IF(COUNTIF(Liquidación!$C:$C,$B151)=0,"x",""))</f>
        <v/>
      </c>
      <c r="B151" s="78"/>
      <c r="C151" s="64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79"/>
      <c r="AD151" s="79"/>
      <c r="AE151" s="79"/>
      <c r="AF151" s="79"/>
      <c r="AG151" s="79"/>
      <c r="AH151" s="79"/>
      <c r="AI151" s="79"/>
      <c r="AJ151" s="79"/>
      <c r="AK151" s="62"/>
      <c r="AL151" s="62"/>
      <c r="AM151" s="79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</row>
    <row r="152" spans="1:78" x14ac:dyDescent="0.2">
      <c r="A152" s="80" t="str">
        <f>IF(B152="","",IF(COUNTIF(Liquidación!$C:$C,$B152)=0,"x",""))</f>
        <v/>
      </c>
      <c r="B152" s="78"/>
      <c r="C152" s="64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79"/>
      <c r="AD152" s="79"/>
      <c r="AE152" s="79"/>
      <c r="AF152" s="79"/>
      <c r="AG152" s="79"/>
      <c r="AH152" s="79"/>
      <c r="AI152" s="79"/>
      <c r="AJ152" s="79"/>
      <c r="AK152" s="62"/>
      <c r="AL152" s="62"/>
      <c r="AM152" s="79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</row>
    <row r="153" spans="1:78" x14ac:dyDescent="0.2">
      <c r="A153" s="80" t="str">
        <f>IF(B153="","",IF(COUNTIF(Liquidación!$C:$C,$B153)=0,"x",""))</f>
        <v/>
      </c>
      <c r="B153" s="78"/>
      <c r="C153" s="64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79"/>
      <c r="AD153" s="79"/>
      <c r="AE153" s="79"/>
      <c r="AF153" s="79"/>
      <c r="AG153" s="79"/>
      <c r="AH153" s="79"/>
      <c r="AI153" s="79"/>
      <c r="AJ153" s="79"/>
      <c r="AK153" s="62"/>
      <c r="AL153" s="62"/>
      <c r="AM153" s="79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</row>
    <row r="154" spans="1:78" x14ac:dyDescent="0.2">
      <c r="A154" s="80" t="str">
        <f>IF(B154="","",IF(COUNTIF(Liquidación!$C:$C,$B154)=0,"x",""))</f>
        <v/>
      </c>
      <c r="B154" s="78"/>
      <c r="C154" s="64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79"/>
      <c r="AD154" s="79"/>
      <c r="AE154" s="79"/>
      <c r="AF154" s="79"/>
      <c r="AG154" s="79"/>
      <c r="AH154" s="79"/>
      <c r="AI154" s="79"/>
      <c r="AJ154" s="79"/>
      <c r="AK154" s="62"/>
      <c r="AL154" s="62"/>
      <c r="AM154" s="79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</row>
    <row r="155" spans="1:78" x14ac:dyDescent="0.2">
      <c r="A155" s="80" t="str">
        <f>IF(B155="","",IF(COUNTIF(Liquidación!$C:$C,$B155)=0,"x",""))</f>
        <v/>
      </c>
      <c r="B155" s="78"/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79"/>
      <c r="AD155" s="79"/>
      <c r="AE155" s="79"/>
      <c r="AF155" s="79"/>
      <c r="AG155" s="79"/>
      <c r="AH155" s="79"/>
      <c r="AI155" s="79"/>
      <c r="AJ155" s="79"/>
      <c r="AK155" s="62"/>
      <c r="AL155" s="62"/>
      <c r="AM155" s="79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</row>
    <row r="156" spans="1:78" x14ac:dyDescent="0.2">
      <c r="A156" s="80" t="str">
        <f>IF(B156="","",IF(COUNTIF(Liquidación!$C:$C,$B156)=0,"x",""))</f>
        <v/>
      </c>
      <c r="B156" s="78"/>
      <c r="C156" s="64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79"/>
      <c r="AD156" s="79"/>
      <c r="AE156" s="79"/>
      <c r="AF156" s="79"/>
      <c r="AG156" s="79"/>
      <c r="AH156" s="79"/>
      <c r="AI156" s="79"/>
      <c r="AJ156" s="79"/>
      <c r="AK156" s="62"/>
      <c r="AL156" s="62"/>
      <c r="AM156" s="79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</row>
    <row r="157" spans="1:78" x14ac:dyDescent="0.2">
      <c r="A157" s="80" t="str">
        <f>IF(B157="","",IF(COUNTIF(Liquidación!$C:$C,$B157)=0,"x",""))</f>
        <v/>
      </c>
      <c r="B157" s="78"/>
      <c r="C157" s="64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79"/>
      <c r="AD157" s="79"/>
      <c r="AE157" s="79"/>
      <c r="AF157" s="79"/>
      <c r="AG157" s="79"/>
      <c r="AH157" s="79"/>
      <c r="AI157" s="79"/>
      <c r="AJ157" s="79"/>
      <c r="AK157" s="62"/>
      <c r="AL157" s="62"/>
      <c r="AM157" s="79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</row>
    <row r="158" spans="1:78" x14ac:dyDescent="0.2">
      <c r="A158" s="80" t="str">
        <f>IF(B158="","",IF(COUNTIF(Liquidación!$C:$C,$B158)=0,"x",""))</f>
        <v/>
      </c>
      <c r="B158" s="78"/>
      <c r="C158" s="64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79"/>
      <c r="AD158" s="79"/>
      <c r="AE158" s="79"/>
      <c r="AF158" s="79"/>
      <c r="AG158" s="79"/>
      <c r="AH158" s="79"/>
      <c r="AI158" s="79"/>
      <c r="AJ158" s="79"/>
      <c r="AK158" s="62"/>
      <c r="AL158" s="62"/>
      <c r="AM158" s="79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</row>
    <row r="159" spans="1:78" x14ac:dyDescent="0.2">
      <c r="A159" s="80" t="str">
        <f>IF(B159="","",IF(COUNTIF(Liquidación!$C:$C,$B159)=0,"x",""))</f>
        <v/>
      </c>
      <c r="B159" s="78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79"/>
      <c r="AD159" s="79"/>
      <c r="AE159" s="79"/>
      <c r="AF159" s="79"/>
      <c r="AG159" s="79"/>
      <c r="AH159" s="79"/>
      <c r="AI159" s="79"/>
      <c r="AJ159" s="79"/>
      <c r="AK159" s="62"/>
      <c r="AL159" s="62"/>
      <c r="AM159" s="79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</row>
    <row r="160" spans="1:78" x14ac:dyDescent="0.2">
      <c r="A160" s="80" t="str">
        <f>IF(B160="","",IF(COUNTIF(Liquidación!$C:$C,$B160)=0,"x",""))</f>
        <v/>
      </c>
      <c r="B160" s="78"/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79"/>
      <c r="AD160" s="79"/>
      <c r="AE160" s="79"/>
      <c r="AF160" s="79"/>
      <c r="AG160" s="79"/>
      <c r="AH160" s="79"/>
      <c r="AI160" s="79"/>
      <c r="AJ160" s="79"/>
      <c r="AK160" s="62"/>
      <c r="AL160" s="62"/>
      <c r="AM160" s="79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</row>
    <row r="161" spans="1:78" x14ac:dyDescent="0.2">
      <c r="A161" s="80" t="str">
        <f>IF(B161="","",IF(COUNTIF(Liquidación!$C:$C,$B161)=0,"x",""))</f>
        <v/>
      </c>
      <c r="B161" s="78"/>
      <c r="C161" s="64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79"/>
      <c r="AD161" s="79"/>
      <c r="AE161" s="79"/>
      <c r="AF161" s="79"/>
      <c r="AG161" s="79"/>
      <c r="AH161" s="79"/>
      <c r="AI161" s="79"/>
      <c r="AJ161" s="79"/>
      <c r="AK161" s="62"/>
      <c r="AL161" s="62"/>
      <c r="AM161" s="79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</row>
    <row r="162" spans="1:78" x14ac:dyDescent="0.2">
      <c r="A162" s="80" t="str">
        <f>IF(B162="","",IF(COUNTIF(Liquidación!$C:$C,$B162)=0,"x",""))</f>
        <v/>
      </c>
      <c r="B162" s="78"/>
      <c r="C162" s="64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79"/>
      <c r="AD162" s="79"/>
      <c r="AE162" s="79"/>
      <c r="AF162" s="79"/>
      <c r="AG162" s="79"/>
      <c r="AH162" s="79"/>
      <c r="AI162" s="79"/>
      <c r="AJ162" s="79"/>
      <c r="AK162" s="62"/>
      <c r="AL162" s="62"/>
      <c r="AM162" s="79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</row>
    <row r="163" spans="1:78" x14ac:dyDescent="0.2">
      <c r="A163" s="80" t="str">
        <f>IF(B163="","",IF(COUNTIF(Liquidación!$C:$C,$B163)=0,"x",""))</f>
        <v/>
      </c>
      <c r="B163" s="78"/>
      <c r="C163" s="64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79"/>
      <c r="AD163" s="79"/>
      <c r="AE163" s="79"/>
      <c r="AF163" s="79"/>
      <c r="AG163" s="79"/>
      <c r="AH163" s="79"/>
      <c r="AI163" s="79"/>
      <c r="AJ163" s="79"/>
      <c r="AK163" s="62"/>
      <c r="AL163" s="62"/>
      <c r="AM163" s="79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</row>
    <row r="164" spans="1:78" x14ac:dyDescent="0.2">
      <c r="A164" s="80" t="str">
        <f>IF(B164="","",IF(COUNTIF(Liquidación!$C:$C,$B164)=0,"x",""))</f>
        <v/>
      </c>
      <c r="B164" s="78"/>
      <c r="C164" s="64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79"/>
      <c r="AD164" s="79"/>
      <c r="AE164" s="79"/>
      <c r="AF164" s="79"/>
      <c r="AG164" s="79"/>
      <c r="AH164" s="79"/>
      <c r="AI164" s="79"/>
      <c r="AJ164" s="79"/>
      <c r="AK164" s="62"/>
      <c r="AL164" s="62"/>
      <c r="AM164" s="79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</row>
    <row r="165" spans="1:78" x14ac:dyDescent="0.2">
      <c r="A165" s="80" t="str">
        <f>IF(B165="","",IF(COUNTIF(Liquidación!$C:$C,$B165)=0,"x",""))</f>
        <v/>
      </c>
      <c r="B165" s="78"/>
      <c r="C165" s="64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79"/>
      <c r="AD165" s="79"/>
      <c r="AE165" s="79"/>
      <c r="AF165" s="79"/>
      <c r="AG165" s="79"/>
      <c r="AH165" s="79"/>
      <c r="AI165" s="79"/>
      <c r="AJ165" s="79"/>
      <c r="AK165" s="62"/>
      <c r="AL165" s="62"/>
      <c r="AM165" s="79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</row>
    <row r="166" spans="1:78" x14ac:dyDescent="0.2">
      <c r="A166" s="80" t="str">
        <f>IF(B166="","",IF(COUNTIF(Liquidación!$C:$C,$B166)=0,"x",""))</f>
        <v/>
      </c>
      <c r="B166" s="78"/>
      <c r="C166" s="64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79"/>
      <c r="AD166" s="79"/>
      <c r="AE166" s="79"/>
      <c r="AF166" s="79"/>
      <c r="AG166" s="79"/>
      <c r="AH166" s="79"/>
      <c r="AI166" s="79"/>
      <c r="AJ166" s="79"/>
      <c r="AK166" s="62"/>
      <c r="AL166" s="62"/>
      <c r="AM166" s="79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</row>
    <row r="167" spans="1:78" x14ac:dyDescent="0.2">
      <c r="A167" s="80" t="str">
        <f>IF(B167="","",IF(COUNTIF(Liquidación!$C:$C,$B167)=0,"x",""))</f>
        <v/>
      </c>
      <c r="B167" s="78"/>
      <c r="C167" s="64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79"/>
      <c r="AD167" s="79"/>
      <c r="AE167" s="79"/>
      <c r="AF167" s="79"/>
      <c r="AG167" s="79"/>
      <c r="AH167" s="79"/>
      <c r="AI167" s="79"/>
      <c r="AJ167" s="79"/>
      <c r="AK167" s="62"/>
      <c r="AL167" s="62"/>
      <c r="AM167" s="79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</row>
    <row r="168" spans="1:78" x14ac:dyDescent="0.2">
      <c r="A168" s="80" t="str">
        <f>IF(B168="","",IF(COUNTIF(Liquidación!$C:$C,$B168)=0,"x",""))</f>
        <v/>
      </c>
      <c r="B168" s="78"/>
      <c r="C168" s="64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79"/>
      <c r="AD168" s="79"/>
      <c r="AE168" s="79"/>
      <c r="AF168" s="79"/>
      <c r="AG168" s="79"/>
      <c r="AH168" s="79"/>
      <c r="AI168" s="79"/>
      <c r="AJ168" s="79"/>
      <c r="AK168" s="62"/>
      <c r="AL168" s="62"/>
      <c r="AM168" s="79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</row>
    <row r="169" spans="1:78" x14ac:dyDescent="0.2">
      <c r="A169" s="80" t="str">
        <f>IF(B169="","",IF(COUNTIF(Liquidación!$C:$C,$B169)=0,"x",""))</f>
        <v/>
      </c>
      <c r="B169" s="78"/>
      <c r="C169" s="64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79"/>
      <c r="AD169" s="79"/>
      <c r="AE169" s="79"/>
      <c r="AF169" s="79"/>
      <c r="AG169" s="79"/>
      <c r="AH169" s="79"/>
      <c r="AI169" s="79"/>
      <c r="AJ169" s="79"/>
      <c r="AK169" s="62"/>
      <c r="AL169" s="62"/>
      <c r="AM169" s="79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</row>
    <row r="170" spans="1:78" x14ac:dyDescent="0.2">
      <c r="A170" s="80" t="str">
        <f>IF(B170="","",IF(COUNTIF(Liquidación!$C:$C,$B170)=0,"x",""))</f>
        <v/>
      </c>
      <c r="B170" s="78"/>
      <c r="C170" s="64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79"/>
      <c r="AD170" s="79"/>
      <c r="AE170" s="79"/>
      <c r="AF170" s="79"/>
      <c r="AG170" s="79"/>
      <c r="AH170" s="79"/>
      <c r="AI170" s="79"/>
      <c r="AJ170" s="79"/>
      <c r="AK170" s="62"/>
      <c r="AL170" s="62"/>
      <c r="AM170" s="79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</row>
    <row r="171" spans="1:78" x14ac:dyDescent="0.2">
      <c r="A171" s="80" t="str">
        <f>IF(B171="","",IF(COUNTIF(Liquidación!$C:$C,$B171)=0,"x",""))</f>
        <v/>
      </c>
      <c r="B171" s="78"/>
      <c r="C171" s="64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79"/>
      <c r="AD171" s="79"/>
      <c r="AE171" s="79"/>
      <c r="AF171" s="79"/>
      <c r="AG171" s="79"/>
      <c r="AH171" s="79"/>
      <c r="AI171" s="79"/>
      <c r="AJ171" s="79"/>
      <c r="AK171" s="62"/>
      <c r="AL171" s="62"/>
      <c r="AM171" s="79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</row>
    <row r="172" spans="1:78" x14ac:dyDescent="0.2">
      <c r="A172" s="80" t="str">
        <f>IF(B172="","",IF(COUNTIF(Liquidación!$C:$C,$B172)=0,"x",""))</f>
        <v/>
      </c>
      <c r="B172" s="78"/>
      <c r="C172" s="64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79"/>
      <c r="AD172" s="79"/>
      <c r="AE172" s="79"/>
      <c r="AF172" s="79"/>
      <c r="AG172" s="79"/>
      <c r="AH172" s="79"/>
      <c r="AI172" s="79"/>
      <c r="AJ172" s="79"/>
      <c r="AK172" s="62"/>
      <c r="AL172" s="62"/>
      <c r="AM172" s="79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</row>
    <row r="173" spans="1:78" x14ac:dyDescent="0.2">
      <c r="A173" s="80" t="str">
        <f>IF(B173="","",IF(COUNTIF(Liquidación!$C:$C,$B173)=0,"x",""))</f>
        <v/>
      </c>
      <c r="B173" s="78"/>
      <c r="C173" s="64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79"/>
      <c r="AD173" s="79"/>
      <c r="AE173" s="79"/>
      <c r="AF173" s="79"/>
      <c r="AG173" s="79"/>
      <c r="AH173" s="79"/>
      <c r="AI173" s="79"/>
      <c r="AJ173" s="79"/>
      <c r="AK173" s="62"/>
      <c r="AL173" s="62"/>
      <c r="AM173" s="79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</row>
    <row r="174" spans="1:78" x14ac:dyDescent="0.2">
      <c r="A174" s="80" t="str">
        <f>IF(B174="","",IF(COUNTIF(Liquidación!$C:$C,$B174)=0,"x",""))</f>
        <v/>
      </c>
      <c r="B174" s="78"/>
      <c r="C174" s="64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79"/>
      <c r="AD174" s="79"/>
      <c r="AE174" s="79"/>
      <c r="AF174" s="79"/>
      <c r="AG174" s="79"/>
      <c r="AH174" s="79"/>
      <c r="AI174" s="79"/>
      <c r="AJ174" s="79"/>
      <c r="AK174" s="62"/>
      <c r="AL174" s="62"/>
      <c r="AM174" s="79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</row>
    <row r="175" spans="1:78" x14ac:dyDescent="0.2">
      <c r="A175" s="80" t="str">
        <f>IF(B175="","",IF(COUNTIF(Liquidación!$C:$C,$B175)=0,"x",""))</f>
        <v/>
      </c>
      <c r="B175" s="78"/>
      <c r="C175" s="64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79"/>
      <c r="AD175" s="79"/>
      <c r="AE175" s="79"/>
      <c r="AF175" s="79"/>
      <c r="AG175" s="79"/>
      <c r="AH175" s="79"/>
      <c r="AI175" s="79"/>
      <c r="AJ175" s="79"/>
      <c r="AK175" s="62"/>
      <c r="AL175" s="62"/>
      <c r="AM175" s="79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</row>
    <row r="176" spans="1:78" x14ac:dyDescent="0.2">
      <c r="A176" s="80" t="str">
        <f>IF(B176="","",IF(COUNTIF(Liquidación!$C:$C,$B176)=0,"x",""))</f>
        <v/>
      </c>
      <c r="B176" s="78"/>
      <c r="C176" s="64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79"/>
      <c r="AD176" s="79"/>
      <c r="AE176" s="79"/>
      <c r="AF176" s="79"/>
      <c r="AG176" s="79"/>
      <c r="AH176" s="79"/>
      <c r="AI176" s="79"/>
      <c r="AJ176" s="79"/>
      <c r="AK176" s="62"/>
      <c r="AL176" s="62"/>
      <c r="AM176" s="79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</row>
    <row r="177" spans="1:78" x14ac:dyDescent="0.2">
      <c r="A177" s="80" t="str">
        <f>IF(B177="","",IF(COUNTIF(Liquidación!$C:$C,$B177)=0,"x",""))</f>
        <v/>
      </c>
      <c r="B177" s="78"/>
      <c r="C177" s="6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79"/>
      <c r="AD177" s="79"/>
      <c r="AE177" s="79"/>
      <c r="AF177" s="79"/>
      <c r="AG177" s="79"/>
      <c r="AH177" s="79"/>
      <c r="AI177" s="79"/>
      <c r="AJ177" s="79"/>
      <c r="AK177" s="62"/>
      <c r="AL177" s="62"/>
      <c r="AM177" s="79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</row>
    <row r="178" spans="1:78" x14ac:dyDescent="0.2">
      <c r="A178" s="80" t="str">
        <f>IF(B178="","",IF(COUNTIF(Liquidación!$C:$C,$B178)=0,"x",""))</f>
        <v/>
      </c>
      <c r="B178" s="78"/>
      <c r="C178" s="64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79"/>
      <c r="AD178" s="79"/>
      <c r="AE178" s="79"/>
      <c r="AF178" s="79"/>
      <c r="AG178" s="79"/>
      <c r="AH178" s="79"/>
      <c r="AI178" s="79"/>
      <c r="AJ178" s="79"/>
      <c r="AK178" s="62"/>
      <c r="AL178" s="62"/>
      <c r="AM178" s="79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</row>
    <row r="179" spans="1:78" x14ac:dyDescent="0.2">
      <c r="A179" s="80" t="str">
        <f>IF(B179="","",IF(COUNTIF(Liquidación!$C:$C,$B179)=0,"x",""))</f>
        <v/>
      </c>
      <c r="B179" s="78"/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79"/>
      <c r="AD179" s="79"/>
      <c r="AE179" s="79"/>
      <c r="AF179" s="79"/>
      <c r="AG179" s="79"/>
      <c r="AH179" s="79"/>
      <c r="AI179" s="79"/>
      <c r="AJ179" s="79"/>
      <c r="AK179" s="62"/>
      <c r="AL179" s="62"/>
      <c r="AM179" s="79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</row>
    <row r="180" spans="1:78" x14ac:dyDescent="0.2">
      <c r="A180" s="80" t="str">
        <f>IF(B180="","",IF(COUNTIF(Liquidación!$C:$C,$B180)=0,"x",""))</f>
        <v/>
      </c>
      <c r="B180" s="78"/>
      <c r="C180" s="64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79"/>
      <c r="AD180" s="79"/>
      <c r="AE180" s="79"/>
      <c r="AF180" s="79"/>
      <c r="AG180" s="79"/>
      <c r="AH180" s="79"/>
      <c r="AI180" s="79"/>
      <c r="AJ180" s="79"/>
      <c r="AK180" s="62"/>
      <c r="AL180" s="62"/>
      <c r="AM180" s="79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</row>
    <row r="181" spans="1:78" x14ac:dyDescent="0.2">
      <c r="A181" s="80" t="str">
        <f>IF(B181="","",IF(COUNTIF(Liquidación!$C:$C,$B181)=0,"x",""))</f>
        <v/>
      </c>
      <c r="B181" s="78"/>
      <c r="C181" s="64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79"/>
      <c r="AD181" s="79"/>
      <c r="AE181" s="79"/>
      <c r="AF181" s="79"/>
      <c r="AG181" s="79"/>
      <c r="AH181" s="79"/>
      <c r="AI181" s="79"/>
      <c r="AJ181" s="79"/>
      <c r="AK181" s="62"/>
      <c r="AL181" s="62"/>
      <c r="AM181" s="79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</row>
    <row r="182" spans="1:78" x14ac:dyDescent="0.2">
      <c r="A182" s="80" t="str">
        <f>IF(B182="","",IF(COUNTIF(Liquidación!$C:$C,$B182)=0,"x",""))</f>
        <v/>
      </c>
      <c r="B182" s="78"/>
      <c r="C182" s="64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79"/>
      <c r="AD182" s="79"/>
      <c r="AE182" s="79"/>
      <c r="AF182" s="79"/>
      <c r="AG182" s="79"/>
      <c r="AH182" s="79"/>
      <c r="AI182" s="79"/>
      <c r="AJ182" s="79"/>
      <c r="AK182" s="62"/>
      <c r="AL182" s="62"/>
      <c r="AM182" s="79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</row>
    <row r="183" spans="1:78" x14ac:dyDescent="0.2">
      <c r="A183" s="80" t="str">
        <f>IF(B183="","",IF(COUNTIF(Liquidación!$C:$C,$B183)=0,"x",""))</f>
        <v/>
      </c>
      <c r="B183" s="78"/>
      <c r="C183" s="64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79"/>
      <c r="AD183" s="79"/>
      <c r="AE183" s="79"/>
      <c r="AF183" s="79"/>
      <c r="AG183" s="79"/>
      <c r="AH183" s="79"/>
      <c r="AI183" s="79"/>
      <c r="AJ183" s="79"/>
      <c r="AK183" s="62"/>
      <c r="AL183" s="62"/>
      <c r="AM183" s="79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</row>
    <row r="184" spans="1:78" x14ac:dyDescent="0.2">
      <c r="A184" s="80" t="str">
        <f>IF(B184="","",IF(COUNTIF(Liquidación!$C:$C,$B184)=0,"x",""))</f>
        <v/>
      </c>
      <c r="B184" s="78"/>
      <c r="C184" s="64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79"/>
      <c r="AD184" s="79"/>
      <c r="AE184" s="79"/>
      <c r="AF184" s="79"/>
      <c r="AG184" s="79"/>
      <c r="AH184" s="79"/>
      <c r="AI184" s="79"/>
      <c r="AJ184" s="79"/>
      <c r="AK184" s="62"/>
      <c r="AL184" s="62"/>
      <c r="AM184" s="79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</row>
    <row r="185" spans="1:78" x14ac:dyDescent="0.2">
      <c r="A185" s="80" t="str">
        <f>IF(B185="","",IF(COUNTIF(Liquidación!$C:$C,$B185)=0,"x",""))</f>
        <v/>
      </c>
      <c r="B185" s="78"/>
      <c r="C185" s="64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79"/>
      <c r="AD185" s="79"/>
      <c r="AE185" s="79"/>
      <c r="AF185" s="79"/>
      <c r="AG185" s="79"/>
      <c r="AH185" s="79"/>
      <c r="AI185" s="79"/>
      <c r="AJ185" s="79"/>
      <c r="AK185" s="62"/>
      <c r="AL185" s="62"/>
      <c r="AM185" s="79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</row>
    <row r="186" spans="1:78" x14ac:dyDescent="0.2">
      <c r="A186" s="80" t="str">
        <f>IF(B186="","",IF(COUNTIF(Liquidación!$C:$C,$B186)=0,"x",""))</f>
        <v/>
      </c>
      <c r="B186" s="78"/>
      <c r="C186" s="64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79"/>
      <c r="AD186" s="79"/>
      <c r="AE186" s="79"/>
      <c r="AF186" s="79"/>
      <c r="AG186" s="79"/>
      <c r="AH186" s="79"/>
      <c r="AI186" s="79"/>
      <c r="AJ186" s="79"/>
      <c r="AK186" s="62"/>
      <c r="AL186" s="62"/>
      <c r="AM186" s="79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</row>
    <row r="187" spans="1:78" x14ac:dyDescent="0.2">
      <c r="A187" s="80" t="str">
        <f>IF(B187="","",IF(COUNTIF(Liquidación!$C:$C,$B187)=0,"x",""))</f>
        <v/>
      </c>
      <c r="B187" s="78"/>
      <c r="C187" s="64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79"/>
      <c r="AD187" s="79"/>
      <c r="AE187" s="79"/>
      <c r="AF187" s="79"/>
      <c r="AG187" s="79"/>
      <c r="AH187" s="79"/>
      <c r="AI187" s="79"/>
      <c r="AJ187" s="79"/>
      <c r="AK187" s="62"/>
      <c r="AL187" s="62"/>
      <c r="AM187" s="79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</row>
    <row r="188" spans="1:78" x14ac:dyDescent="0.2">
      <c r="A188" s="80" t="str">
        <f>IF(B188="","",IF(COUNTIF(Liquidación!$C:$C,$B188)=0,"x",""))</f>
        <v/>
      </c>
      <c r="B188" s="78"/>
      <c r="C188" s="64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79"/>
      <c r="AD188" s="79"/>
      <c r="AE188" s="79"/>
      <c r="AF188" s="79"/>
      <c r="AG188" s="79"/>
      <c r="AH188" s="79"/>
      <c r="AI188" s="79"/>
      <c r="AJ188" s="79"/>
      <c r="AK188" s="62"/>
      <c r="AL188" s="62"/>
      <c r="AM188" s="79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</row>
    <row r="189" spans="1:78" x14ac:dyDescent="0.2">
      <c r="A189" s="80" t="str">
        <f>IF(B189="","",IF(COUNTIF(Liquidación!$C:$C,$B189)=0,"x",""))</f>
        <v/>
      </c>
      <c r="B189" s="78"/>
      <c r="C189" s="64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79"/>
      <c r="AD189" s="79"/>
      <c r="AE189" s="79"/>
      <c r="AF189" s="79"/>
      <c r="AG189" s="79"/>
      <c r="AH189" s="79"/>
      <c r="AI189" s="79"/>
      <c r="AJ189" s="79"/>
      <c r="AK189" s="62"/>
      <c r="AL189" s="62"/>
      <c r="AM189" s="79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</row>
    <row r="190" spans="1:78" x14ac:dyDescent="0.2">
      <c r="A190" s="80" t="str">
        <f>IF(B190="","",IF(COUNTIF(Liquidación!$C:$C,$B190)=0,"x",""))</f>
        <v/>
      </c>
      <c r="B190" s="78"/>
      <c r="C190" s="64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79"/>
      <c r="AD190" s="79"/>
      <c r="AE190" s="79"/>
      <c r="AF190" s="79"/>
      <c r="AG190" s="79"/>
      <c r="AH190" s="79"/>
      <c r="AI190" s="79"/>
      <c r="AJ190" s="79"/>
      <c r="AK190" s="62"/>
      <c r="AL190" s="62"/>
      <c r="AM190" s="79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</row>
    <row r="191" spans="1:78" x14ac:dyDescent="0.2">
      <c r="A191" s="80" t="str">
        <f>IF(B191="","",IF(COUNTIF(Liquidación!$C:$C,$B191)=0,"x",""))</f>
        <v/>
      </c>
      <c r="B191" s="78"/>
      <c r="C191" s="64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79"/>
      <c r="AD191" s="79"/>
      <c r="AE191" s="79"/>
      <c r="AF191" s="79"/>
      <c r="AG191" s="79"/>
      <c r="AH191" s="79"/>
      <c r="AI191" s="79"/>
      <c r="AJ191" s="79"/>
      <c r="AK191" s="62"/>
      <c r="AL191" s="62"/>
      <c r="AM191" s="79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</row>
    <row r="192" spans="1:78" x14ac:dyDescent="0.2">
      <c r="A192" s="80" t="str">
        <f>IF(B192="","",IF(COUNTIF(Liquidación!$C:$C,$B192)=0,"x",""))</f>
        <v/>
      </c>
      <c r="B192" s="78"/>
      <c r="C192" s="64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79"/>
      <c r="AD192" s="79"/>
      <c r="AE192" s="79"/>
      <c r="AF192" s="79"/>
      <c r="AG192" s="79"/>
      <c r="AH192" s="79"/>
      <c r="AI192" s="79"/>
      <c r="AJ192" s="79"/>
      <c r="AK192" s="62"/>
      <c r="AL192" s="62"/>
      <c r="AM192" s="79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</row>
    <row r="193" spans="1:78" x14ac:dyDescent="0.2">
      <c r="A193" s="80" t="str">
        <f>IF(B193="","",IF(COUNTIF(Liquidación!$C:$C,$B193)=0,"x",""))</f>
        <v/>
      </c>
      <c r="B193" s="78"/>
      <c r="C193" s="64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79"/>
      <c r="AD193" s="79"/>
      <c r="AE193" s="79"/>
      <c r="AF193" s="79"/>
      <c r="AG193" s="79"/>
      <c r="AH193" s="79"/>
      <c r="AI193" s="79"/>
      <c r="AJ193" s="79"/>
      <c r="AK193" s="62"/>
      <c r="AL193" s="62"/>
      <c r="AM193" s="79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</row>
    <row r="194" spans="1:78" x14ac:dyDescent="0.2">
      <c r="A194" s="80" t="str">
        <f>IF(B194="","",IF(COUNTIF(Liquidación!$C:$C,$B194)=0,"x",""))</f>
        <v/>
      </c>
      <c r="B194" s="78"/>
      <c r="C194" s="64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79"/>
      <c r="AD194" s="79"/>
      <c r="AE194" s="79"/>
      <c r="AF194" s="79"/>
      <c r="AG194" s="79"/>
      <c r="AH194" s="79"/>
      <c r="AI194" s="79"/>
      <c r="AJ194" s="79"/>
      <c r="AK194" s="62"/>
      <c r="AL194" s="62"/>
      <c r="AM194" s="79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</row>
    <row r="195" spans="1:78" x14ac:dyDescent="0.2">
      <c r="A195" s="80" t="str">
        <f>IF(B195="","",IF(COUNTIF(Liquidación!$C:$C,$B195)=0,"x",""))</f>
        <v/>
      </c>
      <c r="B195" s="78"/>
      <c r="C195" s="64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79"/>
      <c r="AD195" s="79"/>
      <c r="AE195" s="79"/>
      <c r="AF195" s="79"/>
      <c r="AG195" s="79"/>
      <c r="AH195" s="79"/>
      <c r="AI195" s="79"/>
      <c r="AJ195" s="79"/>
      <c r="AK195" s="62"/>
      <c r="AL195" s="62"/>
      <c r="AM195" s="79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</row>
    <row r="196" spans="1:78" x14ac:dyDescent="0.2">
      <c r="A196" s="80" t="str">
        <f>IF(B196="","",IF(COUNTIF(Liquidación!$C:$C,$B196)=0,"x",""))</f>
        <v/>
      </c>
      <c r="B196" s="78"/>
      <c r="C196" s="64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79"/>
      <c r="AD196" s="79"/>
      <c r="AE196" s="79"/>
      <c r="AF196" s="79"/>
      <c r="AG196" s="79"/>
      <c r="AH196" s="79"/>
      <c r="AI196" s="79"/>
      <c r="AJ196" s="79"/>
      <c r="AK196" s="62"/>
      <c r="AL196" s="62"/>
      <c r="AM196" s="79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</row>
    <row r="197" spans="1:78" x14ac:dyDescent="0.2">
      <c r="A197" s="80" t="str">
        <f>IF(B197="","",IF(COUNTIF(Liquidación!$C:$C,$B197)=0,"x",""))</f>
        <v/>
      </c>
      <c r="B197" s="78"/>
      <c r="C197" s="64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79"/>
      <c r="AD197" s="79"/>
      <c r="AE197" s="79"/>
      <c r="AF197" s="79"/>
      <c r="AG197" s="79"/>
      <c r="AH197" s="79"/>
      <c r="AI197" s="79"/>
      <c r="AJ197" s="79"/>
      <c r="AK197" s="62"/>
      <c r="AL197" s="62"/>
      <c r="AM197" s="79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</row>
    <row r="198" spans="1:78" x14ac:dyDescent="0.2">
      <c r="A198" s="80" t="str">
        <f>IF(B198="","",IF(COUNTIF(Liquidación!$C:$C,$B198)=0,"x",""))</f>
        <v/>
      </c>
      <c r="B198" s="78"/>
      <c r="C198" s="64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79"/>
      <c r="AD198" s="79"/>
      <c r="AE198" s="79"/>
      <c r="AF198" s="79"/>
      <c r="AG198" s="79"/>
      <c r="AH198" s="79"/>
      <c r="AI198" s="79"/>
      <c r="AJ198" s="79"/>
      <c r="AK198" s="62"/>
      <c r="AL198" s="62"/>
      <c r="AM198" s="79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</row>
    <row r="199" spans="1:78" x14ac:dyDescent="0.2">
      <c r="A199" s="80" t="str">
        <f>IF(B199="","",IF(COUNTIF(Liquidación!$C:$C,$B199)=0,"x",""))</f>
        <v/>
      </c>
      <c r="B199" s="78"/>
      <c r="C199" s="64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79"/>
      <c r="AD199" s="79"/>
      <c r="AE199" s="79"/>
      <c r="AF199" s="79"/>
      <c r="AG199" s="79"/>
      <c r="AH199" s="79"/>
      <c r="AI199" s="79"/>
      <c r="AJ199" s="79"/>
      <c r="AK199" s="62"/>
      <c r="AL199" s="62"/>
      <c r="AM199" s="79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</row>
    <row r="200" spans="1:78" x14ac:dyDescent="0.2">
      <c r="A200" s="80" t="str">
        <f>IF(B200="","",IF(COUNTIF(Liquidación!$C:$C,$B200)=0,"x",""))</f>
        <v/>
      </c>
      <c r="B200" s="78"/>
      <c r="C200" s="64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79"/>
      <c r="AD200" s="79"/>
      <c r="AE200" s="79"/>
      <c r="AF200" s="79"/>
      <c r="AG200" s="79"/>
      <c r="AH200" s="79"/>
      <c r="AI200" s="79"/>
      <c r="AJ200" s="79"/>
      <c r="AK200" s="62"/>
      <c r="AL200" s="62"/>
      <c r="AM200" s="79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</row>
    <row r="201" spans="1:78" x14ac:dyDescent="0.2">
      <c r="A201" s="80" t="str">
        <f>IF(B201="","",IF(COUNTIF(Liquidación!$C:$C,$B201)=0,"x",""))</f>
        <v/>
      </c>
      <c r="B201" s="78"/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79"/>
      <c r="AD201" s="79"/>
      <c r="AE201" s="79"/>
      <c r="AF201" s="79"/>
      <c r="AG201" s="79"/>
      <c r="AH201" s="79"/>
      <c r="AI201" s="79"/>
      <c r="AJ201" s="79"/>
      <c r="AK201" s="62"/>
      <c r="AL201" s="62"/>
      <c r="AM201" s="79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</row>
    <row r="202" spans="1:78" x14ac:dyDescent="0.2">
      <c r="A202" s="80" t="str">
        <f>IF(B202="","",IF(COUNTIF(Liquidación!$C:$C,$B202)=0,"x",""))</f>
        <v/>
      </c>
      <c r="B202" s="78"/>
      <c r="C202" s="64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79"/>
      <c r="AD202" s="79"/>
      <c r="AE202" s="79"/>
      <c r="AF202" s="79"/>
      <c r="AG202" s="79"/>
      <c r="AH202" s="79"/>
      <c r="AI202" s="79"/>
      <c r="AJ202" s="79"/>
      <c r="AK202" s="62"/>
      <c r="AL202" s="62"/>
      <c r="AM202" s="79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</row>
    <row r="203" spans="1:78" x14ac:dyDescent="0.2">
      <c r="A203" s="80" t="str">
        <f>IF(B203="","",IF(COUNTIF(Liquidación!$C:$C,$B203)=0,"x",""))</f>
        <v/>
      </c>
      <c r="B203" s="78"/>
      <c r="C203" s="64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79"/>
      <c r="AD203" s="79"/>
      <c r="AE203" s="79"/>
      <c r="AF203" s="79"/>
      <c r="AG203" s="79"/>
      <c r="AH203" s="79"/>
      <c r="AI203" s="79"/>
      <c r="AJ203" s="79"/>
      <c r="AK203" s="62"/>
      <c r="AL203" s="62"/>
      <c r="AM203" s="79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</row>
    <row r="204" spans="1:78" x14ac:dyDescent="0.2">
      <c r="A204" s="80" t="str">
        <f>IF(B204="","",IF(COUNTIF(Liquidación!$C:$C,$B204)=0,"x",""))</f>
        <v/>
      </c>
      <c r="B204" s="78"/>
      <c r="C204" s="64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79"/>
      <c r="AD204" s="79"/>
      <c r="AE204" s="79"/>
      <c r="AF204" s="79"/>
      <c r="AG204" s="79"/>
      <c r="AH204" s="79"/>
      <c r="AI204" s="79"/>
      <c r="AJ204" s="79"/>
      <c r="AK204" s="62"/>
      <c r="AL204" s="62"/>
      <c r="AM204" s="79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</row>
    <row r="205" spans="1:78" x14ac:dyDescent="0.2">
      <c r="A205" s="80" t="str">
        <f>IF(B205="","",IF(COUNTIF(Liquidación!$C:$C,$B205)=0,"x",""))</f>
        <v/>
      </c>
      <c r="B205" s="78"/>
      <c r="C205" s="64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79"/>
      <c r="AD205" s="79"/>
      <c r="AE205" s="79"/>
      <c r="AF205" s="79"/>
      <c r="AG205" s="79"/>
      <c r="AH205" s="79"/>
      <c r="AI205" s="79"/>
      <c r="AJ205" s="79"/>
      <c r="AK205" s="62"/>
      <c r="AL205" s="62"/>
      <c r="AM205" s="79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</row>
    <row r="206" spans="1:78" x14ac:dyDescent="0.2">
      <c r="A206" s="80" t="str">
        <f>IF(B206="","",IF(COUNTIF(Liquidación!$C:$C,$B206)=0,"x",""))</f>
        <v/>
      </c>
      <c r="B206" s="78"/>
      <c r="C206" s="64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79"/>
      <c r="AD206" s="79"/>
      <c r="AE206" s="79"/>
      <c r="AF206" s="79"/>
      <c r="AG206" s="79"/>
      <c r="AH206" s="79"/>
      <c r="AI206" s="79"/>
      <c r="AJ206" s="79"/>
      <c r="AK206" s="62"/>
      <c r="AL206" s="62"/>
      <c r="AM206" s="79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</row>
    <row r="207" spans="1:78" x14ac:dyDescent="0.2">
      <c r="A207" s="80" t="str">
        <f>IF(B207="","",IF(COUNTIF(Liquidación!$C:$C,$B207)=0,"x",""))</f>
        <v/>
      </c>
      <c r="B207" s="78"/>
      <c r="C207" s="64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79"/>
      <c r="AD207" s="79"/>
      <c r="AE207" s="79"/>
      <c r="AF207" s="79"/>
      <c r="AG207" s="79"/>
      <c r="AH207" s="79"/>
      <c r="AI207" s="79"/>
      <c r="AJ207" s="79"/>
      <c r="AK207" s="62"/>
      <c r="AL207" s="62"/>
      <c r="AM207" s="79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</row>
    <row r="208" spans="1:78" x14ac:dyDescent="0.2">
      <c r="A208" s="80" t="str">
        <f>IF(B208="","",IF(COUNTIF(Liquidación!$C:$C,$B208)=0,"x",""))</f>
        <v/>
      </c>
      <c r="B208" s="78"/>
      <c r="C208" s="64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79"/>
      <c r="AD208" s="79"/>
      <c r="AE208" s="79"/>
      <c r="AF208" s="79"/>
      <c r="AG208" s="79"/>
      <c r="AH208" s="79"/>
      <c r="AI208" s="79"/>
      <c r="AJ208" s="79"/>
      <c r="AK208" s="62"/>
      <c r="AL208" s="62"/>
      <c r="AM208" s="79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</row>
    <row r="209" spans="1:78" x14ac:dyDescent="0.2">
      <c r="A209" s="80" t="str">
        <f>IF(B209="","",IF(COUNTIF(Liquidación!$C:$C,$B209)=0,"x",""))</f>
        <v/>
      </c>
      <c r="B209" s="78"/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79"/>
      <c r="AD209" s="79"/>
      <c r="AE209" s="79"/>
      <c r="AF209" s="79"/>
      <c r="AG209" s="79"/>
      <c r="AH209" s="79"/>
      <c r="AI209" s="79"/>
      <c r="AJ209" s="79"/>
      <c r="AK209" s="62"/>
      <c r="AL209" s="62"/>
      <c r="AM209" s="79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</row>
    <row r="210" spans="1:78" x14ac:dyDescent="0.2">
      <c r="A210" s="80" t="str">
        <f>IF(B210="","",IF(COUNTIF(Liquidación!$C:$C,$B210)=0,"x",""))</f>
        <v/>
      </c>
      <c r="B210" s="78"/>
      <c r="C210" s="64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79"/>
      <c r="AD210" s="79"/>
      <c r="AE210" s="79"/>
      <c r="AF210" s="79"/>
      <c r="AG210" s="79"/>
      <c r="AH210" s="79"/>
      <c r="AI210" s="79"/>
      <c r="AJ210" s="79"/>
      <c r="AK210" s="62"/>
      <c r="AL210" s="62"/>
      <c r="AM210" s="79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</row>
    <row r="211" spans="1:78" x14ac:dyDescent="0.2">
      <c r="A211" s="80" t="str">
        <f>IF(B211="","",IF(COUNTIF(Liquidación!$C:$C,$B211)=0,"x",""))</f>
        <v/>
      </c>
      <c r="B211" s="78"/>
      <c r="C211" s="64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79"/>
      <c r="AD211" s="79"/>
      <c r="AE211" s="79"/>
      <c r="AF211" s="79"/>
      <c r="AG211" s="79"/>
      <c r="AH211" s="79"/>
      <c r="AI211" s="79"/>
      <c r="AJ211" s="79"/>
      <c r="AK211" s="62"/>
      <c r="AL211" s="62"/>
      <c r="AM211" s="79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</row>
    <row r="212" spans="1:78" x14ac:dyDescent="0.2">
      <c r="A212" s="80" t="str">
        <f>IF(B212="","",IF(COUNTIF(Liquidación!$C:$C,$B212)=0,"x",""))</f>
        <v/>
      </c>
      <c r="B212" s="78"/>
      <c r="C212" s="64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79"/>
      <c r="AD212" s="79"/>
      <c r="AE212" s="79"/>
      <c r="AF212" s="79"/>
      <c r="AG212" s="79"/>
      <c r="AH212" s="79"/>
      <c r="AI212" s="79"/>
      <c r="AJ212" s="79"/>
      <c r="AK212" s="62"/>
      <c r="AL212" s="62"/>
      <c r="AM212" s="79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</row>
    <row r="213" spans="1:78" x14ac:dyDescent="0.2">
      <c r="A213" s="80" t="str">
        <f>IF(B213="","",IF(COUNTIF(Liquidación!$C:$C,$B213)=0,"x",""))</f>
        <v/>
      </c>
      <c r="B213" s="78"/>
      <c r="C213" s="64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79"/>
      <c r="AD213" s="79"/>
      <c r="AE213" s="79"/>
      <c r="AF213" s="79"/>
      <c r="AG213" s="79"/>
      <c r="AH213" s="79"/>
      <c r="AI213" s="79"/>
      <c r="AJ213" s="79"/>
      <c r="AK213" s="62"/>
      <c r="AL213" s="62"/>
      <c r="AM213" s="79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</row>
    <row r="214" spans="1:78" x14ac:dyDescent="0.2">
      <c r="A214" s="80" t="str">
        <f>IF(B214="","",IF(COUNTIF(Liquidación!$C:$C,$B214)=0,"x",""))</f>
        <v/>
      </c>
      <c r="B214" s="78"/>
      <c r="C214" s="6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79"/>
      <c r="AD214" s="79"/>
      <c r="AE214" s="79"/>
      <c r="AF214" s="79"/>
      <c r="AG214" s="79"/>
      <c r="AH214" s="79"/>
      <c r="AI214" s="79"/>
      <c r="AJ214" s="79"/>
      <c r="AK214" s="62"/>
      <c r="AL214" s="62"/>
      <c r="AM214" s="79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</row>
    <row r="215" spans="1:78" x14ac:dyDescent="0.2">
      <c r="A215" s="80" t="str">
        <f>IF(B215="","",IF(COUNTIF(Liquidación!$C:$C,$B215)=0,"x",""))</f>
        <v/>
      </c>
      <c r="B215" s="78"/>
      <c r="C215" s="6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79"/>
      <c r="AD215" s="79"/>
      <c r="AE215" s="79"/>
      <c r="AF215" s="79"/>
      <c r="AG215" s="79"/>
      <c r="AH215" s="79"/>
      <c r="AI215" s="79"/>
      <c r="AJ215" s="79"/>
      <c r="AK215" s="62"/>
      <c r="AL215" s="62"/>
      <c r="AM215" s="79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</row>
    <row r="216" spans="1:78" x14ac:dyDescent="0.2">
      <c r="A216" s="80" t="str">
        <f>IF(B216="","",IF(COUNTIF(Liquidación!$C:$C,$B216)=0,"x",""))</f>
        <v/>
      </c>
      <c r="B216" s="78"/>
      <c r="C216" s="64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79"/>
      <c r="AD216" s="79"/>
      <c r="AE216" s="79"/>
      <c r="AF216" s="79"/>
      <c r="AG216" s="79"/>
      <c r="AH216" s="79"/>
      <c r="AI216" s="79"/>
      <c r="AJ216" s="79"/>
      <c r="AK216" s="62"/>
      <c r="AL216" s="62"/>
      <c r="AM216" s="79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</row>
    <row r="217" spans="1:78" x14ac:dyDescent="0.2">
      <c r="A217" s="80" t="str">
        <f>IF(B217="","",IF(COUNTIF(Liquidación!$C:$C,$B217)=0,"x",""))</f>
        <v/>
      </c>
      <c r="B217" s="78"/>
      <c r="C217" s="64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79"/>
      <c r="AD217" s="79"/>
      <c r="AE217" s="79"/>
      <c r="AF217" s="79"/>
      <c r="AG217" s="79"/>
      <c r="AH217" s="79"/>
      <c r="AI217" s="79"/>
      <c r="AJ217" s="79"/>
      <c r="AK217" s="62"/>
      <c r="AL217" s="62"/>
      <c r="AM217" s="79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</row>
    <row r="218" spans="1:78" x14ac:dyDescent="0.2">
      <c r="A218" s="80" t="str">
        <f>IF(B218="","",IF(COUNTIF(Liquidación!$C:$C,$B218)=0,"x",""))</f>
        <v/>
      </c>
      <c r="B218" s="78"/>
      <c r="C218" s="64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79"/>
      <c r="AD218" s="79"/>
      <c r="AE218" s="79"/>
      <c r="AF218" s="79"/>
      <c r="AG218" s="79"/>
      <c r="AH218" s="79"/>
      <c r="AI218" s="79"/>
      <c r="AJ218" s="79"/>
      <c r="AK218" s="62"/>
      <c r="AL218" s="62"/>
      <c r="AM218" s="79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</row>
    <row r="219" spans="1:78" x14ac:dyDescent="0.2">
      <c r="A219" s="80" t="str">
        <f>IF(B219="","",IF(COUNTIF(Liquidación!$C:$C,$B219)=0,"x",""))</f>
        <v/>
      </c>
      <c r="B219" s="78"/>
      <c r="C219" s="64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79"/>
      <c r="AD219" s="79"/>
      <c r="AE219" s="79"/>
      <c r="AF219" s="79"/>
      <c r="AG219" s="79"/>
      <c r="AH219" s="79"/>
      <c r="AI219" s="79"/>
      <c r="AJ219" s="79"/>
      <c r="AK219" s="62"/>
      <c r="AL219" s="62"/>
      <c r="AM219" s="79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</row>
    <row r="220" spans="1:78" x14ac:dyDescent="0.2">
      <c r="A220" s="80" t="str">
        <f>IF(B220="","",IF(COUNTIF(Liquidación!$C:$C,$B220)=0,"x",""))</f>
        <v/>
      </c>
      <c r="B220" s="78"/>
      <c r="C220" s="64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79"/>
      <c r="AD220" s="79"/>
      <c r="AE220" s="79"/>
      <c r="AF220" s="79"/>
      <c r="AG220" s="79"/>
      <c r="AH220" s="79"/>
      <c r="AI220" s="79"/>
      <c r="AJ220" s="79"/>
      <c r="AK220" s="62"/>
      <c r="AL220" s="62"/>
      <c r="AM220" s="79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</row>
    <row r="221" spans="1:78" x14ac:dyDescent="0.2">
      <c r="A221" s="80" t="str">
        <f>IF(B221="","",IF(COUNTIF(Liquidación!$C:$C,$B221)=0,"x",""))</f>
        <v/>
      </c>
      <c r="B221" s="78"/>
      <c r="C221" s="64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79"/>
      <c r="AD221" s="79"/>
      <c r="AE221" s="79"/>
      <c r="AF221" s="79"/>
      <c r="AG221" s="79"/>
      <c r="AH221" s="79"/>
      <c r="AI221" s="79"/>
      <c r="AJ221" s="79"/>
      <c r="AK221" s="62"/>
      <c r="AL221" s="62"/>
      <c r="AM221" s="79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</row>
    <row r="222" spans="1:78" x14ac:dyDescent="0.2">
      <c r="A222" s="80" t="str">
        <f>IF(B222="","",IF(COUNTIF(Liquidación!$C:$C,$B222)=0,"x",""))</f>
        <v/>
      </c>
      <c r="B222" s="78"/>
      <c r="C222" s="64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79"/>
      <c r="AD222" s="79"/>
      <c r="AE222" s="79"/>
      <c r="AF222" s="79"/>
      <c r="AG222" s="79"/>
      <c r="AH222" s="79"/>
      <c r="AI222" s="79"/>
      <c r="AJ222" s="79"/>
      <c r="AK222" s="62"/>
      <c r="AL222" s="62"/>
      <c r="AM222" s="79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</row>
    <row r="223" spans="1:78" x14ac:dyDescent="0.2">
      <c r="A223" s="80" t="str">
        <f>IF(B223="","",IF(COUNTIF(Liquidación!$C:$C,$B223)=0,"x",""))</f>
        <v/>
      </c>
      <c r="B223" s="78"/>
      <c r="C223" s="64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79"/>
      <c r="AD223" s="79"/>
      <c r="AE223" s="79"/>
      <c r="AF223" s="79"/>
      <c r="AG223" s="79"/>
      <c r="AH223" s="79"/>
      <c r="AI223" s="79"/>
      <c r="AJ223" s="79"/>
      <c r="AK223" s="62"/>
      <c r="AL223" s="62"/>
      <c r="AM223" s="79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</row>
    <row r="224" spans="1:78" x14ac:dyDescent="0.2">
      <c r="A224" s="80" t="str">
        <f>IF(B224="","",IF(COUNTIF(Liquidación!$C:$C,$B224)=0,"x",""))</f>
        <v/>
      </c>
      <c r="B224" s="78"/>
      <c r="C224" s="6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79"/>
      <c r="AD224" s="79"/>
      <c r="AE224" s="79"/>
      <c r="AF224" s="79"/>
      <c r="AG224" s="79"/>
      <c r="AH224" s="79"/>
      <c r="AI224" s="79"/>
      <c r="AJ224" s="79"/>
      <c r="AK224" s="62"/>
      <c r="AL224" s="62"/>
      <c r="AM224" s="79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</row>
    <row r="225" spans="1:78" x14ac:dyDescent="0.2">
      <c r="A225" s="80" t="str">
        <f>IF(B225="","",IF(COUNTIF(Liquidación!$C:$C,$B225)=0,"x",""))</f>
        <v/>
      </c>
      <c r="B225" s="78"/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79"/>
      <c r="AD225" s="79"/>
      <c r="AE225" s="79"/>
      <c r="AF225" s="79"/>
      <c r="AG225" s="79"/>
      <c r="AH225" s="79"/>
      <c r="AI225" s="79"/>
      <c r="AJ225" s="79"/>
      <c r="AK225" s="62"/>
      <c r="AL225" s="62"/>
      <c r="AM225" s="79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</row>
    <row r="226" spans="1:78" x14ac:dyDescent="0.2">
      <c r="A226" s="80" t="str">
        <f>IF(B226="","",IF(COUNTIF(Liquidación!$C:$C,$B226)=0,"x",""))</f>
        <v/>
      </c>
      <c r="B226" s="78"/>
      <c r="C226" s="64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79"/>
      <c r="AD226" s="79"/>
      <c r="AE226" s="79"/>
      <c r="AF226" s="79"/>
      <c r="AG226" s="79"/>
      <c r="AH226" s="79"/>
      <c r="AI226" s="79"/>
      <c r="AJ226" s="79"/>
      <c r="AK226" s="62"/>
      <c r="AL226" s="62"/>
      <c r="AM226" s="79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</row>
    <row r="227" spans="1:78" x14ac:dyDescent="0.2">
      <c r="A227" s="80" t="str">
        <f>IF(B227="","",IF(COUNTIF(Liquidación!$C:$C,$B227)=0,"x",""))</f>
        <v/>
      </c>
      <c r="B227" s="78"/>
      <c r="C227" s="64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79"/>
      <c r="AD227" s="79"/>
      <c r="AE227" s="79"/>
      <c r="AF227" s="79"/>
      <c r="AG227" s="79"/>
      <c r="AH227" s="79"/>
      <c r="AI227" s="79"/>
      <c r="AJ227" s="79"/>
      <c r="AK227" s="62"/>
      <c r="AL227" s="62"/>
      <c r="AM227" s="79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</row>
    <row r="228" spans="1:78" x14ac:dyDescent="0.2">
      <c r="A228" s="80" t="str">
        <f>IF(B228="","",IF(COUNTIF(Liquidación!$C:$C,$B228)=0,"x",""))</f>
        <v/>
      </c>
      <c r="B228" s="78"/>
      <c r="C228" s="64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79"/>
      <c r="AD228" s="79"/>
      <c r="AE228" s="79"/>
      <c r="AF228" s="79"/>
      <c r="AG228" s="79"/>
      <c r="AH228" s="79"/>
      <c r="AI228" s="79"/>
      <c r="AJ228" s="79"/>
      <c r="AK228" s="62"/>
      <c r="AL228" s="62"/>
      <c r="AM228" s="79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</row>
    <row r="229" spans="1:78" x14ac:dyDescent="0.2">
      <c r="A229" s="80" t="str">
        <f>IF(B229="","",IF(COUNTIF(Liquidación!$C:$C,$B229)=0,"x",""))</f>
        <v/>
      </c>
      <c r="B229" s="78"/>
      <c r="C229" s="64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79"/>
      <c r="AD229" s="79"/>
      <c r="AE229" s="79"/>
      <c r="AF229" s="79"/>
      <c r="AG229" s="79"/>
      <c r="AH229" s="79"/>
      <c r="AI229" s="79"/>
      <c r="AJ229" s="79"/>
      <c r="AK229" s="62"/>
      <c r="AL229" s="62"/>
      <c r="AM229" s="79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</row>
    <row r="230" spans="1:78" x14ac:dyDescent="0.2">
      <c r="A230" s="80" t="str">
        <f>IF(B230="","",IF(COUNTIF(Liquidación!$C:$C,$B230)=0,"x",""))</f>
        <v/>
      </c>
      <c r="B230" s="78"/>
      <c r="C230" s="64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79"/>
      <c r="AD230" s="79"/>
      <c r="AE230" s="79"/>
      <c r="AF230" s="79"/>
      <c r="AG230" s="79"/>
      <c r="AH230" s="79"/>
      <c r="AI230" s="79"/>
      <c r="AJ230" s="79"/>
      <c r="AK230" s="62"/>
      <c r="AL230" s="62"/>
      <c r="AM230" s="79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</row>
    <row r="231" spans="1:78" x14ac:dyDescent="0.2">
      <c r="A231" s="80" t="str">
        <f>IF(B231="","",IF(COUNTIF(Liquidación!$C:$C,$B231)=0,"x",""))</f>
        <v/>
      </c>
      <c r="B231" s="78"/>
      <c r="C231" s="64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79"/>
      <c r="AD231" s="79"/>
      <c r="AE231" s="79"/>
      <c r="AF231" s="79"/>
      <c r="AG231" s="79"/>
      <c r="AH231" s="79"/>
      <c r="AI231" s="79"/>
      <c r="AJ231" s="79"/>
      <c r="AK231" s="62"/>
      <c r="AL231" s="62"/>
      <c r="AM231" s="79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</row>
    <row r="232" spans="1:78" x14ac:dyDescent="0.2">
      <c r="A232" s="80" t="str">
        <f>IF(B232="","",IF(COUNTIF(Liquidación!$C:$C,$B232)=0,"x",""))</f>
        <v/>
      </c>
      <c r="B232" s="78"/>
      <c r="C232" s="64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79"/>
      <c r="AD232" s="79"/>
      <c r="AE232" s="79"/>
      <c r="AF232" s="79"/>
      <c r="AG232" s="79"/>
      <c r="AH232" s="79"/>
      <c r="AI232" s="79"/>
      <c r="AJ232" s="79"/>
      <c r="AK232" s="62"/>
      <c r="AL232" s="62"/>
      <c r="AM232" s="79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</row>
    <row r="233" spans="1:78" x14ac:dyDescent="0.2">
      <c r="A233" s="80" t="str">
        <f>IF(B233="","",IF(COUNTIF(Liquidación!$C:$C,$B233)=0,"x",""))</f>
        <v/>
      </c>
      <c r="B233" s="78"/>
      <c r="C233" s="64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79"/>
      <c r="AD233" s="79"/>
      <c r="AE233" s="79"/>
      <c r="AF233" s="79"/>
      <c r="AG233" s="79"/>
      <c r="AH233" s="79"/>
      <c r="AI233" s="79"/>
      <c r="AJ233" s="79"/>
      <c r="AK233" s="62"/>
      <c r="AL233" s="62"/>
      <c r="AM233" s="79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</row>
    <row r="234" spans="1:78" x14ac:dyDescent="0.2">
      <c r="A234" s="80" t="str">
        <f>IF(B234="","",IF(COUNTIF(Liquidación!$C:$C,$B234)=0,"x",""))</f>
        <v/>
      </c>
      <c r="B234" s="78"/>
      <c r="C234" s="64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79"/>
      <c r="AD234" s="79"/>
      <c r="AE234" s="79"/>
      <c r="AF234" s="79"/>
      <c r="AG234" s="79"/>
      <c r="AH234" s="79"/>
      <c r="AI234" s="79"/>
      <c r="AJ234" s="79"/>
      <c r="AK234" s="62"/>
      <c r="AL234" s="62"/>
      <c r="AM234" s="79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</row>
    <row r="235" spans="1:78" x14ac:dyDescent="0.2">
      <c r="A235" s="80" t="str">
        <f>IF(B235="","",IF(COUNTIF(Liquidación!$C:$C,$B235)=0,"x",""))</f>
        <v/>
      </c>
      <c r="B235" s="78"/>
      <c r="C235" s="64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79"/>
      <c r="AD235" s="79"/>
      <c r="AE235" s="79"/>
      <c r="AF235" s="79"/>
      <c r="AG235" s="79"/>
      <c r="AH235" s="79"/>
      <c r="AI235" s="79"/>
      <c r="AJ235" s="79"/>
      <c r="AK235" s="62"/>
      <c r="AL235" s="62"/>
      <c r="AM235" s="79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</row>
    <row r="236" spans="1:78" x14ac:dyDescent="0.2">
      <c r="A236" s="80" t="str">
        <f>IF(B236="","",IF(COUNTIF(Liquidación!$C:$C,$B236)=0,"x",""))</f>
        <v/>
      </c>
      <c r="B236" s="78"/>
      <c r="C236" s="64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79"/>
      <c r="AD236" s="79"/>
      <c r="AE236" s="79"/>
      <c r="AF236" s="79"/>
      <c r="AG236" s="79"/>
      <c r="AH236" s="79"/>
      <c r="AI236" s="79"/>
      <c r="AJ236" s="79"/>
      <c r="AK236" s="62"/>
      <c r="AL236" s="62"/>
      <c r="AM236" s="79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</row>
    <row r="237" spans="1:78" x14ac:dyDescent="0.2">
      <c r="A237" s="80" t="str">
        <f>IF(B237="","",IF(COUNTIF(Liquidación!$C:$C,$B237)=0,"x",""))</f>
        <v/>
      </c>
      <c r="B237" s="78"/>
      <c r="C237" s="64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79"/>
      <c r="AD237" s="79"/>
      <c r="AE237" s="79"/>
      <c r="AF237" s="79"/>
      <c r="AG237" s="79"/>
      <c r="AH237" s="79"/>
      <c r="AI237" s="79"/>
      <c r="AJ237" s="79"/>
      <c r="AK237" s="62"/>
      <c r="AL237" s="62"/>
      <c r="AM237" s="79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</row>
    <row r="238" spans="1:78" x14ac:dyDescent="0.2">
      <c r="A238" s="80" t="str">
        <f>IF(B238="","",IF(COUNTIF(Liquidación!$C:$C,$B238)=0,"x",""))</f>
        <v/>
      </c>
      <c r="B238" s="78"/>
      <c r="C238" s="64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79"/>
      <c r="AD238" s="79"/>
      <c r="AE238" s="79"/>
      <c r="AF238" s="79"/>
      <c r="AG238" s="79"/>
      <c r="AH238" s="79"/>
      <c r="AI238" s="79"/>
      <c r="AJ238" s="79"/>
      <c r="AK238" s="62"/>
      <c r="AL238" s="62"/>
      <c r="AM238" s="79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</row>
    <row r="239" spans="1:78" x14ac:dyDescent="0.2">
      <c r="A239" s="80" t="str">
        <f>IF(B239="","",IF(COUNTIF(Liquidación!$C:$C,$B239)=0,"x",""))</f>
        <v/>
      </c>
      <c r="B239" s="78"/>
      <c r="C239" s="64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79"/>
      <c r="AD239" s="79"/>
      <c r="AE239" s="79"/>
      <c r="AF239" s="79"/>
      <c r="AG239" s="79"/>
      <c r="AH239" s="79"/>
      <c r="AI239" s="79"/>
      <c r="AJ239" s="79"/>
      <c r="AK239" s="62"/>
      <c r="AL239" s="62"/>
      <c r="AM239" s="79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</row>
    <row r="240" spans="1:78" x14ac:dyDescent="0.2">
      <c r="A240" s="80" t="str">
        <f>IF(B240="","",IF(COUNTIF(Liquidación!$C:$C,$B240)=0,"x",""))</f>
        <v/>
      </c>
      <c r="B240" s="78"/>
      <c r="C240" s="64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79"/>
      <c r="AD240" s="79"/>
      <c r="AE240" s="79"/>
      <c r="AF240" s="79"/>
      <c r="AG240" s="79"/>
      <c r="AH240" s="79"/>
      <c r="AI240" s="79"/>
      <c r="AJ240" s="79"/>
      <c r="AK240" s="62"/>
      <c r="AL240" s="62"/>
      <c r="AM240" s="79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</row>
    <row r="241" spans="1:78" x14ac:dyDescent="0.2">
      <c r="A241" s="80" t="str">
        <f>IF(B241="","",IF(COUNTIF(Liquidación!$C:$C,$B241)=0,"x",""))</f>
        <v/>
      </c>
      <c r="B241" s="78"/>
      <c r="C241" s="64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79"/>
      <c r="AD241" s="79"/>
      <c r="AE241" s="79"/>
      <c r="AF241" s="79"/>
      <c r="AG241" s="79"/>
      <c r="AH241" s="79"/>
      <c r="AI241" s="79"/>
      <c r="AJ241" s="79"/>
      <c r="AK241" s="62"/>
      <c r="AL241" s="62"/>
      <c r="AM241" s="79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</row>
    <row r="242" spans="1:78" x14ac:dyDescent="0.2">
      <c r="A242" s="80" t="str">
        <f>IF(B242="","",IF(COUNTIF(Liquidación!$C:$C,$B242)=0,"x",""))</f>
        <v/>
      </c>
      <c r="B242" s="78"/>
      <c r="C242" s="64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79"/>
      <c r="AD242" s="79"/>
      <c r="AE242" s="79"/>
      <c r="AF242" s="79"/>
      <c r="AG242" s="79"/>
      <c r="AH242" s="79"/>
      <c r="AI242" s="79"/>
      <c r="AJ242" s="79"/>
      <c r="AK242" s="62"/>
      <c r="AL242" s="62"/>
      <c r="AM242" s="79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</row>
    <row r="243" spans="1:78" x14ac:dyDescent="0.2">
      <c r="A243" s="80" t="str">
        <f>IF(B243="","",IF(COUNTIF(Liquidación!$C:$C,$B243)=0,"x",""))</f>
        <v/>
      </c>
      <c r="B243" s="78"/>
      <c r="C243" s="64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79"/>
      <c r="AD243" s="79"/>
      <c r="AE243" s="79"/>
      <c r="AF243" s="79"/>
      <c r="AG243" s="79"/>
      <c r="AH243" s="79"/>
      <c r="AI243" s="79"/>
      <c r="AJ243" s="79"/>
      <c r="AK243" s="62"/>
      <c r="AL243" s="62"/>
      <c r="AM243" s="79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</row>
    <row r="244" spans="1:78" x14ac:dyDescent="0.2">
      <c r="A244" s="80" t="str">
        <f>IF(B244="","",IF(COUNTIF(Liquidación!$C:$C,$B244)=0,"x",""))</f>
        <v/>
      </c>
      <c r="B244" s="78"/>
      <c r="C244" s="64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79"/>
      <c r="AD244" s="79"/>
      <c r="AE244" s="79"/>
      <c r="AF244" s="79"/>
      <c r="AG244" s="79"/>
      <c r="AH244" s="79"/>
      <c r="AI244" s="79"/>
      <c r="AJ244" s="79"/>
      <c r="AK244" s="62"/>
      <c r="AL244" s="62"/>
      <c r="AM244" s="79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</row>
    <row r="245" spans="1:78" x14ac:dyDescent="0.2">
      <c r="A245" s="80" t="str">
        <f>IF(B245="","",IF(COUNTIF(Liquidación!$C:$C,$B245)=0,"x",""))</f>
        <v/>
      </c>
      <c r="B245" s="78"/>
      <c r="C245" s="64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79"/>
      <c r="AD245" s="79"/>
      <c r="AE245" s="79"/>
      <c r="AF245" s="79"/>
      <c r="AG245" s="79"/>
      <c r="AH245" s="79"/>
      <c r="AI245" s="79"/>
      <c r="AJ245" s="79"/>
      <c r="AK245" s="62"/>
      <c r="AL245" s="62"/>
      <c r="AM245" s="79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</row>
    <row r="246" spans="1:78" x14ac:dyDescent="0.2">
      <c r="A246" s="80" t="str">
        <f>IF(B246="","",IF(COUNTIF(Liquidación!$C:$C,$B246)=0,"x",""))</f>
        <v/>
      </c>
      <c r="B246" s="78"/>
      <c r="C246" s="64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79"/>
      <c r="AD246" s="79"/>
      <c r="AE246" s="79"/>
      <c r="AF246" s="79"/>
      <c r="AG246" s="79"/>
      <c r="AH246" s="79"/>
      <c r="AI246" s="79"/>
      <c r="AJ246" s="79"/>
      <c r="AK246" s="62"/>
      <c r="AL246" s="62"/>
      <c r="AM246" s="79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</row>
    <row r="247" spans="1:78" x14ac:dyDescent="0.2">
      <c r="A247" s="80" t="str">
        <f>IF(B247="","",IF(COUNTIF(Liquidación!$C:$C,$B247)=0,"x",""))</f>
        <v/>
      </c>
      <c r="B247" s="78"/>
      <c r="C247" s="64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79"/>
      <c r="AD247" s="79"/>
      <c r="AE247" s="79"/>
      <c r="AF247" s="79"/>
      <c r="AG247" s="79"/>
      <c r="AH247" s="79"/>
      <c r="AI247" s="79"/>
      <c r="AJ247" s="79"/>
      <c r="AK247" s="62"/>
      <c r="AL247" s="62"/>
      <c r="AM247" s="79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</row>
    <row r="248" spans="1:78" x14ac:dyDescent="0.2">
      <c r="A248" s="80" t="str">
        <f>IF(B248="","",IF(COUNTIF(Liquidación!$C:$C,$B248)=0,"x",""))</f>
        <v/>
      </c>
      <c r="B248" s="78"/>
      <c r="C248" s="64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79"/>
      <c r="AD248" s="79"/>
      <c r="AE248" s="79"/>
      <c r="AF248" s="79"/>
      <c r="AG248" s="79"/>
      <c r="AH248" s="79"/>
      <c r="AI248" s="79"/>
      <c r="AJ248" s="79"/>
      <c r="AK248" s="62"/>
      <c r="AL248" s="62"/>
      <c r="AM248" s="79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</row>
    <row r="249" spans="1:78" x14ac:dyDescent="0.2">
      <c r="A249" s="80" t="str">
        <f>IF(B249="","",IF(COUNTIF(Liquidación!$C:$C,$B249)=0,"x",""))</f>
        <v/>
      </c>
      <c r="B249" s="78"/>
      <c r="C249" s="64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79"/>
      <c r="AD249" s="79"/>
      <c r="AE249" s="79"/>
      <c r="AF249" s="79"/>
      <c r="AG249" s="79"/>
      <c r="AH249" s="79"/>
      <c r="AI249" s="79"/>
      <c r="AJ249" s="79"/>
      <c r="AK249" s="62"/>
      <c r="AL249" s="62"/>
      <c r="AM249" s="79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</row>
    <row r="250" spans="1:78" x14ac:dyDescent="0.2">
      <c r="A250" s="80" t="str">
        <f>IF(B250="","",IF(COUNTIF(Liquidación!$C:$C,$B250)=0,"x",""))</f>
        <v/>
      </c>
      <c r="B250" s="78"/>
      <c r="C250" s="64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79"/>
      <c r="AD250" s="79"/>
      <c r="AE250" s="79"/>
      <c r="AF250" s="79"/>
      <c r="AG250" s="79"/>
      <c r="AH250" s="79"/>
      <c r="AI250" s="79"/>
      <c r="AJ250" s="79"/>
      <c r="AK250" s="62"/>
      <c r="AL250" s="62"/>
      <c r="AM250" s="79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</row>
    <row r="251" spans="1:78" x14ac:dyDescent="0.2">
      <c r="A251" s="80" t="str">
        <f>IF(B251="","",IF(COUNTIF(Liquidación!$C:$C,$B251)=0,"x",""))</f>
        <v/>
      </c>
      <c r="B251" s="78"/>
      <c r="C251" s="64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79"/>
      <c r="AD251" s="79"/>
      <c r="AE251" s="79"/>
      <c r="AF251" s="79"/>
      <c r="AG251" s="79"/>
      <c r="AH251" s="79"/>
      <c r="AI251" s="79"/>
      <c r="AJ251" s="79"/>
      <c r="AK251" s="62"/>
      <c r="AL251" s="62"/>
      <c r="AM251" s="79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</row>
    <row r="252" spans="1:78" x14ac:dyDescent="0.2">
      <c r="A252" s="80" t="str">
        <f>IF(B252="","",IF(COUNTIF(Liquidación!$C:$C,$B252)=0,"x",""))</f>
        <v/>
      </c>
      <c r="B252" s="78"/>
      <c r="C252" s="64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79"/>
      <c r="AD252" s="79"/>
      <c r="AE252" s="79"/>
      <c r="AF252" s="79"/>
      <c r="AG252" s="79"/>
      <c r="AH252" s="79"/>
      <c r="AI252" s="79"/>
      <c r="AJ252" s="79"/>
      <c r="AK252" s="62"/>
      <c r="AL252" s="62"/>
      <c r="AM252" s="79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</row>
    <row r="253" spans="1:78" x14ac:dyDescent="0.2">
      <c r="A253" s="80" t="str">
        <f>IF(B253="","",IF(COUNTIF(Liquidación!$C:$C,$B253)=0,"x",""))</f>
        <v/>
      </c>
      <c r="B253" s="78"/>
      <c r="C253" s="64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79"/>
      <c r="AD253" s="79"/>
      <c r="AE253" s="79"/>
      <c r="AF253" s="79"/>
      <c r="AG253" s="79"/>
      <c r="AH253" s="79"/>
      <c r="AI253" s="79"/>
      <c r="AJ253" s="79"/>
      <c r="AK253" s="62"/>
      <c r="AL253" s="62"/>
      <c r="AM253" s="79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</row>
    <row r="254" spans="1:78" x14ac:dyDescent="0.2">
      <c r="A254" s="80" t="str">
        <f>IF(B254="","",IF(COUNTIF(Liquidación!$C:$C,$B254)=0,"x",""))</f>
        <v/>
      </c>
      <c r="B254" s="78"/>
      <c r="C254" s="64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79"/>
      <c r="AD254" s="79"/>
      <c r="AE254" s="79"/>
      <c r="AF254" s="79"/>
      <c r="AG254" s="79"/>
      <c r="AH254" s="79"/>
      <c r="AI254" s="79"/>
      <c r="AJ254" s="79"/>
      <c r="AK254" s="62"/>
      <c r="AL254" s="62"/>
      <c r="AM254" s="79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</row>
    <row r="255" spans="1:78" x14ac:dyDescent="0.2">
      <c r="A255" s="80" t="str">
        <f>IF(B255="","",IF(COUNTIF(Liquidación!$C:$C,$B255)=0,"x",""))</f>
        <v/>
      </c>
      <c r="B255" s="78"/>
      <c r="C255" s="64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79"/>
      <c r="AD255" s="79"/>
      <c r="AE255" s="79"/>
      <c r="AF255" s="79"/>
      <c r="AG255" s="79"/>
      <c r="AH255" s="79"/>
      <c r="AI255" s="79"/>
      <c r="AJ255" s="79"/>
      <c r="AK255" s="62"/>
      <c r="AL255" s="62"/>
      <c r="AM255" s="79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</row>
    <row r="256" spans="1:78" x14ac:dyDescent="0.2">
      <c r="A256" s="80" t="str">
        <f>IF(B256="","",IF(COUNTIF(Liquidación!$C:$C,$B256)=0,"x",""))</f>
        <v/>
      </c>
      <c r="B256" s="78"/>
      <c r="C256" s="64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79"/>
      <c r="AD256" s="79"/>
      <c r="AE256" s="79"/>
      <c r="AF256" s="79"/>
      <c r="AG256" s="79"/>
      <c r="AH256" s="79"/>
      <c r="AI256" s="79"/>
      <c r="AJ256" s="79"/>
      <c r="AK256" s="62"/>
      <c r="AL256" s="62"/>
      <c r="AM256" s="79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</row>
    <row r="257" spans="1:78" x14ac:dyDescent="0.2">
      <c r="A257" s="80" t="str">
        <f>IF(B257="","",IF(COUNTIF(Liquidación!$C:$C,$B257)=0,"x",""))</f>
        <v/>
      </c>
      <c r="B257" s="78"/>
      <c r="C257" s="64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79"/>
      <c r="AD257" s="79"/>
      <c r="AE257" s="79"/>
      <c r="AF257" s="79"/>
      <c r="AG257" s="79"/>
      <c r="AH257" s="79"/>
      <c r="AI257" s="79"/>
      <c r="AJ257" s="79"/>
      <c r="AK257" s="62"/>
      <c r="AL257" s="62"/>
      <c r="AM257" s="79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</row>
    <row r="258" spans="1:78" x14ac:dyDescent="0.2">
      <c r="A258" s="80" t="str">
        <f>IF(B258="","",IF(COUNTIF(Liquidación!$C:$C,$B258)=0,"x",""))</f>
        <v/>
      </c>
      <c r="B258" s="78"/>
      <c r="C258" s="64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79"/>
      <c r="AD258" s="79"/>
      <c r="AE258" s="79"/>
      <c r="AF258" s="79"/>
      <c r="AG258" s="79"/>
      <c r="AH258" s="79"/>
      <c r="AI258" s="79"/>
      <c r="AJ258" s="79"/>
      <c r="AK258" s="62"/>
      <c r="AL258" s="62"/>
      <c r="AM258" s="79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</row>
    <row r="259" spans="1:78" x14ac:dyDescent="0.2">
      <c r="A259" s="80" t="str">
        <f>IF(B259="","",IF(COUNTIF(Liquidación!$C:$C,$B259)=0,"x",""))</f>
        <v/>
      </c>
      <c r="B259" s="78"/>
      <c r="C259" s="64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79"/>
      <c r="AD259" s="79"/>
      <c r="AE259" s="79"/>
      <c r="AF259" s="79"/>
      <c r="AG259" s="79"/>
      <c r="AH259" s="79"/>
      <c r="AI259" s="79"/>
      <c r="AJ259" s="79"/>
      <c r="AK259" s="62"/>
      <c r="AL259" s="62"/>
      <c r="AM259" s="79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</row>
    <row r="260" spans="1:78" x14ac:dyDescent="0.2">
      <c r="A260" s="80" t="str">
        <f>IF(B260="","",IF(COUNTIF(Liquidación!$C:$C,$B260)=0,"x",""))</f>
        <v/>
      </c>
      <c r="B260" s="78"/>
      <c r="C260" s="64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79"/>
      <c r="AD260" s="79"/>
      <c r="AE260" s="79"/>
      <c r="AF260" s="79"/>
      <c r="AG260" s="79"/>
      <c r="AH260" s="79"/>
      <c r="AI260" s="79"/>
      <c r="AJ260" s="79"/>
      <c r="AK260" s="62"/>
      <c r="AL260" s="62"/>
      <c r="AM260" s="79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</row>
    <row r="261" spans="1:78" x14ac:dyDescent="0.2">
      <c r="A261" s="80" t="str">
        <f>IF(B261="","",IF(COUNTIF(Liquidación!$C:$C,$B261)=0,"x",""))</f>
        <v/>
      </c>
      <c r="B261" s="78"/>
      <c r="C261" s="64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79"/>
      <c r="AD261" s="79"/>
      <c r="AE261" s="79"/>
      <c r="AF261" s="79"/>
      <c r="AG261" s="79"/>
      <c r="AH261" s="79"/>
      <c r="AI261" s="79"/>
      <c r="AJ261" s="79"/>
      <c r="AK261" s="62"/>
      <c r="AL261" s="62"/>
      <c r="AM261" s="79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</row>
    <row r="262" spans="1:78" x14ac:dyDescent="0.2">
      <c r="A262" s="80" t="str">
        <f>IF(B262="","",IF(COUNTIF(Liquidación!$C:$C,$B262)=0,"x",""))</f>
        <v/>
      </c>
      <c r="B262" s="78"/>
      <c r="C262" s="64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79"/>
      <c r="AD262" s="79"/>
      <c r="AE262" s="79"/>
      <c r="AF262" s="79"/>
      <c r="AG262" s="79"/>
      <c r="AH262" s="79"/>
      <c r="AI262" s="79"/>
      <c r="AJ262" s="79"/>
      <c r="AK262" s="62"/>
      <c r="AL262" s="62"/>
      <c r="AM262" s="79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</row>
    <row r="263" spans="1:78" x14ac:dyDescent="0.2">
      <c r="A263" s="80" t="str">
        <f>IF(B263="","",IF(COUNTIF(Liquidación!$C:$C,$B263)=0,"x",""))</f>
        <v/>
      </c>
      <c r="B263" s="78"/>
      <c r="C263" s="64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79"/>
      <c r="AD263" s="79"/>
      <c r="AE263" s="79"/>
      <c r="AF263" s="79"/>
      <c r="AG263" s="79"/>
      <c r="AH263" s="79"/>
      <c r="AI263" s="79"/>
      <c r="AJ263" s="79"/>
      <c r="AK263" s="62"/>
      <c r="AL263" s="62"/>
      <c r="AM263" s="79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</row>
    <row r="264" spans="1:78" x14ac:dyDescent="0.2">
      <c r="A264" s="80" t="str">
        <f>IF(B264="","",IF(COUNTIF(Liquidación!$C:$C,$B264)=0,"x",""))</f>
        <v/>
      </c>
      <c r="B264" s="78"/>
      <c r="C264" s="64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79"/>
      <c r="AD264" s="79"/>
      <c r="AE264" s="79"/>
      <c r="AF264" s="79"/>
      <c r="AG264" s="79"/>
      <c r="AH264" s="79"/>
      <c r="AI264" s="79"/>
      <c r="AJ264" s="79"/>
      <c r="AK264" s="62"/>
      <c r="AL264" s="62"/>
      <c r="AM264" s="79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</row>
    <row r="265" spans="1:78" x14ac:dyDescent="0.2">
      <c r="A265" s="80" t="str">
        <f>IF(B265="","",IF(COUNTIF(Liquidación!$C:$C,$B265)=0,"x",""))</f>
        <v/>
      </c>
      <c r="B265" s="78"/>
      <c r="C265" s="64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79"/>
      <c r="AD265" s="79"/>
      <c r="AE265" s="79"/>
      <c r="AF265" s="79"/>
      <c r="AG265" s="79"/>
      <c r="AH265" s="79"/>
      <c r="AI265" s="79"/>
      <c r="AJ265" s="79"/>
      <c r="AK265" s="62"/>
      <c r="AL265" s="62"/>
      <c r="AM265" s="79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</row>
    <row r="266" spans="1:78" x14ac:dyDescent="0.2">
      <c r="A266" s="80" t="str">
        <f>IF(B266="","",IF(COUNTIF(Liquidación!$C:$C,$B266)=0,"x",""))</f>
        <v/>
      </c>
      <c r="B266" s="78"/>
      <c r="C266" s="64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79"/>
      <c r="AD266" s="79"/>
      <c r="AE266" s="79"/>
      <c r="AF266" s="79"/>
      <c r="AG266" s="79"/>
      <c r="AH266" s="79"/>
      <c r="AI266" s="79"/>
      <c r="AJ266" s="79"/>
      <c r="AK266" s="62"/>
      <c r="AL266" s="62"/>
      <c r="AM266" s="79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</row>
    <row r="267" spans="1:78" x14ac:dyDescent="0.2">
      <c r="A267" s="80" t="str">
        <f>IF(B267="","",IF(COUNTIF(Liquidación!$C:$C,$B267)=0,"x",""))</f>
        <v/>
      </c>
      <c r="B267" s="78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79"/>
      <c r="AD267" s="79"/>
      <c r="AE267" s="79"/>
      <c r="AF267" s="79"/>
      <c r="AG267" s="79"/>
      <c r="AH267" s="79"/>
      <c r="AI267" s="79"/>
      <c r="AJ267" s="79"/>
      <c r="AK267" s="62"/>
      <c r="AL267" s="62"/>
      <c r="AM267" s="79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</row>
    <row r="268" spans="1:78" x14ac:dyDescent="0.2">
      <c r="A268" s="80" t="str">
        <f>IF(B268="","",IF(COUNTIF(Liquidación!$C:$C,$B268)=0,"x",""))</f>
        <v/>
      </c>
      <c r="B268" s="78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79"/>
      <c r="AD268" s="79"/>
      <c r="AE268" s="79"/>
      <c r="AF268" s="79"/>
      <c r="AG268" s="79"/>
      <c r="AH268" s="79"/>
      <c r="AI268" s="79"/>
      <c r="AJ268" s="79"/>
      <c r="AK268" s="62"/>
      <c r="AL268" s="62"/>
      <c r="AM268" s="79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</row>
    <row r="269" spans="1:78" x14ac:dyDescent="0.2">
      <c r="A269" s="80" t="str">
        <f>IF(B269="","",IF(COUNTIF(Liquidación!$C:$C,$B269)=0,"x",""))</f>
        <v/>
      </c>
      <c r="B269" s="78"/>
      <c r="C269" s="64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79"/>
      <c r="AD269" s="79"/>
      <c r="AE269" s="79"/>
      <c r="AF269" s="79"/>
      <c r="AG269" s="79"/>
      <c r="AH269" s="79"/>
      <c r="AI269" s="79"/>
      <c r="AJ269" s="79"/>
      <c r="AK269" s="62"/>
      <c r="AL269" s="62"/>
      <c r="AM269" s="79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</row>
    <row r="270" spans="1:78" x14ac:dyDescent="0.2">
      <c r="A270" s="80" t="str">
        <f>IF(B270="","",IF(COUNTIF(Liquidación!$C:$C,$B270)=0,"x",""))</f>
        <v/>
      </c>
      <c r="B270" s="78"/>
      <c r="C270" s="64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79"/>
      <c r="AD270" s="79"/>
      <c r="AE270" s="79"/>
      <c r="AF270" s="79"/>
      <c r="AG270" s="79"/>
      <c r="AH270" s="79"/>
      <c r="AI270" s="79"/>
      <c r="AJ270" s="79"/>
      <c r="AK270" s="62"/>
      <c r="AL270" s="62"/>
      <c r="AM270" s="79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</row>
    <row r="271" spans="1:78" x14ac:dyDescent="0.2">
      <c r="A271" s="80" t="str">
        <f>IF(B271="","",IF(COUNTIF(Liquidación!$C:$C,$B271)=0,"x",""))</f>
        <v/>
      </c>
      <c r="B271" s="78"/>
      <c r="C271" s="64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79"/>
      <c r="AD271" s="79"/>
      <c r="AE271" s="79"/>
      <c r="AF271" s="79"/>
      <c r="AG271" s="79"/>
      <c r="AH271" s="79"/>
      <c r="AI271" s="79"/>
      <c r="AJ271" s="79"/>
      <c r="AK271" s="62"/>
      <c r="AL271" s="62"/>
      <c r="AM271" s="79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</row>
    <row r="272" spans="1:78" x14ac:dyDescent="0.2">
      <c r="A272" s="80" t="str">
        <f>IF(B272="","",IF(COUNTIF(Liquidación!$C:$C,$B272)=0,"x",""))</f>
        <v/>
      </c>
      <c r="B272" s="78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79"/>
      <c r="AD272" s="79"/>
      <c r="AE272" s="79"/>
      <c r="AF272" s="79"/>
      <c r="AG272" s="79"/>
      <c r="AH272" s="79"/>
      <c r="AI272" s="79"/>
      <c r="AJ272" s="79"/>
      <c r="AK272" s="62"/>
      <c r="AL272" s="62"/>
      <c r="AM272" s="79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</row>
    <row r="273" spans="1:78" x14ac:dyDescent="0.2">
      <c r="A273" s="80" t="str">
        <f>IF(B273="","",IF(COUNTIF(Liquidación!$C:$C,$B273)=0,"x",""))</f>
        <v/>
      </c>
      <c r="B273" s="78"/>
      <c r="C273" s="64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79"/>
      <c r="AD273" s="79"/>
      <c r="AE273" s="79"/>
      <c r="AF273" s="79"/>
      <c r="AG273" s="79"/>
      <c r="AH273" s="79"/>
      <c r="AI273" s="79"/>
      <c r="AJ273" s="79"/>
      <c r="AK273" s="62"/>
      <c r="AL273" s="62"/>
      <c r="AM273" s="79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</row>
    <row r="274" spans="1:78" x14ac:dyDescent="0.2">
      <c r="A274" s="80" t="str">
        <f>IF(B274="","",IF(COUNTIF(Liquidación!$C:$C,$B274)=0,"x",""))</f>
        <v/>
      </c>
      <c r="B274" s="78"/>
      <c r="C274" s="64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79"/>
      <c r="AD274" s="79"/>
      <c r="AE274" s="79"/>
      <c r="AF274" s="79"/>
      <c r="AG274" s="79"/>
      <c r="AH274" s="79"/>
      <c r="AI274" s="79"/>
      <c r="AJ274" s="79"/>
      <c r="AK274" s="62"/>
      <c r="AL274" s="62"/>
      <c r="AM274" s="79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</row>
    <row r="275" spans="1:78" x14ac:dyDescent="0.2">
      <c r="A275" s="80" t="str">
        <f>IF(B275="","",IF(COUNTIF(Liquidación!$C:$C,$B275)=0,"x",""))</f>
        <v/>
      </c>
      <c r="B275" s="78"/>
      <c r="C275" s="64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79"/>
      <c r="AD275" s="79"/>
      <c r="AE275" s="79"/>
      <c r="AF275" s="79"/>
      <c r="AG275" s="79"/>
      <c r="AH275" s="79"/>
      <c r="AI275" s="79"/>
      <c r="AJ275" s="79"/>
      <c r="AK275" s="62"/>
      <c r="AL275" s="62"/>
      <c r="AM275" s="79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</row>
    <row r="276" spans="1:78" x14ac:dyDescent="0.2">
      <c r="A276" s="80" t="str">
        <f>IF(B276="","",IF(COUNTIF(Liquidación!$C:$C,$B276)=0,"x",""))</f>
        <v/>
      </c>
      <c r="B276" s="78"/>
      <c r="C276" s="64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79"/>
      <c r="AD276" s="79"/>
      <c r="AE276" s="79"/>
      <c r="AF276" s="79"/>
      <c r="AG276" s="79"/>
      <c r="AH276" s="79"/>
      <c r="AI276" s="79"/>
      <c r="AJ276" s="79"/>
      <c r="AK276" s="62"/>
      <c r="AL276" s="62"/>
      <c r="AM276" s="79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</row>
    <row r="277" spans="1:78" x14ac:dyDescent="0.2">
      <c r="A277" s="80" t="str">
        <f>IF(B277="","",IF(COUNTIF(Liquidación!$C:$C,$B277)=0,"x",""))</f>
        <v/>
      </c>
      <c r="B277" s="78"/>
      <c r="C277" s="64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79"/>
      <c r="AD277" s="79"/>
      <c r="AE277" s="79"/>
      <c r="AF277" s="79"/>
      <c r="AG277" s="79"/>
      <c r="AH277" s="79"/>
      <c r="AI277" s="79"/>
      <c r="AJ277" s="79"/>
      <c r="AK277" s="62"/>
      <c r="AL277" s="62"/>
      <c r="AM277" s="79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</row>
    <row r="278" spans="1:78" x14ac:dyDescent="0.2">
      <c r="A278" s="80" t="str">
        <f>IF(B278="","",IF(COUNTIF(Liquidación!$C:$C,$B278)=0,"x",""))</f>
        <v/>
      </c>
      <c r="B278" s="78"/>
      <c r="C278" s="64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79"/>
      <c r="AD278" s="79"/>
      <c r="AE278" s="79"/>
      <c r="AF278" s="79"/>
      <c r="AG278" s="79"/>
      <c r="AH278" s="79"/>
      <c r="AI278" s="79"/>
      <c r="AJ278" s="79"/>
      <c r="AK278" s="62"/>
      <c r="AL278" s="62"/>
      <c r="AM278" s="79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</row>
    <row r="279" spans="1:78" x14ac:dyDescent="0.2">
      <c r="A279" s="80" t="str">
        <f>IF(B279="","",IF(COUNTIF(Liquidación!$C:$C,$B279)=0,"x",""))</f>
        <v/>
      </c>
      <c r="B279" s="78"/>
      <c r="C279" s="64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79"/>
      <c r="AD279" s="79"/>
      <c r="AE279" s="79"/>
      <c r="AF279" s="79"/>
      <c r="AG279" s="79"/>
      <c r="AH279" s="79"/>
      <c r="AI279" s="79"/>
      <c r="AJ279" s="79"/>
      <c r="AK279" s="62"/>
      <c r="AL279" s="62"/>
      <c r="AM279" s="79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</row>
    <row r="280" spans="1:78" x14ac:dyDescent="0.2">
      <c r="A280" s="80" t="str">
        <f>IF(B280="","",IF(COUNTIF(Liquidación!$C:$C,$B280)=0,"x",""))</f>
        <v/>
      </c>
      <c r="B280" s="78"/>
      <c r="C280" s="64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79"/>
      <c r="AD280" s="79"/>
      <c r="AE280" s="79"/>
      <c r="AF280" s="79"/>
      <c r="AG280" s="79"/>
      <c r="AH280" s="79"/>
      <c r="AI280" s="79"/>
      <c r="AJ280" s="79"/>
      <c r="AK280" s="62"/>
      <c r="AL280" s="62"/>
      <c r="AM280" s="79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</row>
    <row r="281" spans="1:78" x14ac:dyDescent="0.2">
      <c r="A281" s="80" t="str">
        <f>IF(B281="","",IF(COUNTIF(Liquidación!$C:$C,$B281)=0,"x",""))</f>
        <v/>
      </c>
      <c r="B281" s="78"/>
      <c r="C281" s="64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79"/>
      <c r="AD281" s="79"/>
      <c r="AE281" s="79"/>
      <c r="AF281" s="79"/>
      <c r="AG281" s="79"/>
      <c r="AH281" s="79"/>
      <c r="AI281" s="79"/>
      <c r="AJ281" s="79"/>
      <c r="AK281" s="62"/>
      <c r="AL281" s="62"/>
      <c r="AM281" s="79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</row>
    <row r="282" spans="1:78" x14ac:dyDescent="0.2">
      <c r="A282" s="80" t="str">
        <f>IF(B282="","",IF(COUNTIF(Liquidación!$C:$C,$B282)=0,"x",""))</f>
        <v/>
      </c>
      <c r="B282" s="78"/>
      <c r="C282" s="64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79"/>
      <c r="AD282" s="79"/>
      <c r="AE282" s="79"/>
      <c r="AF282" s="79"/>
      <c r="AG282" s="79"/>
      <c r="AH282" s="79"/>
      <c r="AI282" s="79"/>
      <c r="AJ282" s="79"/>
      <c r="AK282" s="62"/>
      <c r="AL282" s="62"/>
      <c r="AM282" s="79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</row>
    <row r="283" spans="1:78" x14ac:dyDescent="0.2">
      <c r="A283" s="80" t="str">
        <f>IF(B283="","",IF(COUNTIF(Liquidación!$C:$C,$B283)=0,"x",""))</f>
        <v/>
      </c>
      <c r="B283" s="78"/>
      <c r="C283" s="64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79"/>
      <c r="AD283" s="79"/>
      <c r="AE283" s="79"/>
      <c r="AF283" s="79"/>
      <c r="AG283" s="79"/>
      <c r="AH283" s="79"/>
      <c r="AI283" s="79"/>
      <c r="AJ283" s="79"/>
      <c r="AK283" s="62"/>
      <c r="AL283" s="62"/>
      <c r="AM283" s="79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</row>
    <row r="284" spans="1:78" x14ac:dyDescent="0.2">
      <c r="A284" s="80" t="str">
        <f>IF(B284="","",IF(COUNTIF(Liquidación!$C:$C,$B284)=0,"x",""))</f>
        <v/>
      </c>
      <c r="B284" s="78"/>
      <c r="C284" s="64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79"/>
      <c r="AD284" s="79"/>
      <c r="AE284" s="79"/>
      <c r="AF284" s="79"/>
      <c r="AG284" s="79"/>
      <c r="AH284" s="79"/>
      <c r="AI284" s="79"/>
      <c r="AJ284" s="79"/>
      <c r="AK284" s="62"/>
      <c r="AL284" s="62"/>
      <c r="AM284" s="79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</row>
    <row r="285" spans="1:78" x14ac:dyDescent="0.2">
      <c r="A285" s="80" t="str">
        <f>IF(B285="","",IF(COUNTIF(Liquidación!$C:$C,$B285)=0,"x",""))</f>
        <v/>
      </c>
      <c r="B285" s="78"/>
      <c r="C285" s="64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79"/>
      <c r="AD285" s="79"/>
      <c r="AE285" s="79"/>
      <c r="AF285" s="79"/>
      <c r="AG285" s="79"/>
      <c r="AH285" s="79"/>
      <c r="AI285" s="79"/>
      <c r="AJ285" s="79"/>
      <c r="AK285" s="62"/>
      <c r="AL285" s="62"/>
      <c r="AM285" s="79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</row>
    <row r="286" spans="1:78" x14ac:dyDescent="0.2">
      <c r="A286" s="80" t="str">
        <f>IF(B286="","",IF(COUNTIF(Liquidación!$C:$C,$B286)=0,"x",""))</f>
        <v/>
      </c>
      <c r="B286" s="78"/>
      <c r="C286" s="64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79"/>
      <c r="AD286" s="79"/>
      <c r="AE286" s="79"/>
      <c r="AF286" s="79"/>
      <c r="AG286" s="79"/>
      <c r="AH286" s="79"/>
      <c r="AI286" s="79"/>
      <c r="AJ286" s="79"/>
      <c r="AK286" s="62"/>
      <c r="AL286" s="62"/>
      <c r="AM286" s="79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</row>
    <row r="287" spans="1:78" x14ac:dyDescent="0.2">
      <c r="A287" s="80" t="str">
        <f>IF(B287="","",IF(COUNTIF(Liquidación!$C:$C,$B287)=0,"x",""))</f>
        <v/>
      </c>
      <c r="B287" s="78"/>
      <c r="C287" s="64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79"/>
      <c r="AD287" s="79"/>
      <c r="AE287" s="79"/>
      <c r="AF287" s="79"/>
      <c r="AG287" s="79"/>
      <c r="AH287" s="79"/>
      <c r="AI287" s="79"/>
      <c r="AJ287" s="79"/>
      <c r="AK287" s="62"/>
      <c r="AL287" s="62"/>
      <c r="AM287" s="79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</row>
    <row r="288" spans="1:78" x14ac:dyDescent="0.2">
      <c r="A288" s="80" t="str">
        <f>IF(B288="","",IF(COUNTIF(Liquidación!$C:$C,$B288)=0,"x",""))</f>
        <v/>
      </c>
      <c r="B288" s="78"/>
      <c r="C288" s="64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79"/>
      <c r="AD288" s="79"/>
      <c r="AE288" s="79"/>
      <c r="AF288" s="79"/>
      <c r="AG288" s="79"/>
      <c r="AH288" s="79"/>
      <c r="AI288" s="79"/>
      <c r="AJ288" s="79"/>
      <c r="AK288" s="62"/>
      <c r="AL288" s="62"/>
      <c r="AM288" s="79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</row>
    <row r="289" spans="1:78" x14ac:dyDescent="0.2">
      <c r="A289" s="80" t="str">
        <f>IF(B289="","",IF(COUNTIF(Liquidación!$C:$C,$B289)=0,"x",""))</f>
        <v/>
      </c>
      <c r="B289" s="78"/>
      <c r="C289" s="64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79"/>
      <c r="AD289" s="79"/>
      <c r="AE289" s="79"/>
      <c r="AF289" s="79"/>
      <c r="AG289" s="79"/>
      <c r="AH289" s="79"/>
      <c r="AI289" s="79"/>
      <c r="AJ289" s="79"/>
      <c r="AK289" s="62"/>
      <c r="AL289" s="62"/>
      <c r="AM289" s="79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</row>
    <row r="290" spans="1:78" x14ac:dyDescent="0.2">
      <c r="A290" s="80" t="str">
        <f>IF(B290="","",IF(COUNTIF(Liquidación!$C:$C,$B290)=0,"x",""))</f>
        <v/>
      </c>
      <c r="B290" s="78"/>
      <c r="C290" s="64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79"/>
      <c r="AD290" s="79"/>
      <c r="AE290" s="79"/>
      <c r="AF290" s="79"/>
      <c r="AG290" s="79"/>
      <c r="AH290" s="79"/>
      <c r="AI290" s="79"/>
      <c r="AJ290" s="79"/>
      <c r="AK290" s="62"/>
      <c r="AL290" s="62"/>
      <c r="AM290" s="79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</row>
    <row r="291" spans="1:78" x14ac:dyDescent="0.2">
      <c r="A291" s="80" t="str">
        <f>IF(B291="","",IF(COUNTIF(Liquidación!$C:$C,$B291)=0,"x",""))</f>
        <v/>
      </c>
      <c r="B291" s="78"/>
      <c r="C291" s="64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79"/>
      <c r="AD291" s="79"/>
      <c r="AE291" s="79"/>
      <c r="AF291" s="79"/>
      <c r="AG291" s="79"/>
      <c r="AH291" s="79"/>
      <c r="AI291" s="79"/>
      <c r="AJ291" s="79"/>
      <c r="AK291" s="62"/>
      <c r="AL291" s="62"/>
      <c r="AM291" s="79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</row>
    <row r="292" spans="1:78" x14ac:dyDescent="0.2">
      <c r="A292" s="80" t="str">
        <f>IF(B292="","",IF(COUNTIF(Liquidación!$C:$C,$B292)=0,"x",""))</f>
        <v/>
      </c>
      <c r="B292" s="78"/>
      <c r="C292" s="64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79"/>
      <c r="AD292" s="79"/>
      <c r="AE292" s="79"/>
      <c r="AF292" s="79"/>
      <c r="AG292" s="79"/>
      <c r="AH292" s="79"/>
      <c r="AI292" s="79"/>
      <c r="AJ292" s="79"/>
      <c r="AK292" s="62"/>
      <c r="AL292" s="62"/>
      <c r="AM292" s="79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</row>
    <row r="293" spans="1:78" x14ac:dyDescent="0.2">
      <c r="A293" s="80" t="str">
        <f>IF(B293="","",IF(COUNTIF(Liquidación!$C:$C,$B293)=0,"x",""))</f>
        <v/>
      </c>
      <c r="B293" s="78"/>
      <c r="C293" s="64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79"/>
      <c r="AD293" s="79"/>
      <c r="AE293" s="79"/>
      <c r="AF293" s="79"/>
      <c r="AG293" s="79"/>
      <c r="AH293" s="79"/>
      <c r="AI293" s="79"/>
      <c r="AJ293" s="79"/>
      <c r="AK293" s="62"/>
      <c r="AL293" s="62"/>
      <c r="AM293" s="79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</row>
    <row r="294" spans="1:78" x14ac:dyDescent="0.2">
      <c r="A294" s="80" t="str">
        <f>IF(B294="","",IF(COUNTIF(Liquidación!$C:$C,$B294)=0,"x",""))</f>
        <v/>
      </c>
      <c r="B294" s="78"/>
      <c r="C294" s="64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79"/>
      <c r="AD294" s="79"/>
      <c r="AE294" s="79"/>
      <c r="AF294" s="79"/>
      <c r="AG294" s="79"/>
      <c r="AH294" s="79"/>
      <c r="AI294" s="79"/>
      <c r="AJ294" s="79"/>
      <c r="AK294" s="62"/>
      <c r="AL294" s="62"/>
      <c r="AM294" s="79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</row>
    <row r="295" spans="1:78" x14ac:dyDescent="0.2">
      <c r="A295" s="80" t="str">
        <f>IF(B295="","",IF(COUNTIF(Liquidación!$C:$C,$B295)=0,"x",""))</f>
        <v/>
      </c>
      <c r="B295" s="78"/>
      <c r="C295" s="64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79"/>
      <c r="AD295" s="79"/>
      <c r="AE295" s="79"/>
      <c r="AF295" s="79"/>
      <c r="AG295" s="79"/>
      <c r="AH295" s="79"/>
      <c r="AI295" s="79"/>
      <c r="AJ295" s="79"/>
      <c r="AK295" s="62"/>
      <c r="AL295" s="62"/>
      <c r="AM295" s="79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</row>
    <row r="296" spans="1:78" x14ac:dyDescent="0.2">
      <c r="A296" s="80" t="str">
        <f>IF(B296="","",IF(COUNTIF(Liquidación!$C:$C,$B296)=0,"x",""))</f>
        <v/>
      </c>
      <c r="B296" s="78"/>
      <c r="C296" s="64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79"/>
      <c r="AD296" s="79"/>
      <c r="AE296" s="79"/>
      <c r="AF296" s="79"/>
      <c r="AG296" s="79"/>
      <c r="AH296" s="79"/>
      <c r="AI296" s="79"/>
      <c r="AJ296" s="79"/>
      <c r="AK296" s="62"/>
      <c r="AL296" s="62"/>
      <c r="AM296" s="79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</row>
    <row r="297" spans="1:78" x14ac:dyDescent="0.2">
      <c r="A297" s="80" t="str">
        <f>IF(B297="","",IF(COUNTIF(Liquidación!$C:$C,$B297)=0,"x",""))</f>
        <v/>
      </c>
      <c r="B297" s="78"/>
      <c r="C297" s="64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79"/>
      <c r="AD297" s="79"/>
      <c r="AE297" s="79"/>
      <c r="AF297" s="79"/>
      <c r="AG297" s="79"/>
      <c r="AH297" s="79"/>
      <c r="AI297" s="79"/>
      <c r="AJ297" s="79"/>
      <c r="AK297" s="62"/>
      <c r="AL297" s="62"/>
      <c r="AM297" s="79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</row>
    <row r="298" spans="1:78" x14ac:dyDescent="0.2">
      <c r="A298" s="80" t="str">
        <f>IF(B298="","",IF(COUNTIF(Liquidación!$C:$C,$B298)=0,"x",""))</f>
        <v/>
      </c>
      <c r="B298" s="78"/>
      <c r="C298" s="64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79"/>
      <c r="AD298" s="79"/>
      <c r="AE298" s="79"/>
      <c r="AF298" s="79"/>
      <c r="AG298" s="79"/>
      <c r="AH298" s="79"/>
      <c r="AI298" s="79"/>
      <c r="AJ298" s="79"/>
      <c r="AK298" s="62"/>
      <c r="AL298" s="62"/>
      <c r="AM298" s="79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</row>
    <row r="299" spans="1:78" x14ac:dyDescent="0.2">
      <c r="A299" s="80" t="str">
        <f>IF(B299="","",IF(COUNTIF(Liquidación!$C:$C,$B299)=0,"x",""))</f>
        <v/>
      </c>
      <c r="B299" s="78"/>
      <c r="C299" s="64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79"/>
      <c r="AD299" s="79"/>
      <c r="AE299" s="79"/>
      <c r="AF299" s="79"/>
      <c r="AG299" s="79"/>
      <c r="AH299" s="79"/>
      <c r="AI299" s="79"/>
      <c r="AJ299" s="79"/>
      <c r="AK299" s="62"/>
      <c r="AL299" s="62"/>
      <c r="AM299" s="79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</row>
    <row r="300" spans="1:78" x14ac:dyDescent="0.2">
      <c r="A300" s="80" t="str">
        <f>IF(B300="","",IF(COUNTIF(Liquidación!$C:$C,$B300)=0,"x",""))</f>
        <v/>
      </c>
      <c r="B300" s="78"/>
      <c r="C300" s="64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79"/>
      <c r="AD300" s="79"/>
      <c r="AE300" s="79"/>
      <c r="AF300" s="79"/>
      <c r="AG300" s="79"/>
      <c r="AH300" s="79"/>
      <c r="AI300" s="79"/>
      <c r="AJ300" s="79"/>
      <c r="AK300" s="62"/>
      <c r="AL300" s="62"/>
      <c r="AM300" s="79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</row>
    <row r="301" spans="1:78" x14ac:dyDescent="0.2">
      <c r="A301" s="80" t="str">
        <f>IF(B301="","",IF(COUNTIF(Liquidación!$C:$C,$B301)=0,"x",""))</f>
        <v/>
      </c>
      <c r="B301" s="78"/>
      <c r="C301" s="64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79"/>
      <c r="AD301" s="79"/>
      <c r="AE301" s="79"/>
      <c r="AF301" s="79"/>
      <c r="AG301" s="79"/>
      <c r="AH301" s="79"/>
      <c r="AI301" s="79"/>
      <c r="AJ301" s="79"/>
      <c r="AK301" s="62"/>
      <c r="AL301" s="62"/>
      <c r="AM301" s="79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</row>
    <row r="302" spans="1:78" x14ac:dyDescent="0.2">
      <c r="A302" s="80" t="str">
        <f>IF(B302="","",IF(COUNTIF(Liquidación!$C:$C,$B302)=0,"x",""))</f>
        <v/>
      </c>
      <c r="B302" s="78"/>
      <c r="C302" s="64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79"/>
      <c r="AD302" s="79"/>
      <c r="AE302" s="79"/>
      <c r="AF302" s="79"/>
      <c r="AG302" s="79"/>
      <c r="AH302" s="79"/>
      <c r="AI302" s="79"/>
      <c r="AJ302" s="79"/>
      <c r="AK302" s="62"/>
      <c r="AL302" s="62"/>
      <c r="AM302" s="79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</row>
    <row r="303" spans="1:78" x14ac:dyDescent="0.2">
      <c r="A303" s="80" t="str">
        <f>IF(B303="","",IF(COUNTIF(Liquidación!$C:$C,$B303)=0,"x",""))</f>
        <v/>
      </c>
      <c r="B303" s="78"/>
      <c r="C303" s="64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79"/>
      <c r="AD303" s="79"/>
      <c r="AE303" s="79"/>
      <c r="AF303" s="79"/>
      <c r="AG303" s="79"/>
      <c r="AH303" s="79"/>
      <c r="AI303" s="79"/>
      <c r="AJ303" s="79"/>
      <c r="AK303" s="62"/>
      <c r="AL303" s="62"/>
      <c r="AM303" s="79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</row>
    <row r="304" spans="1:78" x14ac:dyDescent="0.2">
      <c r="A304" s="80" t="str">
        <f>IF(B304="","",IF(COUNTIF(Liquidación!$C:$C,$B304)=0,"x",""))</f>
        <v/>
      </c>
      <c r="B304" s="78"/>
      <c r="C304" s="64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79"/>
      <c r="AD304" s="79"/>
      <c r="AE304" s="79"/>
      <c r="AF304" s="79"/>
      <c r="AG304" s="79"/>
      <c r="AH304" s="79"/>
      <c r="AI304" s="79"/>
      <c r="AJ304" s="79"/>
      <c r="AK304" s="62"/>
      <c r="AL304" s="62"/>
      <c r="AM304" s="79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</row>
    <row r="305" spans="1:78" x14ac:dyDescent="0.2">
      <c r="A305" s="80" t="str">
        <f>IF(B305="","",IF(COUNTIF(Liquidación!$C:$C,$B305)=0,"x",""))</f>
        <v/>
      </c>
      <c r="B305" s="78"/>
      <c r="C305" s="64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79"/>
      <c r="AD305" s="79"/>
      <c r="AE305" s="79"/>
      <c r="AF305" s="79"/>
      <c r="AG305" s="79"/>
      <c r="AH305" s="79"/>
      <c r="AI305" s="79"/>
      <c r="AJ305" s="79"/>
      <c r="AK305" s="62"/>
      <c r="AL305" s="62"/>
      <c r="AM305" s="79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</row>
    <row r="306" spans="1:78" x14ac:dyDescent="0.2">
      <c r="A306" s="80" t="str">
        <f>IF(B306="","",IF(COUNTIF(Liquidación!$C:$C,$B306)=0,"x",""))</f>
        <v/>
      </c>
      <c r="B306" s="78"/>
      <c r="C306" s="64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79"/>
      <c r="AD306" s="79"/>
      <c r="AE306" s="79"/>
      <c r="AF306" s="79"/>
      <c r="AG306" s="79"/>
      <c r="AH306" s="79"/>
      <c r="AI306" s="79"/>
      <c r="AJ306" s="79"/>
      <c r="AK306" s="62"/>
      <c r="AL306" s="62"/>
      <c r="AM306" s="79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</row>
    <row r="307" spans="1:78" x14ac:dyDescent="0.2">
      <c r="A307" s="80" t="str">
        <f>IF(B307="","",IF(COUNTIF(Liquidación!$C:$C,$B307)=0,"x",""))</f>
        <v/>
      </c>
      <c r="B307" s="78"/>
      <c r="C307" s="64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79"/>
      <c r="AD307" s="79"/>
      <c r="AE307" s="79"/>
      <c r="AF307" s="79"/>
      <c r="AG307" s="79"/>
      <c r="AH307" s="79"/>
      <c r="AI307" s="79"/>
      <c r="AJ307" s="79"/>
      <c r="AK307" s="62"/>
      <c r="AL307" s="62"/>
      <c r="AM307" s="79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</row>
    <row r="308" spans="1:78" x14ac:dyDescent="0.2">
      <c r="A308" s="80" t="str">
        <f>IF(B308="","",IF(COUNTIF(Liquidación!$C:$C,$B308)=0,"x",""))</f>
        <v/>
      </c>
      <c r="B308" s="78"/>
      <c r="C308" s="64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79"/>
      <c r="AD308" s="79"/>
      <c r="AE308" s="79"/>
      <c r="AF308" s="79"/>
      <c r="AG308" s="79"/>
      <c r="AH308" s="79"/>
      <c r="AI308" s="79"/>
      <c r="AJ308" s="79"/>
      <c r="AK308" s="62"/>
      <c r="AL308" s="62"/>
      <c r="AM308" s="79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</row>
    <row r="309" spans="1:78" x14ac:dyDescent="0.2">
      <c r="A309" s="80" t="str">
        <f>IF(B309="","",IF(COUNTIF(Liquidación!$C:$C,$B309)=0,"x",""))</f>
        <v/>
      </c>
      <c r="B309" s="78"/>
      <c r="C309" s="64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79"/>
      <c r="AD309" s="79"/>
      <c r="AE309" s="79"/>
      <c r="AF309" s="79"/>
      <c r="AG309" s="79"/>
      <c r="AH309" s="79"/>
      <c r="AI309" s="79"/>
      <c r="AJ309" s="79"/>
      <c r="AK309" s="62"/>
      <c r="AL309" s="62"/>
      <c r="AM309" s="79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</row>
    <row r="310" spans="1:78" x14ac:dyDescent="0.2">
      <c r="A310" s="80" t="str">
        <f>IF(B310="","",IF(COUNTIF(Liquidación!$C:$C,$B310)=0,"x",""))</f>
        <v/>
      </c>
      <c r="B310" s="78"/>
      <c r="C310" s="64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79"/>
      <c r="AD310" s="79"/>
      <c r="AE310" s="79"/>
      <c r="AF310" s="79"/>
      <c r="AG310" s="79"/>
      <c r="AH310" s="79"/>
      <c r="AI310" s="79"/>
      <c r="AJ310" s="79"/>
      <c r="AK310" s="62"/>
      <c r="AL310" s="62"/>
      <c r="AM310" s="79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</row>
    <row r="311" spans="1:78" x14ac:dyDescent="0.2">
      <c r="A311" s="80" t="str">
        <f>IF(B311="","",IF(COUNTIF(Liquidación!$C:$C,$B311)=0,"x",""))</f>
        <v/>
      </c>
      <c r="B311" s="78"/>
      <c r="C311" s="64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79"/>
      <c r="AD311" s="79"/>
      <c r="AE311" s="79"/>
      <c r="AF311" s="79"/>
      <c r="AG311" s="79"/>
      <c r="AH311" s="79"/>
      <c r="AI311" s="79"/>
      <c r="AJ311" s="79"/>
      <c r="AK311" s="62"/>
      <c r="AL311" s="62"/>
      <c r="AM311" s="79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</row>
    <row r="312" spans="1:78" x14ac:dyDescent="0.2">
      <c r="A312" s="80" t="str">
        <f>IF(B312="","",IF(COUNTIF(Liquidación!$C:$C,$B312)=0,"x",""))</f>
        <v/>
      </c>
      <c r="B312" s="78"/>
      <c r="C312" s="64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79"/>
      <c r="AD312" s="79"/>
      <c r="AE312" s="79"/>
      <c r="AF312" s="79"/>
      <c r="AG312" s="79"/>
      <c r="AH312" s="79"/>
      <c r="AI312" s="79"/>
      <c r="AJ312" s="79"/>
      <c r="AK312" s="62"/>
      <c r="AL312" s="62"/>
      <c r="AM312" s="79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</row>
    <row r="313" spans="1:78" x14ac:dyDescent="0.2">
      <c r="A313" s="80" t="str">
        <f>IF(B313="","",IF(COUNTIF(Liquidación!$C:$C,$B313)=0,"x",""))</f>
        <v/>
      </c>
      <c r="B313" s="78"/>
      <c r="C313" s="64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79"/>
      <c r="AD313" s="79"/>
      <c r="AE313" s="79"/>
      <c r="AF313" s="79"/>
      <c r="AG313" s="79"/>
      <c r="AH313" s="79"/>
      <c r="AI313" s="79"/>
      <c r="AJ313" s="79"/>
      <c r="AK313" s="62"/>
      <c r="AL313" s="62"/>
      <c r="AM313" s="79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</row>
    <row r="314" spans="1:78" x14ac:dyDescent="0.2">
      <c r="A314" s="80" t="str">
        <f>IF(B314="","",IF(COUNTIF(Liquidación!$C:$C,$B314)=0,"x",""))</f>
        <v/>
      </c>
      <c r="B314" s="78"/>
      <c r="C314" s="64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79"/>
      <c r="AD314" s="79"/>
      <c r="AE314" s="79"/>
      <c r="AF314" s="79"/>
      <c r="AG314" s="79"/>
      <c r="AH314" s="79"/>
      <c r="AI314" s="79"/>
      <c r="AJ314" s="79"/>
      <c r="AK314" s="62"/>
      <c r="AL314" s="62"/>
      <c r="AM314" s="79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</row>
    <row r="315" spans="1:78" x14ac:dyDescent="0.2">
      <c r="A315" s="80" t="str">
        <f>IF(B315="","",IF(COUNTIF(Liquidación!$C:$C,$B315)=0,"x",""))</f>
        <v/>
      </c>
      <c r="B315" s="78"/>
      <c r="C315" s="64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79"/>
      <c r="AD315" s="79"/>
      <c r="AE315" s="79"/>
      <c r="AF315" s="79"/>
      <c r="AG315" s="79"/>
      <c r="AH315" s="79"/>
      <c r="AI315" s="79"/>
      <c r="AJ315" s="79"/>
      <c r="AK315" s="62"/>
      <c r="AL315" s="62"/>
      <c r="AM315" s="79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</row>
    <row r="316" spans="1:78" x14ac:dyDescent="0.2">
      <c r="A316" s="80" t="str">
        <f>IF(B316="","",IF(COUNTIF(Liquidación!$C:$C,$B316)=0,"x",""))</f>
        <v/>
      </c>
      <c r="B316" s="78"/>
      <c r="C316" s="64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79"/>
      <c r="AD316" s="79"/>
      <c r="AE316" s="79"/>
      <c r="AF316" s="79"/>
      <c r="AG316" s="79"/>
      <c r="AH316" s="79"/>
      <c r="AI316" s="79"/>
      <c r="AJ316" s="79"/>
      <c r="AK316" s="62"/>
      <c r="AL316" s="62"/>
      <c r="AM316" s="79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</row>
    <row r="317" spans="1:78" x14ac:dyDescent="0.2">
      <c r="A317" s="80" t="str">
        <f>IF(B317="","",IF(COUNTIF(Liquidación!$C:$C,$B317)=0,"x",""))</f>
        <v/>
      </c>
      <c r="B317" s="78"/>
      <c r="C317" s="64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79"/>
      <c r="AD317" s="79"/>
      <c r="AE317" s="79"/>
      <c r="AF317" s="79"/>
      <c r="AG317" s="79"/>
      <c r="AH317" s="79"/>
      <c r="AI317" s="79"/>
      <c r="AJ317" s="79"/>
      <c r="AK317" s="62"/>
      <c r="AL317" s="62"/>
      <c r="AM317" s="79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</row>
    <row r="318" spans="1:78" x14ac:dyDescent="0.2">
      <c r="A318" s="80" t="str">
        <f>IF(B318="","",IF(COUNTIF(Liquidación!$C:$C,$B318)=0,"x",""))</f>
        <v/>
      </c>
      <c r="B318" s="78"/>
      <c r="C318" s="64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79"/>
      <c r="AD318" s="79"/>
      <c r="AE318" s="79"/>
      <c r="AF318" s="79"/>
      <c r="AG318" s="79"/>
      <c r="AH318" s="79"/>
      <c r="AI318" s="79"/>
      <c r="AJ318" s="79"/>
      <c r="AK318" s="62"/>
      <c r="AL318" s="62"/>
      <c r="AM318" s="79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</row>
    <row r="319" spans="1:78" x14ac:dyDescent="0.2">
      <c r="A319" s="80" t="str">
        <f>IF(B319="","",IF(COUNTIF(Liquidación!$C:$C,$B319)=0,"x",""))</f>
        <v/>
      </c>
      <c r="B319" s="78"/>
      <c r="C319" s="64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79"/>
      <c r="AD319" s="79"/>
      <c r="AE319" s="79"/>
      <c r="AF319" s="79"/>
      <c r="AG319" s="79"/>
      <c r="AH319" s="79"/>
      <c r="AI319" s="79"/>
      <c r="AJ319" s="79"/>
      <c r="AK319" s="62"/>
      <c r="AL319" s="62"/>
      <c r="AM319" s="79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</row>
    <row r="320" spans="1:78" x14ac:dyDescent="0.2">
      <c r="A320" s="80" t="str">
        <f>IF(B320="","",IF(COUNTIF(Liquidación!$C:$C,$B320)=0,"x",""))</f>
        <v/>
      </c>
      <c r="B320" s="78"/>
      <c r="C320" s="64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79"/>
      <c r="AD320" s="79"/>
      <c r="AE320" s="79"/>
      <c r="AF320" s="79"/>
      <c r="AG320" s="79"/>
      <c r="AH320" s="79"/>
      <c r="AI320" s="79"/>
      <c r="AJ320" s="79"/>
      <c r="AK320" s="62"/>
      <c r="AL320" s="62"/>
      <c r="AM320" s="79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</row>
    <row r="321" spans="1:78" x14ac:dyDescent="0.2">
      <c r="A321" s="80" t="str">
        <f>IF(B321="","",IF(COUNTIF(Liquidación!$C:$C,$B321)=0,"x",""))</f>
        <v/>
      </c>
      <c r="B321" s="78"/>
      <c r="C321" s="64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79"/>
      <c r="AD321" s="79"/>
      <c r="AE321" s="79"/>
      <c r="AF321" s="79"/>
      <c r="AG321" s="79"/>
      <c r="AH321" s="79"/>
      <c r="AI321" s="79"/>
      <c r="AJ321" s="79"/>
      <c r="AK321" s="62"/>
      <c r="AL321" s="62"/>
      <c r="AM321" s="79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</row>
    <row r="322" spans="1:78" x14ac:dyDescent="0.2">
      <c r="A322" s="80" t="str">
        <f>IF(B322="","",IF(COUNTIF(Liquidación!$C:$C,$B322)=0,"x",""))</f>
        <v/>
      </c>
      <c r="B322" s="78"/>
      <c r="C322" s="64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79"/>
      <c r="AD322" s="79"/>
      <c r="AE322" s="79"/>
      <c r="AF322" s="79"/>
      <c r="AG322" s="79"/>
      <c r="AH322" s="79"/>
      <c r="AI322" s="79"/>
      <c r="AJ322" s="79"/>
      <c r="AK322" s="62"/>
      <c r="AL322" s="62"/>
      <c r="AM322" s="79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</row>
    <row r="323" spans="1:78" x14ac:dyDescent="0.2">
      <c r="A323" s="80" t="str">
        <f>IF(B323="","",IF(COUNTIF(Liquidación!$C:$C,$B323)=0,"x",""))</f>
        <v/>
      </c>
      <c r="B323" s="78"/>
      <c r="C323" s="64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79"/>
      <c r="AD323" s="79"/>
      <c r="AE323" s="79"/>
      <c r="AF323" s="79"/>
      <c r="AG323" s="79"/>
      <c r="AH323" s="79"/>
      <c r="AI323" s="79"/>
      <c r="AJ323" s="79"/>
      <c r="AK323" s="62"/>
      <c r="AL323" s="62"/>
      <c r="AM323" s="79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</row>
    <row r="324" spans="1:78" x14ac:dyDescent="0.2">
      <c r="A324" s="80" t="str">
        <f>IF(B324="","",IF(COUNTIF(Liquidación!$C:$C,$B324)=0,"x",""))</f>
        <v/>
      </c>
      <c r="B324" s="78"/>
      <c r="C324" s="64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79"/>
      <c r="AD324" s="79"/>
      <c r="AE324" s="79"/>
      <c r="AF324" s="79"/>
      <c r="AG324" s="79"/>
      <c r="AH324" s="79"/>
      <c r="AI324" s="79"/>
      <c r="AJ324" s="79"/>
      <c r="AK324" s="62"/>
      <c r="AL324" s="62"/>
      <c r="AM324" s="79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</row>
    <row r="325" spans="1:78" x14ac:dyDescent="0.2">
      <c r="A325" s="80" t="str">
        <f>IF(B325="","",IF(COUNTIF(Liquidación!$C:$C,$B325)=0,"x",""))</f>
        <v/>
      </c>
      <c r="B325" s="78"/>
      <c r="C325" s="64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79"/>
      <c r="AD325" s="79"/>
      <c r="AE325" s="79"/>
      <c r="AF325" s="79"/>
      <c r="AG325" s="79"/>
      <c r="AH325" s="79"/>
      <c r="AI325" s="79"/>
      <c r="AJ325" s="79"/>
      <c r="AK325" s="62"/>
      <c r="AL325" s="62"/>
      <c r="AM325" s="79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</row>
    <row r="326" spans="1:78" x14ac:dyDescent="0.2">
      <c r="A326" s="80" t="str">
        <f>IF(B326="","",IF(COUNTIF(Liquidación!$C:$C,$B326)=0,"x",""))</f>
        <v/>
      </c>
      <c r="B326" s="78"/>
      <c r="C326" s="64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79"/>
      <c r="AD326" s="79"/>
      <c r="AE326" s="79"/>
      <c r="AF326" s="79"/>
      <c r="AG326" s="79"/>
      <c r="AH326" s="79"/>
      <c r="AI326" s="79"/>
      <c r="AJ326" s="79"/>
      <c r="AK326" s="62"/>
      <c r="AL326" s="62"/>
      <c r="AM326" s="79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</row>
    <row r="327" spans="1:78" x14ac:dyDescent="0.2">
      <c r="A327" s="80" t="str">
        <f>IF(B327="","",IF(COUNTIF(Liquidación!$C:$C,$B327)=0,"x",""))</f>
        <v/>
      </c>
      <c r="B327" s="78"/>
      <c r="C327" s="64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79"/>
      <c r="AD327" s="79"/>
      <c r="AE327" s="79"/>
      <c r="AF327" s="79"/>
      <c r="AG327" s="79"/>
      <c r="AH327" s="79"/>
      <c r="AI327" s="79"/>
      <c r="AJ327" s="79"/>
      <c r="AK327" s="62"/>
      <c r="AL327" s="62"/>
      <c r="AM327" s="79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</row>
    <row r="328" spans="1:78" x14ac:dyDescent="0.2">
      <c r="A328" s="80" t="str">
        <f>IF(B328="","",IF(COUNTIF(Liquidación!$C:$C,$B328)=0,"x",""))</f>
        <v/>
      </c>
      <c r="B328" s="78"/>
      <c r="C328" s="64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79"/>
      <c r="AD328" s="79"/>
      <c r="AE328" s="79"/>
      <c r="AF328" s="79"/>
      <c r="AG328" s="79"/>
      <c r="AH328" s="79"/>
      <c r="AI328" s="79"/>
      <c r="AJ328" s="79"/>
      <c r="AK328" s="62"/>
      <c r="AL328" s="62"/>
      <c r="AM328" s="79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</row>
    <row r="329" spans="1:78" x14ac:dyDescent="0.2">
      <c r="A329" s="80" t="str">
        <f>IF(B329="","",IF(COUNTIF(Liquidación!$C:$C,$B329)=0,"x",""))</f>
        <v/>
      </c>
      <c r="B329" s="78"/>
      <c r="C329" s="64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79"/>
      <c r="AD329" s="79"/>
      <c r="AE329" s="79"/>
      <c r="AF329" s="79"/>
      <c r="AG329" s="79"/>
      <c r="AH329" s="79"/>
      <c r="AI329" s="79"/>
      <c r="AJ329" s="79"/>
      <c r="AK329" s="62"/>
      <c r="AL329" s="62"/>
      <c r="AM329" s="79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</row>
    <row r="330" spans="1:78" x14ac:dyDescent="0.2">
      <c r="A330" s="80" t="str">
        <f>IF(B330="","",IF(COUNTIF(Liquidación!$C:$C,$B330)=0,"x",""))</f>
        <v/>
      </c>
      <c r="B330" s="78"/>
      <c r="C330" s="64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79"/>
      <c r="AD330" s="79"/>
      <c r="AE330" s="79"/>
      <c r="AF330" s="79"/>
      <c r="AG330" s="79"/>
      <c r="AH330" s="79"/>
      <c r="AI330" s="79"/>
      <c r="AJ330" s="79"/>
      <c r="AK330" s="62"/>
      <c r="AL330" s="62"/>
      <c r="AM330" s="79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</row>
    <row r="331" spans="1:78" x14ac:dyDescent="0.2">
      <c r="A331" s="80" t="str">
        <f>IF(B331="","",IF(COUNTIF(Liquidación!$C:$C,$B331)=0,"x",""))</f>
        <v/>
      </c>
      <c r="B331" s="78"/>
      <c r="C331" s="64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79"/>
      <c r="AD331" s="79"/>
      <c r="AE331" s="79"/>
      <c r="AF331" s="79"/>
      <c r="AG331" s="79"/>
      <c r="AH331" s="79"/>
      <c r="AI331" s="79"/>
      <c r="AJ331" s="79"/>
      <c r="AK331" s="62"/>
      <c r="AL331" s="62"/>
      <c r="AM331" s="79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</row>
    <row r="332" spans="1:78" x14ac:dyDescent="0.2">
      <c r="A332" s="80" t="str">
        <f>IF(B332="","",IF(COUNTIF(Liquidación!$C:$C,$B332)=0,"x",""))</f>
        <v/>
      </c>
      <c r="B332" s="78"/>
      <c r="C332" s="64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79"/>
      <c r="AD332" s="79"/>
      <c r="AE332" s="79"/>
      <c r="AF332" s="79"/>
      <c r="AG332" s="79"/>
      <c r="AH332" s="79"/>
      <c r="AI332" s="79"/>
      <c r="AJ332" s="79"/>
      <c r="AK332" s="62"/>
      <c r="AL332" s="62"/>
      <c r="AM332" s="79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</row>
    <row r="333" spans="1:78" x14ac:dyDescent="0.2">
      <c r="A333" s="80" t="str">
        <f>IF(B333="","",IF(COUNTIF(Liquidación!$C:$C,$B333)=0,"x",""))</f>
        <v/>
      </c>
      <c r="B333" s="78"/>
      <c r="C333" s="64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79"/>
      <c r="AD333" s="79"/>
      <c r="AE333" s="79"/>
      <c r="AF333" s="79"/>
      <c r="AG333" s="79"/>
      <c r="AH333" s="79"/>
      <c r="AI333" s="79"/>
      <c r="AJ333" s="79"/>
      <c r="AK333" s="62"/>
      <c r="AL333" s="62"/>
      <c r="AM333" s="79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</row>
    <row r="334" spans="1:78" x14ac:dyDescent="0.2">
      <c r="A334" s="80" t="str">
        <f>IF(B334="","",IF(COUNTIF(Liquidación!$C:$C,$B334)=0,"x",""))</f>
        <v/>
      </c>
      <c r="B334" s="78"/>
      <c r="C334" s="64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79"/>
      <c r="AD334" s="79"/>
      <c r="AE334" s="79"/>
      <c r="AF334" s="79"/>
      <c r="AG334" s="79"/>
      <c r="AH334" s="79"/>
      <c r="AI334" s="79"/>
      <c r="AJ334" s="79"/>
      <c r="AK334" s="62"/>
      <c r="AL334" s="62"/>
      <c r="AM334" s="79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</row>
    <row r="335" spans="1:78" x14ac:dyDescent="0.2">
      <c r="A335" s="80" t="str">
        <f>IF(B335="","",IF(COUNTIF(Liquidación!$C:$C,$B335)=0,"x",""))</f>
        <v/>
      </c>
      <c r="B335" s="78"/>
      <c r="C335" s="64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79"/>
      <c r="AD335" s="79"/>
      <c r="AE335" s="79"/>
      <c r="AF335" s="79"/>
      <c r="AG335" s="79"/>
      <c r="AH335" s="79"/>
      <c r="AI335" s="79"/>
      <c r="AJ335" s="79"/>
      <c r="AK335" s="62"/>
      <c r="AL335" s="62"/>
      <c r="AM335" s="79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</row>
    <row r="336" spans="1:78" x14ac:dyDescent="0.2">
      <c r="A336" s="80" t="str">
        <f>IF(B336="","",IF(COUNTIF(Liquidación!$C:$C,$B336)=0,"x",""))</f>
        <v/>
      </c>
      <c r="B336" s="78"/>
      <c r="C336" s="64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79"/>
      <c r="AD336" s="79"/>
      <c r="AE336" s="79"/>
      <c r="AF336" s="79"/>
      <c r="AG336" s="79"/>
      <c r="AH336" s="79"/>
      <c r="AI336" s="79"/>
      <c r="AJ336" s="79"/>
      <c r="AK336" s="62"/>
      <c r="AL336" s="62"/>
      <c r="AM336" s="79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</row>
    <row r="337" spans="1:78" x14ac:dyDescent="0.2">
      <c r="A337" s="80" t="str">
        <f>IF(B337="","",IF(COUNTIF(Liquidación!$C:$C,$B337)=0,"x",""))</f>
        <v/>
      </c>
      <c r="B337" s="78"/>
      <c r="C337" s="64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79"/>
      <c r="AD337" s="79"/>
      <c r="AE337" s="79"/>
      <c r="AF337" s="79"/>
      <c r="AG337" s="79"/>
      <c r="AH337" s="79"/>
      <c r="AI337" s="79"/>
      <c r="AJ337" s="79"/>
      <c r="AK337" s="62"/>
      <c r="AL337" s="62"/>
      <c r="AM337" s="79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</row>
    <row r="338" spans="1:78" x14ac:dyDescent="0.2">
      <c r="A338" s="80" t="str">
        <f>IF(B338="","",IF(COUNTIF(Liquidación!$C:$C,$B338)=0,"x",""))</f>
        <v/>
      </c>
      <c r="B338" s="78"/>
      <c r="C338" s="64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79"/>
      <c r="AD338" s="79"/>
      <c r="AE338" s="79"/>
      <c r="AF338" s="79"/>
      <c r="AG338" s="79"/>
      <c r="AH338" s="79"/>
      <c r="AI338" s="79"/>
      <c r="AJ338" s="79"/>
      <c r="AK338" s="62"/>
      <c r="AL338" s="62"/>
      <c r="AM338" s="79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</row>
    <row r="339" spans="1:78" x14ac:dyDescent="0.2">
      <c r="A339" s="80" t="str">
        <f>IF(B339="","",IF(COUNTIF(Liquidación!$C:$C,$B339)=0,"x",""))</f>
        <v/>
      </c>
      <c r="B339" s="78"/>
      <c r="C339" s="64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79"/>
      <c r="AD339" s="79"/>
      <c r="AE339" s="79"/>
      <c r="AF339" s="79"/>
      <c r="AG339" s="79"/>
      <c r="AH339" s="79"/>
      <c r="AI339" s="79"/>
      <c r="AJ339" s="79"/>
      <c r="AK339" s="62"/>
      <c r="AL339" s="62"/>
      <c r="AM339" s="79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</row>
    <row r="340" spans="1:78" x14ac:dyDescent="0.2">
      <c r="A340" s="80" t="str">
        <f>IF(B340="","",IF(COUNTIF(Liquidación!$C:$C,$B340)=0,"x",""))</f>
        <v/>
      </c>
      <c r="B340" s="78"/>
      <c r="C340" s="64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79"/>
      <c r="AD340" s="79"/>
      <c r="AE340" s="79"/>
      <c r="AF340" s="79"/>
      <c r="AG340" s="79"/>
      <c r="AH340" s="79"/>
      <c r="AI340" s="79"/>
      <c r="AJ340" s="79"/>
      <c r="AK340" s="62"/>
      <c r="AL340" s="62"/>
      <c r="AM340" s="79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</row>
    <row r="341" spans="1:78" x14ac:dyDescent="0.2">
      <c r="A341" s="80" t="str">
        <f>IF(B341="","",IF(COUNTIF(Liquidación!$C:$C,$B341)=0,"x",""))</f>
        <v/>
      </c>
      <c r="B341" s="78"/>
      <c r="C341" s="64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79"/>
      <c r="AD341" s="79"/>
      <c r="AE341" s="79"/>
      <c r="AF341" s="79"/>
      <c r="AG341" s="79"/>
      <c r="AH341" s="79"/>
      <c r="AI341" s="79"/>
      <c r="AJ341" s="79"/>
      <c r="AK341" s="62"/>
      <c r="AL341" s="62"/>
      <c r="AM341" s="79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</row>
    <row r="342" spans="1:78" x14ac:dyDescent="0.2">
      <c r="A342" s="80" t="str">
        <f>IF(B342="","",IF(COUNTIF(Liquidación!$C:$C,$B342)=0,"x",""))</f>
        <v/>
      </c>
      <c r="B342" s="78"/>
      <c r="C342" s="64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79"/>
      <c r="AD342" s="79"/>
      <c r="AE342" s="79"/>
      <c r="AF342" s="79"/>
      <c r="AG342" s="79"/>
      <c r="AH342" s="79"/>
      <c r="AI342" s="79"/>
      <c r="AJ342" s="79"/>
      <c r="AK342" s="62"/>
      <c r="AL342" s="62"/>
      <c r="AM342" s="79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</row>
    <row r="343" spans="1:78" x14ac:dyDescent="0.2">
      <c r="A343" s="80" t="str">
        <f>IF(B343="","",IF(COUNTIF(Liquidación!$C:$C,$B343)=0,"x",""))</f>
        <v/>
      </c>
      <c r="B343" s="78"/>
      <c r="C343" s="64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79"/>
      <c r="AD343" s="79"/>
      <c r="AE343" s="79"/>
      <c r="AF343" s="79"/>
      <c r="AG343" s="79"/>
      <c r="AH343" s="79"/>
      <c r="AI343" s="79"/>
      <c r="AJ343" s="79"/>
      <c r="AK343" s="62"/>
      <c r="AL343" s="62"/>
      <c r="AM343" s="79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</row>
    <row r="344" spans="1:78" x14ac:dyDescent="0.2">
      <c r="A344" s="80" t="str">
        <f>IF(B344="","",IF(COUNTIF(Liquidación!$C:$C,$B344)=0,"x",""))</f>
        <v/>
      </c>
      <c r="B344" s="78"/>
      <c r="C344" s="64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79"/>
      <c r="AD344" s="79"/>
      <c r="AE344" s="79"/>
      <c r="AF344" s="79"/>
      <c r="AG344" s="79"/>
      <c r="AH344" s="79"/>
      <c r="AI344" s="79"/>
      <c r="AJ344" s="79"/>
      <c r="AK344" s="62"/>
      <c r="AL344" s="62"/>
      <c r="AM344" s="79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</row>
    <row r="345" spans="1:78" x14ac:dyDescent="0.2">
      <c r="A345" s="80" t="str">
        <f>IF(B345="","",IF(COUNTIF(Liquidación!$C:$C,$B345)=0,"x",""))</f>
        <v/>
      </c>
      <c r="B345" s="78"/>
      <c r="C345" s="64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79"/>
      <c r="AD345" s="79"/>
      <c r="AE345" s="79"/>
      <c r="AF345" s="79"/>
      <c r="AG345" s="79"/>
      <c r="AH345" s="79"/>
      <c r="AI345" s="79"/>
      <c r="AJ345" s="79"/>
      <c r="AK345" s="62"/>
      <c r="AL345" s="62"/>
      <c r="AM345" s="79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</row>
    <row r="346" spans="1:78" x14ac:dyDescent="0.2">
      <c r="A346" s="80" t="str">
        <f>IF(B346="","",IF(COUNTIF(Liquidación!$C:$C,$B346)=0,"x",""))</f>
        <v/>
      </c>
      <c r="B346" s="78"/>
      <c r="C346" s="64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79"/>
      <c r="AD346" s="79"/>
      <c r="AE346" s="79"/>
      <c r="AF346" s="79"/>
      <c r="AG346" s="79"/>
      <c r="AH346" s="79"/>
      <c r="AI346" s="79"/>
      <c r="AJ346" s="79"/>
      <c r="AK346" s="62"/>
      <c r="AL346" s="62"/>
      <c r="AM346" s="79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</row>
    <row r="347" spans="1:78" x14ac:dyDescent="0.2">
      <c r="A347" s="80" t="str">
        <f>IF(B347="","",IF(COUNTIF(Liquidación!$C:$C,$B347)=0,"x",""))</f>
        <v/>
      </c>
      <c r="B347" s="78"/>
      <c r="C347" s="64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79"/>
      <c r="AD347" s="79"/>
      <c r="AE347" s="79"/>
      <c r="AF347" s="79"/>
      <c r="AG347" s="79"/>
      <c r="AH347" s="79"/>
      <c r="AI347" s="79"/>
      <c r="AJ347" s="79"/>
      <c r="AK347" s="62"/>
      <c r="AL347" s="62"/>
      <c r="AM347" s="79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</row>
    <row r="348" spans="1:78" x14ac:dyDescent="0.2">
      <c r="A348" s="80" t="str">
        <f>IF(B348="","",IF(COUNTIF(Liquidación!$C:$C,$B348)=0,"x",""))</f>
        <v/>
      </c>
      <c r="B348" s="78"/>
      <c r="C348" s="64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79"/>
      <c r="AD348" s="79"/>
      <c r="AE348" s="79"/>
      <c r="AF348" s="79"/>
      <c r="AG348" s="79"/>
      <c r="AH348" s="79"/>
      <c r="AI348" s="79"/>
      <c r="AJ348" s="79"/>
      <c r="AK348" s="62"/>
      <c r="AL348" s="62"/>
      <c r="AM348" s="79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</row>
    <row r="349" spans="1:78" x14ac:dyDescent="0.2">
      <c r="A349" s="80" t="str">
        <f>IF(B349="","",IF(COUNTIF(Liquidación!$C:$C,$B349)=0,"x",""))</f>
        <v/>
      </c>
      <c r="B349" s="78"/>
      <c r="C349" s="64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79"/>
      <c r="AD349" s="79"/>
      <c r="AE349" s="79"/>
      <c r="AF349" s="79"/>
      <c r="AG349" s="79"/>
      <c r="AH349" s="79"/>
      <c r="AI349" s="79"/>
      <c r="AJ349" s="79"/>
      <c r="AK349" s="62"/>
      <c r="AL349" s="62"/>
      <c r="AM349" s="79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</row>
    <row r="350" spans="1:78" x14ac:dyDescent="0.2">
      <c r="A350" s="80" t="str">
        <f>IF(B350="","",IF(COUNTIF(Liquidación!$C:$C,$B350)=0,"x",""))</f>
        <v/>
      </c>
      <c r="B350" s="78"/>
      <c r="C350" s="64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79"/>
      <c r="AD350" s="79"/>
      <c r="AE350" s="79"/>
      <c r="AF350" s="79"/>
      <c r="AG350" s="79"/>
      <c r="AH350" s="79"/>
      <c r="AI350" s="79"/>
      <c r="AJ350" s="79"/>
      <c r="AK350" s="62"/>
      <c r="AL350" s="62"/>
      <c r="AM350" s="79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</row>
    <row r="351" spans="1:78" x14ac:dyDescent="0.2">
      <c r="A351" s="80" t="str">
        <f>IF(B351="","",IF(COUNTIF(Liquidación!$C:$C,$B351)=0,"x",""))</f>
        <v/>
      </c>
      <c r="B351" s="78"/>
      <c r="C351" s="64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79"/>
      <c r="AD351" s="79"/>
      <c r="AE351" s="79"/>
      <c r="AF351" s="79"/>
      <c r="AG351" s="79"/>
      <c r="AH351" s="79"/>
      <c r="AI351" s="79"/>
      <c r="AJ351" s="79"/>
      <c r="AK351" s="62"/>
      <c r="AL351" s="62"/>
      <c r="AM351" s="79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</row>
    <row r="352" spans="1:78" x14ac:dyDescent="0.2">
      <c r="A352" s="80" t="str">
        <f>IF(B352="","",IF(COUNTIF(Liquidación!$C:$C,$B352)=0,"x",""))</f>
        <v/>
      </c>
      <c r="B352" s="78"/>
      <c r="C352" s="64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79"/>
      <c r="AD352" s="79"/>
      <c r="AE352" s="79"/>
      <c r="AF352" s="79"/>
      <c r="AG352" s="79"/>
      <c r="AH352" s="79"/>
      <c r="AI352" s="79"/>
      <c r="AJ352" s="79"/>
      <c r="AK352" s="62"/>
      <c r="AL352" s="62"/>
      <c r="AM352" s="79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</row>
    <row r="353" spans="1:78" x14ac:dyDescent="0.2">
      <c r="A353" s="80" t="str">
        <f>IF(B353="","",IF(COUNTIF(Liquidación!$C:$C,$B353)=0,"x",""))</f>
        <v/>
      </c>
      <c r="B353" s="78"/>
      <c r="C353" s="64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79"/>
      <c r="AD353" s="79"/>
      <c r="AE353" s="79"/>
      <c r="AF353" s="79"/>
      <c r="AG353" s="79"/>
      <c r="AH353" s="79"/>
      <c r="AI353" s="79"/>
      <c r="AJ353" s="79"/>
      <c r="AK353" s="62"/>
      <c r="AL353" s="62"/>
      <c r="AM353" s="79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</row>
    <row r="354" spans="1:78" x14ac:dyDescent="0.2">
      <c r="A354" s="80" t="str">
        <f>IF(B354="","",IF(COUNTIF(Liquidación!$C:$C,$B354)=0,"x",""))</f>
        <v/>
      </c>
      <c r="B354" s="78"/>
      <c r="C354" s="64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79"/>
      <c r="AD354" s="79"/>
      <c r="AE354" s="79"/>
      <c r="AF354" s="79"/>
      <c r="AG354" s="79"/>
      <c r="AH354" s="79"/>
      <c r="AI354" s="79"/>
      <c r="AJ354" s="79"/>
      <c r="AK354" s="62"/>
      <c r="AL354" s="62"/>
      <c r="AM354" s="79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</row>
    <row r="355" spans="1:78" x14ac:dyDescent="0.2">
      <c r="A355" s="80" t="str">
        <f>IF(B355="","",IF(COUNTIF(Liquidación!$C:$C,$B355)=0,"x",""))</f>
        <v/>
      </c>
      <c r="B355" s="78"/>
      <c r="C355" s="64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79"/>
      <c r="AD355" s="79"/>
      <c r="AE355" s="79"/>
      <c r="AF355" s="79"/>
      <c r="AG355" s="79"/>
      <c r="AH355" s="79"/>
      <c r="AI355" s="79"/>
      <c r="AJ355" s="79"/>
      <c r="AK355" s="62"/>
      <c r="AL355" s="62"/>
      <c r="AM355" s="79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</row>
    <row r="356" spans="1:78" x14ac:dyDescent="0.2">
      <c r="A356" s="80" t="str">
        <f>IF(B356="","",IF(COUNTIF(Liquidación!$C:$C,$B356)=0,"x",""))</f>
        <v/>
      </c>
      <c r="B356" s="78"/>
      <c r="C356" s="64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79"/>
      <c r="AD356" s="79"/>
      <c r="AE356" s="79"/>
      <c r="AF356" s="79"/>
      <c r="AG356" s="79"/>
      <c r="AH356" s="79"/>
      <c r="AI356" s="79"/>
      <c r="AJ356" s="79"/>
      <c r="AK356" s="62"/>
      <c r="AL356" s="62"/>
      <c r="AM356" s="79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</row>
    <row r="357" spans="1:78" x14ac:dyDescent="0.2">
      <c r="A357" s="80" t="str">
        <f>IF(B357="","",IF(COUNTIF(Liquidación!$C:$C,$B357)=0,"x",""))</f>
        <v/>
      </c>
      <c r="B357" s="78"/>
      <c r="C357" s="64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79"/>
      <c r="AD357" s="79"/>
      <c r="AE357" s="79"/>
      <c r="AF357" s="79"/>
      <c r="AG357" s="79"/>
      <c r="AH357" s="79"/>
      <c r="AI357" s="79"/>
      <c r="AJ357" s="79"/>
      <c r="AK357" s="62"/>
      <c r="AL357" s="62"/>
      <c r="AM357" s="79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</row>
    <row r="358" spans="1:78" x14ac:dyDescent="0.2">
      <c r="A358" s="80" t="str">
        <f>IF(B358="","",IF(COUNTIF(Liquidación!$C:$C,$B358)=0,"x",""))</f>
        <v/>
      </c>
      <c r="B358" s="78"/>
      <c r="C358" s="64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79"/>
      <c r="AD358" s="79"/>
      <c r="AE358" s="79"/>
      <c r="AF358" s="79"/>
      <c r="AG358" s="79"/>
      <c r="AH358" s="79"/>
      <c r="AI358" s="79"/>
      <c r="AJ358" s="79"/>
      <c r="AK358" s="62"/>
      <c r="AL358" s="62"/>
      <c r="AM358" s="79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</row>
    <row r="359" spans="1:78" x14ac:dyDescent="0.2">
      <c r="A359" s="80" t="str">
        <f>IF(B359="","",IF(COUNTIF(Liquidación!$C:$C,$B359)=0,"x",""))</f>
        <v/>
      </c>
      <c r="B359" s="78"/>
      <c r="C359" s="64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79"/>
      <c r="AD359" s="79"/>
      <c r="AE359" s="79"/>
      <c r="AF359" s="79"/>
      <c r="AG359" s="79"/>
      <c r="AH359" s="79"/>
      <c r="AI359" s="79"/>
      <c r="AJ359" s="79"/>
      <c r="AK359" s="62"/>
      <c r="AL359" s="62"/>
      <c r="AM359" s="79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</row>
    <row r="360" spans="1:78" x14ac:dyDescent="0.2">
      <c r="A360" s="80" t="str">
        <f>IF(B360="","",IF(COUNTIF(Liquidación!$C:$C,$B360)=0,"x",""))</f>
        <v/>
      </c>
      <c r="B360" s="78"/>
      <c r="C360" s="64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79"/>
      <c r="AD360" s="79"/>
      <c r="AE360" s="79"/>
      <c r="AF360" s="79"/>
      <c r="AG360" s="79"/>
      <c r="AH360" s="79"/>
      <c r="AI360" s="79"/>
      <c r="AJ360" s="79"/>
      <c r="AK360" s="62"/>
      <c r="AL360" s="62"/>
      <c r="AM360" s="79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</row>
    <row r="361" spans="1:78" x14ac:dyDescent="0.2">
      <c r="A361" s="80" t="str">
        <f>IF(B361="","",IF(COUNTIF(Liquidación!$C:$C,$B361)=0,"x",""))</f>
        <v/>
      </c>
      <c r="B361" s="78"/>
      <c r="C361" s="64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79"/>
      <c r="AD361" s="79"/>
      <c r="AE361" s="79"/>
      <c r="AF361" s="79"/>
      <c r="AG361" s="79"/>
      <c r="AH361" s="79"/>
      <c r="AI361" s="79"/>
      <c r="AJ361" s="79"/>
      <c r="AK361" s="62"/>
      <c r="AL361" s="62"/>
      <c r="AM361" s="79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</row>
    <row r="362" spans="1:78" x14ac:dyDescent="0.2">
      <c r="A362" s="80" t="str">
        <f>IF(B362="","",IF(COUNTIF(Liquidación!$C:$C,$B362)=0,"x",""))</f>
        <v/>
      </c>
      <c r="B362" s="78"/>
      <c r="C362" s="64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79"/>
      <c r="AD362" s="79"/>
      <c r="AE362" s="79"/>
      <c r="AF362" s="79"/>
      <c r="AG362" s="79"/>
      <c r="AH362" s="79"/>
      <c r="AI362" s="79"/>
      <c r="AJ362" s="79"/>
      <c r="AK362" s="62"/>
      <c r="AL362" s="62"/>
      <c r="AM362" s="79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</row>
    <row r="363" spans="1:78" x14ac:dyDescent="0.2">
      <c r="A363" s="80" t="str">
        <f>IF(B363="","",IF(COUNTIF(Liquidación!$C:$C,$B363)=0,"x",""))</f>
        <v/>
      </c>
      <c r="B363" s="78"/>
      <c r="C363" s="64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79"/>
      <c r="AD363" s="79"/>
      <c r="AE363" s="79"/>
      <c r="AF363" s="79"/>
      <c r="AG363" s="79"/>
      <c r="AH363" s="79"/>
      <c r="AI363" s="79"/>
      <c r="AJ363" s="79"/>
      <c r="AK363" s="62"/>
      <c r="AL363" s="62"/>
      <c r="AM363" s="79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</row>
    <row r="364" spans="1:78" x14ac:dyDescent="0.2">
      <c r="A364" s="80" t="str">
        <f>IF(B364="","",IF(COUNTIF(Liquidación!$C:$C,$B364)=0,"x",""))</f>
        <v/>
      </c>
      <c r="B364" s="78"/>
      <c r="C364" s="64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79"/>
      <c r="AD364" s="79"/>
      <c r="AE364" s="79"/>
      <c r="AF364" s="79"/>
      <c r="AG364" s="79"/>
      <c r="AH364" s="79"/>
      <c r="AI364" s="79"/>
      <c r="AJ364" s="79"/>
      <c r="AK364" s="62"/>
      <c r="AL364" s="62"/>
      <c r="AM364" s="79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</row>
    <row r="365" spans="1:78" x14ac:dyDescent="0.2">
      <c r="A365" s="80" t="str">
        <f>IF(B365="","",IF(COUNTIF(Liquidación!$C:$C,$B365)=0,"x",""))</f>
        <v/>
      </c>
      <c r="B365" s="78"/>
      <c r="C365" s="64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79"/>
      <c r="AD365" s="79"/>
      <c r="AE365" s="79"/>
      <c r="AF365" s="79"/>
      <c r="AG365" s="79"/>
      <c r="AH365" s="79"/>
      <c r="AI365" s="79"/>
      <c r="AJ365" s="79"/>
      <c r="AK365" s="62"/>
      <c r="AL365" s="62"/>
      <c r="AM365" s="79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</row>
    <row r="366" spans="1:78" x14ac:dyDescent="0.2">
      <c r="A366" s="80" t="str">
        <f>IF(B366="","",IF(COUNTIF(Liquidación!$C:$C,$B366)=0,"x",""))</f>
        <v/>
      </c>
      <c r="B366" s="78"/>
      <c r="C366" s="64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79"/>
      <c r="AD366" s="79"/>
      <c r="AE366" s="79"/>
      <c r="AF366" s="79"/>
      <c r="AG366" s="79"/>
      <c r="AH366" s="79"/>
      <c r="AI366" s="79"/>
      <c r="AJ366" s="79"/>
      <c r="AK366" s="62"/>
      <c r="AL366" s="62"/>
      <c r="AM366" s="79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</row>
    <row r="367" spans="1:78" x14ac:dyDescent="0.2">
      <c r="A367" s="80" t="str">
        <f>IF(B367="","",IF(COUNTIF(Liquidación!$C:$C,$B367)=0,"x",""))</f>
        <v/>
      </c>
      <c r="B367" s="78"/>
      <c r="C367" s="64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79"/>
      <c r="AD367" s="79"/>
      <c r="AE367" s="79"/>
      <c r="AF367" s="79"/>
      <c r="AG367" s="79"/>
      <c r="AH367" s="79"/>
      <c r="AI367" s="79"/>
      <c r="AJ367" s="79"/>
      <c r="AK367" s="62"/>
      <c r="AL367" s="62"/>
      <c r="AM367" s="79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</row>
    <row r="368" spans="1:78" x14ac:dyDescent="0.2">
      <c r="A368" s="80" t="str">
        <f>IF(B368="","",IF(COUNTIF(Liquidación!$C:$C,$B368)=0,"x",""))</f>
        <v/>
      </c>
      <c r="B368" s="78"/>
      <c r="C368" s="64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79"/>
      <c r="AD368" s="79"/>
      <c r="AE368" s="79"/>
      <c r="AF368" s="79"/>
      <c r="AG368" s="79"/>
      <c r="AH368" s="79"/>
      <c r="AI368" s="79"/>
      <c r="AJ368" s="79"/>
      <c r="AK368" s="62"/>
      <c r="AL368" s="62"/>
      <c r="AM368" s="79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</row>
    <row r="369" spans="1:78" x14ac:dyDescent="0.2">
      <c r="A369" s="80" t="str">
        <f>IF(B369="","",IF(COUNTIF(Liquidación!$C:$C,$B369)=0,"x",""))</f>
        <v/>
      </c>
      <c r="B369" s="78"/>
      <c r="C369" s="64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79"/>
      <c r="AD369" s="79"/>
      <c r="AE369" s="79"/>
      <c r="AF369" s="79"/>
      <c r="AG369" s="79"/>
      <c r="AH369" s="79"/>
      <c r="AI369" s="79"/>
      <c r="AJ369" s="79"/>
      <c r="AK369" s="62"/>
      <c r="AL369" s="62"/>
      <c r="AM369" s="79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</row>
    <row r="370" spans="1:78" x14ac:dyDescent="0.2">
      <c r="A370" s="80" t="str">
        <f>IF(B370="","",IF(COUNTIF(Liquidación!$C:$C,$B370)=0,"x",""))</f>
        <v/>
      </c>
      <c r="B370" s="78"/>
      <c r="C370" s="64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79"/>
      <c r="AD370" s="79"/>
      <c r="AE370" s="79"/>
      <c r="AF370" s="79"/>
      <c r="AG370" s="79"/>
      <c r="AH370" s="79"/>
      <c r="AI370" s="79"/>
      <c r="AJ370" s="79"/>
      <c r="AK370" s="62"/>
      <c r="AL370" s="62"/>
      <c r="AM370" s="79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</row>
    <row r="371" spans="1:78" x14ac:dyDescent="0.2">
      <c r="A371" s="80" t="str">
        <f>IF(B371="","",IF(COUNTIF(Liquidación!$C:$C,$B371)=0,"x",""))</f>
        <v/>
      </c>
      <c r="B371" s="78"/>
      <c r="C371" s="64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79"/>
      <c r="AD371" s="79"/>
      <c r="AE371" s="79"/>
      <c r="AF371" s="79"/>
      <c r="AG371" s="79"/>
      <c r="AH371" s="79"/>
      <c r="AI371" s="79"/>
      <c r="AJ371" s="79"/>
      <c r="AK371" s="62"/>
      <c r="AL371" s="62"/>
      <c r="AM371" s="79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</row>
    <row r="372" spans="1:78" x14ac:dyDescent="0.2">
      <c r="A372" s="80" t="str">
        <f>IF(B372="","",IF(COUNTIF(Liquidación!$C:$C,$B372)=0,"x",""))</f>
        <v/>
      </c>
      <c r="B372" s="78"/>
      <c r="C372" s="64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79"/>
      <c r="AD372" s="79"/>
      <c r="AE372" s="79"/>
      <c r="AF372" s="79"/>
      <c r="AG372" s="79"/>
      <c r="AH372" s="79"/>
      <c r="AI372" s="79"/>
      <c r="AJ372" s="79"/>
      <c r="AK372" s="62"/>
      <c r="AL372" s="62"/>
      <c r="AM372" s="79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</row>
    <row r="373" spans="1:78" x14ac:dyDescent="0.2">
      <c r="A373" s="80" t="str">
        <f>IF(B373="","",IF(COUNTIF(Liquidación!$C:$C,$B373)=0,"x",""))</f>
        <v/>
      </c>
      <c r="B373" s="78"/>
      <c r="C373" s="64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79"/>
      <c r="AD373" s="79"/>
      <c r="AE373" s="79"/>
      <c r="AF373" s="79"/>
      <c r="AG373" s="79"/>
      <c r="AH373" s="79"/>
      <c r="AI373" s="79"/>
      <c r="AJ373" s="79"/>
      <c r="AK373" s="62"/>
      <c r="AL373" s="62"/>
      <c r="AM373" s="79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</row>
    <row r="374" spans="1:78" x14ac:dyDescent="0.2">
      <c r="A374" s="80" t="str">
        <f>IF(B374="","",IF(COUNTIF(Liquidación!$C:$C,$B374)=0,"x",""))</f>
        <v/>
      </c>
      <c r="B374" s="78"/>
      <c r="C374" s="64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79"/>
      <c r="AD374" s="79"/>
      <c r="AE374" s="79"/>
      <c r="AF374" s="79"/>
      <c r="AG374" s="79"/>
      <c r="AH374" s="79"/>
      <c r="AI374" s="79"/>
      <c r="AJ374" s="79"/>
      <c r="AK374" s="62"/>
      <c r="AL374" s="62"/>
      <c r="AM374" s="79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</row>
    <row r="375" spans="1:78" x14ac:dyDescent="0.2">
      <c r="A375" s="80" t="str">
        <f>IF(B375="","",IF(COUNTIF(Liquidación!$C:$C,$B375)=0,"x",""))</f>
        <v/>
      </c>
      <c r="B375" s="78"/>
      <c r="C375" s="64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79"/>
      <c r="AD375" s="79"/>
      <c r="AE375" s="79"/>
      <c r="AF375" s="79"/>
      <c r="AG375" s="79"/>
      <c r="AH375" s="79"/>
      <c r="AI375" s="79"/>
      <c r="AJ375" s="79"/>
      <c r="AK375" s="62"/>
      <c r="AL375" s="62"/>
      <c r="AM375" s="79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</row>
    <row r="376" spans="1:78" x14ac:dyDescent="0.2">
      <c r="A376" s="80" t="str">
        <f>IF(B376="","",IF(COUNTIF(Liquidación!$C:$C,$B376)=0,"x",""))</f>
        <v/>
      </c>
      <c r="B376" s="78"/>
      <c r="C376" s="64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79"/>
      <c r="AD376" s="79"/>
      <c r="AE376" s="79"/>
      <c r="AF376" s="79"/>
      <c r="AG376" s="79"/>
      <c r="AH376" s="79"/>
      <c r="AI376" s="79"/>
      <c r="AJ376" s="79"/>
      <c r="AK376" s="62"/>
      <c r="AL376" s="62"/>
      <c r="AM376" s="79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</row>
    <row r="377" spans="1:78" x14ac:dyDescent="0.2">
      <c r="A377" s="80" t="str">
        <f>IF(B377="","",IF(COUNTIF(Liquidación!$C:$C,$B377)=0,"x",""))</f>
        <v/>
      </c>
      <c r="B377" s="78"/>
      <c r="C377" s="64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79"/>
      <c r="AD377" s="79"/>
      <c r="AE377" s="79"/>
      <c r="AF377" s="79"/>
      <c r="AG377" s="79"/>
      <c r="AH377" s="79"/>
      <c r="AI377" s="79"/>
      <c r="AJ377" s="79"/>
      <c r="AK377" s="62"/>
      <c r="AL377" s="62"/>
      <c r="AM377" s="79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</row>
    <row r="378" spans="1:78" x14ac:dyDescent="0.2">
      <c r="A378" s="80" t="str">
        <f>IF(B378="","",IF(COUNTIF(Liquidación!$C:$C,$B378)=0,"x",""))</f>
        <v/>
      </c>
      <c r="B378" s="78"/>
      <c r="C378" s="64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79"/>
      <c r="AD378" s="79"/>
      <c r="AE378" s="79"/>
      <c r="AF378" s="79"/>
      <c r="AG378" s="79"/>
      <c r="AH378" s="79"/>
      <c r="AI378" s="79"/>
      <c r="AJ378" s="79"/>
      <c r="AK378" s="62"/>
      <c r="AL378" s="62"/>
      <c r="AM378" s="79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</row>
    <row r="379" spans="1:78" x14ac:dyDescent="0.2">
      <c r="A379" s="80" t="str">
        <f>IF(B379="","",IF(COUNTIF(Liquidación!$C:$C,$B379)=0,"x",""))</f>
        <v/>
      </c>
      <c r="B379" s="78"/>
      <c r="C379" s="64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79"/>
      <c r="AD379" s="79"/>
      <c r="AE379" s="79"/>
      <c r="AF379" s="79"/>
      <c r="AG379" s="79"/>
      <c r="AH379" s="79"/>
      <c r="AI379" s="79"/>
      <c r="AJ379" s="79"/>
      <c r="AK379" s="62"/>
      <c r="AL379" s="62"/>
      <c r="AM379" s="79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</row>
    <row r="380" spans="1:78" x14ac:dyDescent="0.2">
      <c r="A380" s="80" t="str">
        <f>IF(B380="","",IF(COUNTIF(Liquidación!$C:$C,$B380)=0,"x",""))</f>
        <v/>
      </c>
      <c r="B380" s="78"/>
      <c r="C380" s="64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79"/>
      <c r="AD380" s="79"/>
      <c r="AE380" s="79"/>
      <c r="AF380" s="79"/>
      <c r="AG380" s="79"/>
      <c r="AH380" s="79"/>
      <c r="AI380" s="79"/>
      <c r="AJ380" s="79"/>
      <c r="AK380" s="62"/>
      <c r="AL380" s="62"/>
      <c r="AM380" s="79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</row>
    <row r="381" spans="1:78" x14ac:dyDescent="0.2">
      <c r="A381" s="80" t="str">
        <f>IF(B381="","",IF(COUNTIF(Liquidación!$C:$C,$B381)=0,"x",""))</f>
        <v/>
      </c>
      <c r="B381" s="78"/>
      <c r="C381" s="64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79"/>
      <c r="AD381" s="79"/>
      <c r="AE381" s="79"/>
      <c r="AF381" s="79"/>
      <c r="AG381" s="79"/>
      <c r="AH381" s="79"/>
      <c r="AI381" s="79"/>
      <c r="AJ381" s="79"/>
      <c r="AK381" s="62"/>
      <c r="AL381" s="62"/>
      <c r="AM381" s="79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</row>
    <row r="382" spans="1:78" x14ac:dyDescent="0.2">
      <c r="A382" s="80" t="str">
        <f>IF(B382="","",IF(COUNTIF(Liquidación!$C:$C,$B382)=0,"x",""))</f>
        <v/>
      </c>
      <c r="B382" s="78"/>
      <c r="C382" s="64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79"/>
      <c r="AD382" s="79"/>
      <c r="AE382" s="79"/>
      <c r="AF382" s="79"/>
      <c r="AG382" s="79"/>
      <c r="AH382" s="79"/>
      <c r="AI382" s="79"/>
      <c r="AJ382" s="79"/>
      <c r="AK382" s="62"/>
      <c r="AL382" s="62"/>
      <c r="AM382" s="79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</row>
    <row r="383" spans="1:78" x14ac:dyDescent="0.2">
      <c r="A383" s="80" t="str">
        <f>IF(B383="","",IF(COUNTIF(Liquidación!$C:$C,$B383)=0,"x",""))</f>
        <v/>
      </c>
      <c r="B383" s="78"/>
      <c r="C383" s="64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79"/>
      <c r="AD383" s="79"/>
      <c r="AE383" s="79"/>
      <c r="AF383" s="79"/>
      <c r="AG383" s="79"/>
      <c r="AH383" s="79"/>
      <c r="AI383" s="79"/>
      <c r="AJ383" s="79"/>
      <c r="AK383" s="62"/>
      <c r="AL383" s="62"/>
      <c r="AM383" s="79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</row>
    <row r="384" spans="1:78" x14ac:dyDescent="0.2">
      <c r="A384" s="80" t="str">
        <f>IF(B384="","",IF(COUNTIF(Liquidación!$C:$C,$B384)=0,"x",""))</f>
        <v/>
      </c>
      <c r="B384" s="78"/>
      <c r="C384" s="64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79"/>
      <c r="AD384" s="79"/>
      <c r="AE384" s="79"/>
      <c r="AF384" s="79"/>
      <c r="AG384" s="79"/>
      <c r="AH384" s="79"/>
      <c r="AI384" s="79"/>
      <c r="AJ384" s="79"/>
      <c r="AK384" s="62"/>
      <c r="AL384" s="62"/>
      <c r="AM384" s="79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</row>
    <row r="385" spans="1:78" x14ac:dyDescent="0.2">
      <c r="A385" s="80" t="str">
        <f>IF(B385="","",IF(COUNTIF(Liquidación!$C:$C,$B385)=0,"x",""))</f>
        <v/>
      </c>
      <c r="B385" s="78"/>
      <c r="C385" s="64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79"/>
      <c r="AD385" s="79"/>
      <c r="AE385" s="79"/>
      <c r="AF385" s="79"/>
      <c r="AG385" s="79"/>
      <c r="AH385" s="79"/>
      <c r="AI385" s="79"/>
      <c r="AJ385" s="79"/>
      <c r="AK385" s="62"/>
      <c r="AL385" s="62"/>
      <c r="AM385" s="79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</row>
    <row r="386" spans="1:78" x14ac:dyDescent="0.2">
      <c r="A386" s="80" t="str">
        <f>IF(B386="","",IF(COUNTIF(Liquidación!$C:$C,$B386)=0,"x",""))</f>
        <v/>
      </c>
      <c r="B386" s="78"/>
      <c r="C386" s="64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79"/>
      <c r="AD386" s="79"/>
      <c r="AE386" s="79"/>
      <c r="AF386" s="79"/>
      <c r="AG386" s="79"/>
      <c r="AH386" s="79"/>
      <c r="AI386" s="79"/>
      <c r="AJ386" s="79"/>
      <c r="AK386" s="62"/>
      <c r="AL386" s="62"/>
      <c r="AM386" s="79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</row>
    <row r="387" spans="1:78" x14ac:dyDescent="0.2">
      <c r="A387" s="80" t="str">
        <f>IF(B387="","",IF(COUNTIF(Liquidación!$C:$C,$B387)=0,"x",""))</f>
        <v/>
      </c>
      <c r="B387" s="78"/>
      <c r="C387" s="64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79"/>
      <c r="AD387" s="79"/>
      <c r="AE387" s="79"/>
      <c r="AF387" s="79"/>
      <c r="AG387" s="79"/>
      <c r="AH387" s="79"/>
      <c r="AI387" s="79"/>
      <c r="AJ387" s="79"/>
      <c r="AK387" s="62"/>
      <c r="AL387" s="62"/>
      <c r="AM387" s="79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</row>
    <row r="388" spans="1:78" x14ac:dyDescent="0.2">
      <c r="A388" s="80" t="str">
        <f>IF(B388="","",IF(COUNTIF(Liquidación!$C:$C,$B388)=0,"x",""))</f>
        <v/>
      </c>
      <c r="B388" s="78"/>
      <c r="C388" s="64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79"/>
      <c r="AD388" s="79"/>
      <c r="AE388" s="79"/>
      <c r="AF388" s="79"/>
      <c r="AG388" s="79"/>
      <c r="AH388" s="79"/>
      <c r="AI388" s="79"/>
      <c r="AJ388" s="79"/>
      <c r="AK388" s="62"/>
      <c r="AL388" s="62"/>
      <c r="AM388" s="79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</row>
    <row r="389" spans="1:78" x14ac:dyDescent="0.2">
      <c r="A389" s="80" t="str">
        <f>IF(B389="","",IF(COUNTIF(Liquidación!$C:$C,$B389)=0,"x",""))</f>
        <v/>
      </c>
      <c r="B389" s="78"/>
      <c r="C389" s="64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79"/>
      <c r="AD389" s="79"/>
      <c r="AE389" s="79"/>
      <c r="AF389" s="79"/>
      <c r="AG389" s="79"/>
      <c r="AH389" s="79"/>
      <c r="AI389" s="79"/>
      <c r="AJ389" s="79"/>
      <c r="AK389" s="62"/>
      <c r="AL389" s="62"/>
      <c r="AM389" s="79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</row>
    <row r="390" spans="1:78" x14ac:dyDescent="0.2">
      <c r="A390" s="80" t="str">
        <f>IF(B390="","",IF(COUNTIF(Liquidación!$C:$C,$B390)=0,"x",""))</f>
        <v/>
      </c>
      <c r="B390" s="78"/>
      <c r="C390" s="64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79"/>
      <c r="AD390" s="79"/>
      <c r="AE390" s="79"/>
      <c r="AF390" s="79"/>
      <c r="AG390" s="79"/>
      <c r="AH390" s="79"/>
      <c r="AI390" s="79"/>
      <c r="AJ390" s="79"/>
      <c r="AK390" s="62"/>
      <c r="AL390" s="62"/>
      <c r="AM390" s="79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</row>
    <row r="391" spans="1:78" x14ac:dyDescent="0.2">
      <c r="A391" s="80" t="str">
        <f>IF(B391="","",IF(COUNTIF(Liquidación!$C:$C,$B391)=0,"x",""))</f>
        <v/>
      </c>
      <c r="B391" s="78"/>
      <c r="C391" s="64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79"/>
      <c r="AD391" s="79"/>
      <c r="AE391" s="79"/>
      <c r="AF391" s="79"/>
      <c r="AG391" s="79"/>
      <c r="AH391" s="79"/>
      <c r="AI391" s="79"/>
      <c r="AJ391" s="79"/>
      <c r="AK391" s="62"/>
      <c r="AL391" s="62"/>
      <c r="AM391" s="79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</row>
    <row r="392" spans="1:78" x14ac:dyDescent="0.2">
      <c r="A392" s="80" t="str">
        <f>IF(B392="","",IF(COUNTIF(Liquidación!$C:$C,$B392)=0,"x",""))</f>
        <v/>
      </c>
      <c r="B392" s="78"/>
      <c r="C392" s="64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79"/>
      <c r="AD392" s="79"/>
      <c r="AE392" s="79"/>
      <c r="AF392" s="79"/>
      <c r="AG392" s="79"/>
      <c r="AH392" s="79"/>
      <c r="AI392" s="79"/>
      <c r="AJ392" s="79"/>
      <c r="AK392" s="62"/>
      <c r="AL392" s="62"/>
      <c r="AM392" s="79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</row>
    <row r="393" spans="1:78" x14ac:dyDescent="0.2">
      <c r="A393" s="80" t="str">
        <f>IF(B393="","",IF(COUNTIF(Liquidación!$C:$C,$B393)=0,"x",""))</f>
        <v/>
      </c>
      <c r="B393" s="78"/>
      <c r="C393" s="64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79"/>
      <c r="AD393" s="79"/>
      <c r="AE393" s="79"/>
      <c r="AF393" s="79"/>
      <c r="AG393" s="79"/>
      <c r="AH393" s="79"/>
      <c r="AI393" s="79"/>
      <c r="AJ393" s="79"/>
      <c r="AK393" s="62"/>
      <c r="AL393" s="62"/>
      <c r="AM393" s="79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</row>
    <row r="394" spans="1:78" x14ac:dyDescent="0.2">
      <c r="A394" s="80" t="str">
        <f>IF(B394="","",IF(COUNTIF(Liquidación!$C:$C,$B394)=0,"x",""))</f>
        <v/>
      </c>
      <c r="B394" s="78"/>
      <c r="C394" s="64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79"/>
      <c r="AD394" s="79"/>
      <c r="AE394" s="79"/>
      <c r="AF394" s="79"/>
      <c r="AG394" s="79"/>
      <c r="AH394" s="79"/>
      <c r="AI394" s="79"/>
      <c r="AJ394" s="79"/>
      <c r="AK394" s="62"/>
      <c r="AL394" s="62"/>
      <c r="AM394" s="79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</row>
    <row r="395" spans="1:78" x14ac:dyDescent="0.2">
      <c r="A395" s="80" t="str">
        <f>IF(B395="","",IF(COUNTIF(Liquidación!$C:$C,$B395)=0,"x",""))</f>
        <v/>
      </c>
      <c r="B395" s="78"/>
      <c r="C395" s="64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79"/>
      <c r="AD395" s="79"/>
      <c r="AE395" s="79"/>
      <c r="AF395" s="79"/>
      <c r="AG395" s="79"/>
      <c r="AH395" s="79"/>
      <c r="AI395" s="79"/>
      <c r="AJ395" s="79"/>
      <c r="AK395" s="62"/>
      <c r="AL395" s="62"/>
      <c r="AM395" s="79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</row>
    <row r="396" spans="1:78" x14ac:dyDescent="0.2">
      <c r="A396" s="80" t="str">
        <f>IF(B396="","",IF(COUNTIF(Liquidación!$C:$C,$B396)=0,"x",""))</f>
        <v/>
      </c>
      <c r="B396" s="78"/>
      <c r="C396" s="64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79"/>
      <c r="AD396" s="79"/>
      <c r="AE396" s="79"/>
      <c r="AF396" s="79"/>
      <c r="AG396" s="79"/>
      <c r="AH396" s="79"/>
      <c r="AI396" s="79"/>
      <c r="AJ396" s="79"/>
      <c r="AK396" s="62"/>
      <c r="AL396" s="62"/>
      <c r="AM396" s="79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</row>
    <row r="397" spans="1:78" x14ac:dyDescent="0.2">
      <c r="A397" s="80" t="str">
        <f>IF(B397="","",IF(COUNTIF(Liquidación!$C:$C,$B397)=0,"x",""))</f>
        <v/>
      </c>
      <c r="B397" s="78"/>
      <c r="C397" s="64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79"/>
      <c r="AD397" s="79"/>
      <c r="AE397" s="79"/>
      <c r="AF397" s="79"/>
      <c r="AG397" s="79"/>
      <c r="AH397" s="79"/>
      <c r="AI397" s="79"/>
      <c r="AJ397" s="79"/>
      <c r="AK397" s="62"/>
      <c r="AL397" s="62"/>
      <c r="AM397" s="79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</row>
    <row r="398" spans="1:78" x14ac:dyDescent="0.2">
      <c r="A398" s="80" t="str">
        <f>IF(B398="","",IF(COUNTIF(Liquidación!$C:$C,$B398)=0,"x",""))</f>
        <v/>
      </c>
      <c r="B398" s="78"/>
      <c r="C398" s="64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79"/>
      <c r="AD398" s="79"/>
      <c r="AE398" s="79"/>
      <c r="AF398" s="79"/>
      <c r="AG398" s="79"/>
      <c r="AH398" s="79"/>
      <c r="AI398" s="79"/>
      <c r="AJ398" s="79"/>
      <c r="AK398" s="62"/>
      <c r="AL398" s="62"/>
      <c r="AM398" s="79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</row>
    <row r="399" spans="1:78" x14ac:dyDescent="0.2">
      <c r="A399" s="80" t="str">
        <f>IF(B399="","",IF(COUNTIF(Liquidación!$C:$C,$B399)=0,"x",""))</f>
        <v/>
      </c>
      <c r="B399" s="78"/>
      <c r="C399" s="64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79"/>
      <c r="AD399" s="79"/>
      <c r="AE399" s="79"/>
      <c r="AF399" s="79"/>
      <c r="AG399" s="79"/>
      <c r="AH399" s="79"/>
      <c r="AI399" s="79"/>
      <c r="AJ399" s="79"/>
      <c r="AK399" s="62"/>
      <c r="AL399" s="62"/>
      <c r="AM399" s="79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</row>
    <row r="400" spans="1:78" x14ac:dyDescent="0.2">
      <c r="A400" s="80" t="str">
        <f>IF(B400="","",IF(COUNTIF(Liquidación!$C:$C,$B400)=0,"x",""))</f>
        <v/>
      </c>
      <c r="B400" s="78"/>
      <c r="C400" s="64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79"/>
      <c r="AD400" s="79"/>
      <c r="AE400" s="79"/>
      <c r="AF400" s="79"/>
      <c r="AG400" s="79"/>
      <c r="AH400" s="79"/>
      <c r="AI400" s="79"/>
      <c r="AJ400" s="79"/>
      <c r="AK400" s="62"/>
      <c r="AL400" s="62"/>
      <c r="AM400" s="79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</row>
    <row r="401" spans="1:78" x14ac:dyDescent="0.2">
      <c r="A401" s="80" t="str">
        <f>IF(B401="","",IF(COUNTIF(Liquidación!$C:$C,$B401)=0,"x",""))</f>
        <v/>
      </c>
      <c r="B401" s="78"/>
      <c r="C401" s="64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79"/>
      <c r="AD401" s="79"/>
      <c r="AE401" s="79"/>
      <c r="AF401" s="79"/>
      <c r="AG401" s="79"/>
      <c r="AH401" s="79"/>
      <c r="AI401" s="79"/>
      <c r="AJ401" s="79"/>
      <c r="AK401" s="62"/>
      <c r="AL401" s="62"/>
      <c r="AM401" s="79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</row>
    <row r="402" spans="1:78" x14ac:dyDescent="0.2">
      <c r="A402" s="80" t="str">
        <f>IF(B402="","",IF(COUNTIF(Liquidación!$C:$C,$B402)=0,"x",""))</f>
        <v/>
      </c>
      <c r="B402" s="78"/>
      <c r="C402" s="64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79"/>
      <c r="AD402" s="79"/>
      <c r="AE402" s="79"/>
      <c r="AF402" s="79"/>
      <c r="AG402" s="79"/>
      <c r="AH402" s="79"/>
      <c r="AI402" s="79"/>
      <c r="AJ402" s="79"/>
      <c r="AK402" s="62"/>
      <c r="AL402" s="62"/>
      <c r="AM402" s="79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</row>
    <row r="403" spans="1:78" x14ac:dyDescent="0.2">
      <c r="A403" s="80" t="str">
        <f>IF(B403="","",IF(COUNTIF(Liquidación!$C:$C,$B403)=0,"x",""))</f>
        <v/>
      </c>
      <c r="B403" s="78"/>
      <c r="C403" s="64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79"/>
      <c r="AD403" s="79"/>
      <c r="AE403" s="79"/>
      <c r="AF403" s="79"/>
      <c r="AG403" s="79"/>
      <c r="AH403" s="79"/>
      <c r="AI403" s="79"/>
      <c r="AJ403" s="79"/>
      <c r="AK403" s="62"/>
      <c r="AL403" s="62"/>
      <c r="AM403" s="79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</row>
    <row r="404" spans="1:78" x14ac:dyDescent="0.2">
      <c r="A404" s="80" t="str">
        <f>IF(B404="","",IF(COUNTIF(Liquidación!$C:$C,$B404)=0,"x",""))</f>
        <v/>
      </c>
      <c r="B404" s="78"/>
      <c r="C404" s="64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79"/>
      <c r="AD404" s="79"/>
      <c r="AE404" s="79"/>
      <c r="AF404" s="79"/>
      <c r="AG404" s="79"/>
      <c r="AH404" s="79"/>
      <c r="AI404" s="79"/>
      <c r="AJ404" s="79"/>
      <c r="AK404" s="62"/>
      <c r="AL404" s="62"/>
      <c r="AM404" s="79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</row>
    <row r="405" spans="1:78" x14ac:dyDescent="0.2">
      <c r="A405" s="80" t="str">
        <f>IF(B405="","",IF(COUNTIF(Liquidación!$C:$C,$B405)=0,"x",""))</f>
        <v/>
      </c>
      <c r="B405" s="78"/>
      <c r="C405" s="64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79"/>
      <c r="AD405" s="79"/>
      <c r="AE405" s="79"/>
      <c r="AF405" s="79"/>
      <c r="AG405" s="79"/>
      <c r="AH405" s="79"/>
      <c r="AI405" s="79"/>
      <c r="AJ405" s="79"/>
      <c r="AK405" s="62"/>
      <c r="AL405" s="62"/>
      <c r="AM405" s="79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</row>
    <row r="406" spans="1:78" x14ac:dyDescent="0.2">
      <c r="A406" s="80" t="str">
        <f>IF(B406="","",IF(COUNTIF(Liquidación!$C:$C,$B406)=0,"x",""))</f>
        <v/>
      </c>
      <c r="B406" s="78"/>
      <c r="C406" s="64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79"/>
      <c r="AD406" s="79"/>
      <c r="AE406" s="79"/>
      <c r="AF406" s="79"/>
      <c r="AG406" s="79"/>
      <c r="AH406" s="79"/>
      <c r="AI406" s="79"/>
      <c r="AJ406" s="79"/>
      <c r="AK406" s="62"/>
      <c r="AL406" s="62"/>
      <c r="AM406" s="79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</row>
    <row r="407" spans="1:78" x14ac:dyDescent="0.2">
      <c r="A407" s="80" t="str">
        <f>IF(B407="","",IF(COUNTIF(Liquidación!$C:$C,$B407)=0,"x",""))</f>
        <v/>
      </c>
      <c r="B407" s="78"/>
      <c r="C407" s="64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79"/>
      <c r="AD407" s="79"/>
      <c r="AE407" s="79"/>
      <c r="AF407" s="79"/>
      <c r="AG407" s="79"/>
      <c r="AH407" s="79"/>
      <c r="AI407" s="79"/>
      <c r="AJ407" s="79"/>
      <c r="AK407" s="62"/>
      <c r="AL407" s="62"/>
      <c r="AM407" s="79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</row>
    <row r="408" spans="1:78" x14ac:dyDescent="0.2">
      <c r="A408" s="80" t="str">
        <f>IF(B408="","",IF(COUNTIF(Liquidación!$C:$C,$B408)=0,"x",""))</f>
        <v/>
      </c>
      <c r="B408" s="78"/>
      <c r="C408" s="64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79"/>
      <c r="AD408" s="79"/>
      <c r="AE408" s="79"/>
      <c r="AF408" s="79"/>
      <c r="AG408" s="79"/>
      <c r="AH408" s="79"/>
      <c r="AI408" s="79"/>
      <c r="AJ408" s="79"/>
      <c r="AK408" s="62"/>
      <c r="AL408" s="62"/>
      <c r="AM408" s="79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</row>
    <row r="409" spans="1:78" x14ac:dyDescent="0.2">
      <c r="A409" s="80" t="str">
        <f>IF(B409="","",IF(COUNTIF(Liquidación!$C:$C,$B409)=0,"x",""))</f>
        <v/>
      </c>
      <c r="B409" s="78"/>
      <c r="C409" s="64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79"/>
      <c r="AD409" s="79"/>
      <c r="AE409" s="79"/>
      <c r="AF409" s="79"/>
      <c r="AG409" s="79"/>
      <c r="AH409" s="79"/>
      <c r="AI409" s="79"/>
      <c r="AJ409" s="79"/>
      <c r="AK409" s="62"/>
      <c r="AL409" s="62"/>
      <c r="AM409" s="79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</row>
    <row r="410" spans="1:78" x14ac:dyDescent="0.2">
      <c r="A410" s="80" t="str">
        <f>IF(B410="","",IF(COUNTIF(Liquidación!$C:$C,$B410)=0,"x",""))</f>
        <v/>
      </c>
      <c r="B410" s="78"/>
      <c r="C410" s="64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79"/>
      <c r="AD410" s="79"/>
      <c r="AE410" s="79"/>
      <c r="AF410" s="79"/>
      <c r="AG410" s="79"/>
      <c r="AH410" s="79"/>
      <c r="AI410" s="79"/>
      <c r="AJ410" s="79"/>
      <c r="AK410" s="62"/>
      <c r="AL410" s="62"/>
      <c r="AM410" s="79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</row>
    <row r="411" spans="1:78" x14ac:dyDescent="0.2">
      <c r="A411" s="80" t="str">
        <f>IF(B411="","",IF(COUNTIF(Liquidación!$C:$C,$B411)=0,"x",""))</f>
        <v/>
      </c>
      <c r="B411" s="78"/>
      <c r="C411" s="64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79"/>
      <c r="AD411" s="79"/>
      <c r="AE411" s="79"/>
      <c r="AF411" s="79"/>
      <c r="AG411" s="79"/>
      <c r="AH411" s="79"/>
      <c r="AI411" s="79"/>
      <c r="AJ411" s="79"/>
      <c r="AK411" s="62"/>
      <c r="AL411" s="62"/>
      <c r="AM411" s="79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</row>
    <row r="412" spans="1:78" x14ac:dyDescent="0.2">
      <c r="A412" s="80" t="str">
        <f>IF(B412="","",IF(COUNTIF(Liquidación!$C:$C,$B412)=0,"x",""))</f>
        <v/>
      </c>
      <c r="B412" s="78"/>
      <c r="C412" s="64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79"/>
      <c r="AD412" s="79"/>
      <c r="AE412" s="79"/>
      <c r="AF412" s="79"/>
      <c r="AG412" s="79"/>
      <c r="AH412" s="79"/>
      <c r="AI412" s="79"/>
      <c r="AJ412" s="79"/>
      <c r="AK412" s="62"/>
      <c r="AL412" s="62"/>
      <c r="AM412" s="79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</row>
    <row r="413" spans="1:78" x14ac:dyDescent="0.2">
      <c r="A413" s="80" t="str">
        <f>IF(B413="","",IF(COUNTIF(Liquidación!$C:$C,$B413)=0,"x",""))</f>
        <v/>
      </c>
      <c r="B413" s="78"/>
      <c r="C413" s="64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79"/>
      <c r="AD413" s="79"/>
      <c r="AE413" s="79"/>
      <c r="AF413" s="79"/>
      <c r="AG413" s="79"/>
      <c r="AH413" s="79"/>
      <c r="AI413" s="79"/>
      <c r="AJ413" s="79"/>
      <c r="AK413" s="62"/>
      <c r="AL413" s="62"/>
      <c r="AM413" s="79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</row>
    <row r="414" spans="1:78" x14ac:dyDescent="0.2">
      <c r="A414" s="80" t="str">
        <f>IF(B414="","",IF(COUNTIF(Liquidación!$C:$C,$B414)=0,"x",""))</f>
        <v/>
      </c>
      <c r="B414" s="78"/>
      <c r="C414" s="64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79"/>
      <c r="AD414" s="79"/>
      <c r="AE414" s="79"/>
      <c r="AF414" s="79"/>
      <c r="AG414" s="79"/>
      <c r="AH414" s="79"/>
      <c r="AI414" s="79"/>
      <c r="AJ414" s="79"/>
      <c r="AK414" s="62"/>
      <c r="AL414" s="62"/>
      <c r="AM414" s="79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</row>
    <row r="415" spans="1:78" x14ac:dyDescent="0.2">
      <c r="A415" s="80" t="str">
        <f>IF(B415="","",IF(COUNTIF(Liquidación!$C:$C,$B415)=0,"x",""))</f>
        <v/>
      </c>
      <c r="B415" s="78"/>
      <c r="C415" s="64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79"/>
      <c r="AD415" s="79"/>
      <c r="AE415" s="79"/>
      <c r="AF415" s="79"/>
      <c r="AG415" s="79"/>
      <c r="AH415" s="79"/>
      <c r="AI415" s="79"/>
      <c r="AJ415" s="79"/>
      <c r="AK415" s="62"/>
      <c r="AL415" s="62"/>
      <c r="AM415" s="79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</row>
    <row r="416" spans="1:78" x14ac:dyDescent="0.2">
      <c r="A416" s="80" t="str">
        <f>IF(B416="","",IF(COUNTIF(Liquidación!$C:$C,$B416)=0,"x",""))</f>
        <v/>
      </c>
      <c r="B416" s="78"/>
      <c r="C416" s="64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79"/>
      <c r="AD416" s="79"/>
      <c r="AE416" s="79"/>
      <c r="AF416" s="79"/>
      <c r="AG416" s="79"/>
      <c r="AH416" s="79"/>
      <c r="AI416" s="79"/>
      <c r="AJ416" s="79"/>
      <c r="AK416" s="62"/>
      <c r="AL416" s="62"/>
      <c r="AM416" s="79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</row>
    <row r="417" spans="1:78" x14ac:dyDescent="0.2">
      <c r="A417" s="80" t="str">
        <f>IF(B417="","",IF(COUNTIF(Liquidación!$C:$C,$B417)=0,"x",""))</f>
        <v/>
      </c>
      <c r="B417" s="78"/>
      <c r="C417" s="64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79"/>
      <c r="AD417" s="79"/>
      <c r="AE417" s="79"/>
      <c r="AF417" s="79"/>
      <c r="AG417" s="79"/>
      <c r="AH417" s="79"/>
      <c r="AI417" s="79"/>
      <c r="AJ417" s="79"/>
      <c r="AK417" s="62"/>
      <c r="AL417" s="62"/>
      <c r="AM417" s="79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</row>
    <row r="418" spans="1:78" x14ac:dyDescent="0.2">
      <c r="A418" s="80" t="str">
        <f>IF(B418="","",IF(COUNTIF(Liquidación!$C:$C,$B418)=0,"x",""))</f>
        <v/>
      </c>
      <c r="B418" s="78"/>
      <c r="C418" s="64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79"/>
      <c r="AD418" s="79"/>
      <c r="AE418" s="79"/>
      <c r="AF418" s="79"/>
      <c r="AG418" s="79"/>
      <c r="AH418" s="79"/>
      <c r="AI418" s="79"/>
      <c r="AJ418" s="79"/>
      <c r="AK418" s="62"/>
      <c r="AL418" s="62"/>
      <c r="AM418" s="79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</row>
    <row r="419" spans="1:78" x14ac:dyDescent="0.2">
      <c r="A419" s="80" t="str">
        <f>IF(B419="","",IF(COUNTIF(Liquidación!$C:$C,$B419)=0,"x",""))</f>
        <v/>
      </c>
      <c r="B419" s="78"/>
      <c r="C419" s="64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79"/>
      <c r="AD419" s="79"/>
      <c r="AE419" s="79"/>
      <c r="AF419" s="79"/>
      <c r="AG419" s="79"/>
      <c r="AH419" s="79"/>
      <c r="AI419" s="79"/>
      <c r="AJ419" s="79"/>
      <c r="AK419" s="62"/>
      <c r="AL419" s="62"/>
      <c r="AM419" s="79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</row>
    <row r="420" spans="1:78" x14ac:dyDescent="0.2">
      <c r="A420" s="80" t="str">
        <f>IF(B420="","",IF(COUNTIF(Liquidación!$C:$C,$B420)=0,"x",""))</f>
        <v/>
      </c>
      <c r="B420" s="78"/>
      <c r="C420" s="64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79"/>
      <c r="AD420" s="79"/>
      <c r="AE420" s="79"/>
      <c r="AF420" s="79"/>
      <c r="AG420" s="79"/>
      <c r="AH420" s="79"/>
      <c r="AI420" s="79"/>
      <c r="AJ420" s="79"/>
      <c r="AK420" s="62"/>
      <c r="AL420" s="62"/>
      <c r="AM420" s="79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</row>
    <row r="421" spans="1:78" x14ac:dyDescent="0.2">
      <c r="A421" s="80" t="str">
        <f>IF(B421="","",IF(COUNTIF(Liquidación!$C:$C,$B421)=0,"x",""))</f>
        <v/>
      </c>
      <c r="B421" s="78"/>
      <c r="C421" s="64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79"/>
      <c r="AD421" s="79"/>
      <c r="AE421" s="79"/>
      <c r="AF421" s="79"/>
      <c r="AG421" s="79"/>
      <c r="AH421" s="79"/>
      <c r="AI421" s="79"/>
      <c r="AJ421" s="79"/>
      <c r="AK421" s="62"/>
      <c r="AL421" s="62"/>
      <c r="AM421" s="79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</row>
    <row r="422" spans="1:78" x14ac:dyDescent="0.2">
      <c r="A422" s="80" t="str">
        <f>IF(B422="","",IF(COUNTIF(Liquidación!$C:$C,$B422)=0,"x",""))</f>
        <v/>
      </c>
      <c r="B422" s="78"/>
      <c r="C422" s="64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79"/>
      <c r="AD422" s="79"/>
      <c r="AE422" s="79"/>
      <c r="AF422" s="79"/>
      <c r="AG422" s="79"/>
      <c r="AH422" s="79"/>
      <c r="AI422" s="79"/>
      <c r="AJ422" s="79"/>
      <c r="AK422" s="62"/>
      <c r="AL422" s="62"/>
      <c r="AM422" s="79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</row>
    <row r="423" spans="1:78" x14ac:dyDescent="0.2">
      <c r="A423" s="80" t="str">
        <f>IF(B423="","",IF(COUNTIF(Liquidación!$C:$C,$B423)=0,"x",""))</f>
        <v/>
      </c>
      <c r="B423" s="78"/>
      <c r="C423" s="64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79"/>
      <c r="AD423" s="79"/>
      <c r="AE423" s="79"/>
      <c r="AF423" s="79"/>
      <c r="AG423" s="79"/>
      <c r="AH423" s="79"/>
      <c r="AI423" s="79"/>
      <c r="AJ423" s="79"/>
      <c r="AK423" s="62"/>
      <c r="AL423" s="62"/>
      <c r="AM423" s="79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</row>
    <row r="424" spans="1:78" x14ac:dyDescent="0.2">
      <c r="A424" s="80" t="str">
        <f>IF(B424="","",IF(COUNTIF(Liquidación!$C:$C,$B424)=0,"x",""))</f>
        <v/>
      </c>
      <c r="B424" s="78"/>
      <c r="C424" s="64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79"/>
      <c r="AD424" s="79"/>
      <c r="AE424" s="79"/>
      <c r="AF424" s="79"/>
      <c r="AG424" s="79"/>
      <c r="AH424" s="79"/>
      <c r="AI424" s="79"/>
      <c r="AJ424" s="79"/>
      <c r="AK424" s="62"/>
      <c r="AL424" s="62"/>
      <c r="AM424" s="79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</row>
    <row r="425" spans="1:78" x14ac:dyDescent="0.2">
      <c r="A425" s="80" t="str">
        <f>IF(B425="","",IF(COUNTIF(Liquidación!$C:$C,$B425)=0,"x",""))</f>
        <v/>
      </c>
      <c r="B425" s="78"/>
      <c r="C425" s="64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79"/>
      <c r="AD425" s="79"/>
      <c r="AE425" s="79"/>
      <c r="AF425" s="79"/>
      <c r="AG425" s="79"/>
      <c r="AH425" s="79"/>
      <c r="AI425" s="79"/>
      <c r="AJ425" s="79"/>
      <c r="AK425" s="62"/>
      <c r="AL425" s="62"/>
      <c r="AM425" s="79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</row>
    <row r="426" spans="1:78" x14ac:dyDescent="0.2">
      <c r="A426" s="80" t="str">
        <f>IF(B426="","",IF(COUNTIF(Liquidación!$C:$C,$B426)=0,"x",""))</f>
        <v/>
      </c>
      <c r="B426" s="78"/>
      <c r="C426" s="64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79"/>
      <c r="AD426" s="79"/>
      <c r="AE426" s="79"/>
      <c r="AF426" s="79"/>
      <c r="AG426" s="79"/>
      <c r="AH426" s="79"/>
      <c r="AI426" s="79"/>
      <c r="AJ426" s="79"/>
      <c r="AK426" s="62"/>
      <c r="AL426" s="62"/>
      <c r="AM426" s="79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</row>
    <row r="427" spans="1:78" x14ac:dyDescent="0.2">
      <c r="A427" s="80" t="str">
        <f>IF(B427="","",IF(COUNTIF(Liquidación!$C:$C,$B427)=0,"x",""))</f>
        <v/>
      </c>
      <c r="B427" s="78"/>
      <c r="C427" s="64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79"/>
      <c r="AD427" s="79"/>
      <c r="AE427" s="79"/>
      <c r="AF427" s="79"/>
      <c r="AG427" s="79"/>
      <c r="AH427" s="79"/>
      <c r="AI427" s="79"/>
      <c r="AJ427" s="79"/>
      <c r="AK427" s="62"/>
      <c r="AL427" s="62"/>
      <c r="AM427" s="79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</row>
    <row r="428" spans="1:78" x14ac:dyDescent="0.2">
      <c r="A428" s="80" t="str">
        <f>IF(B428="","",IF(COUNTIF(Liquidación!$C:$C,$B428)=0,"x",""))</f>
        <v/>
      </c>
      <c r="B428" s="78"/>
      <c r="C428" s="64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79"/>
      <c r="AD428" s="79"/>
      <c r="AE428" s="79"/>
      <c r="AF428" s="79"/>
      <c r="AG428" s="79"/>
      <c r="AH428" s="79"/>
      <c r="AI428" s="79"/>
      <c r="AJ428" s="79"/>
      <c r="AK428" s="62"/>
      <c r="AL428" s="62"/>
      <c r="AM428" s="79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</row>
    <row r="429" spans="1:78" x14ac:dyDescent="0.2">
      <c r="A429" s="80" t="str">
        <f>IF(B429="","",IF(COUNTIF(Liquidación!$C:$C,$B429)=0,"x",""))</f>
        <v/>
      </c>
      <c r="B429" s="78"/>
      <c r="C429" s="64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79"/>
      <c r="AD429" s="79"/>
      <c r="AE429" s="79"/>
      <c r="AF429" s="79"/>
      <c r="AG429" s="79"/>
      <c r="AH429" s="79"/>
      <c r="AI429" s="79"/>
      <c r="AJ429" s="79"/>
      <c r="AK429" s="62"/>
      <c r="AL429" s="62"/>
      <c r="AM429" s="79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</row>
    <row r="430" spans="1:78" x14ac:dyDescent="0.2">
      <c r="A430" s="80" t="str">
        <f>IF(B430="","",IF(COUNTIF(Liquidación!$C:$C,$B430)=0,"x",""))</f>
        <v/>
      </c>
      <c r="B430" s="78"/>
      <c r="C430" s="64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79"/>
      <c r="AD430" s="79"/>
      <c r="AE430" s="79"/>
      <c r="AF430" s="79"/>
      <c r="AG430" s="79"/>
      <c r="AH430" s="79"/>
      <c r="AI430" s="79"/>
      <c r="AJ430" s="79"/>
      <c r="AK430" s="62"/>
      <c r="AL430" s="62"/>
      <c r="AM430" s="79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</row>
    <row r="431" spans="1:78" x14ac:dyDescent="0.2">
      <c r="A431" s="80" t="str">
        <f>IF(B431="","",IF(COUNTIF(Liquidación!$C:$C,$B431)=0,"x",""))</f>
        <v/>
      </c>
      <c r="B431" s="78"/>
      <c r="C431" s="64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79"/>
      <c r="AD431" s="79"/>
      <c r="AE431" s="79"/>
      <c r="AF431" s="79"/>
      <c r="AG431" s="79"/>
      <c r="AH431" s="79"/>
      <c r="AI431" s="79"/>
      <c r="AJ431" s="79"/>
      <c r="AK431" s="62"/>
      <c r="AL431" s="62"/>
      <c r="AM431" s="79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</row>
    <row r="432" spans="1:78" x14ac:dyDescent="0.2">
      <c r="A432" s="80" t="str">
        <f>IF(B432="","",IF(COUNTIF(Liquidación!$C:$C,$B432)=0,"x",""))</f>
        <v/>
      </c>
      <c r="B432" s="78"/>
      <c r="C432" s="64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79"/>
      <c r="AD432" s="79"/>
      <c r="AE432" s="79"/>
      <c r="AF432" s="79"/>
      <c r="AG432" s="79"/>
      <c r="AH432" s="79"/>
      <c r="AI432" s="79"/>
      <c r="AJ432" s="79"/>
      <c r="AK432" s="62"/>
      <c r="AL432" s="62"/>
      <c r="AM432" s="79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</row>
    <row r="433" spans="1:78" x14ac:dyDescent="0.2">
      <c r="A433" s="80" t="str">
        <f>IF(B433="","",IF(COUNTIF(Liquidación!$C:$C,$B433)=0,"x",""))</f>
        <v/>
      </c>
      <c r="B433" s="78"/>
      <c r="C433" s="64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79"/>
      <c r="AD433" s="79"/>
      <c r="AE433" s="79"/>
      <c r="AF433" s="79"/>
      <c r="AG433" s="79"/>
      <c r="AH433" s="79"/>
      <c r="AI433" s="79"/>
      <c r="AJ433" s="79"/>
      <c r="AK433" s="62"/>
      <c r="AL433" s="62"/>
      <c r="AM433" s="79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</row>
    <row r="434" spans="1:78" x14ac:dyDescent="0.2">
      <c r="A434" s="80" t="str">
        <f>IF(B434="","",IF(COUNTIF(Liquidación!$C:$C,$B434)=0,"x",""))</f>
        <v/>
      </c>
      <c r="B434" s="78"/>
      <c r="C434" s="64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79"/>
      <c r="AD434" s="79"/>
      <c r="AE434" s="79"/>
      <c r="AF434" s="79"/>
      <c r="AG434" s="79"/>
      <c r="AH434" s="79"/>
      <c r="AI434" s="79"/>
      <c r="AJ434" s="79"/>
      <c r="AK434" s="62"/>
      <c r="AL434" s="62"/>
      <c r="AM434" s="79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</row>
    <row r="435" spans="1:78" x14ac:dyDescent="0.2">
      <c r="A435" s="80" t="str">
        <f>IF(B435="","",IF(COUNTIF(Liquidación!$C:$C,$B435)=0,"x",""))</f>
        <v/>
      </c>
      <c r="B435" s="78"/>
      <c r="C435" s="64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79"/>
      <c r="AD435" s="79"/>
      <c r="AE435" s="79"/>
      <c r="AF435" s="79"/>
      <c r="AG435" s="79"/>
      <c r="AH435" s="79"/>
      <c r="AI435" s="79"/>
      <c r="AJ435" s="79"/>
      <c r="AK435" s="62"/>
      <c r="AL435" s="62"/>
      <c r="AM435" s="79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</row>
    <row r="436" spans="1:78" x14ac:dyDescent="0.2">
      <c r="A436" s="80" t="str">
        <f>IF(B436="","",IF(COUNTIF(Liquidación!$C:$C,$B436)=0,"x",""))</f>
        <v/>
      </c>
      <c r="B436" s="78"/>
      <c r="C436" s="64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79"/>
      <c r="AD436" s="79"/>
      <c r="AE436" s="79"/>
      <c r="AF436" s="79"/>
      <c r="AG436" s="79"/>
      <c r="AH436" s="79"/>
      <c r="AI436" s="79"/>
      <c r="AJ436" s="79"/>
      <c r="AK436" s="62"/>
      <c r="AL436" s="62"/>
      <c r="AM436" s="79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</row>
    <row r="437" spans="1:78" x14ac:dyDescent="0.2">
      <c r="A437" s="80" t="str">
        <f>IF(B437="","",IF(COUNTIF(Liquidación!$C:$C,$B437)=0,"x",""))</f>
        <v/>
      </c>
      <c r="B437" s="78"/>
      <c r="C437" s="64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79"/>
      <c r="AD437" s="79"/>
      <c r="AE437" s="79"/>
      <c r="AF437" s="79"/>
      <c r="AG437" s="79"/>
      <c r="AH437" s="79"/>
      <c r="AI437" s="79"/>
      <c r="AJ437" s="79"/>
      <c r="AK437" s="62"/>
      <c r="AL437" s="62"/>
      <c r="AM437" s="79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</row>
    <row r="438" spans="1:78" x14ac:dyDescent="0.2">
      <c r="A438" s="80" t="str">
        <f>IF(B438="","",IF(COUNTIF(Liquidación!$C:$C,$B438)=0,"x",""))</f>
        <v/>
      </c>
      <c r="B438" s="78"/>
      <c r="C438" s="64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79"/>
      <c r="AD438" s="79"/>
      <c r="AE438" s="79"/>
      <c r="AF438" s="79"/>
      <c r="AG438" s="79"/>
      <c r="AH438" s="79"/>
      <c r="AI438" s="79"/>
      <c r="AJ438" s="79"/>
      <c r="AK438" s="62"/>
      <c r="AL438" s="62"/>
      <c r="AM438" s="79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</row>
    <row r="439" spans="1:78" x14ac:dyDescent="0.2">
      <c r="A439" s="80" t="str">
        <f>IF(B439="","",IF(COUNTIF(Liquidación!$C:$C,$B439)=0,"x",""))</f>
        <v/>
      </c>
      <c r="B439" s="78"/>
      <c r="C439" s="64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79"/>
      <c r="AD439" s="79"/>
      <c r="AE439" s="79"/>
      <c r="AF439" s="79"/>
      <c r="AG439" s="79"/>
      <c r="AH439" s="79"/>
      <c r="AI439" s="79"/>
      <c r="AJ439" s="79"/>
      <c r="AK439" s="62"/>
      <c r="AL439" s="62"/>
      <c r="AM439" s="79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</row>
    <row r="440" spans="1:78" x14ac:dyDescent="0.2">
      <c r="A440" s="80" t="str">
        <f>IF(B440="","",IF(COUNTIF(Liquidación!$C:$C,$B440)=0,"x",""))</f>
        <v/>
      </c>
      <c r="B440" s="78"/>
      <c r="C440" s="64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79"/>
      <c r="AD440" s="79"/>
      <c r="AE440" s="79"/>
      <c r="AF440" s="79"/>
      <c r="AG440" s="79"/>
      <c r="AH440" s="79"/>
      <c r="AI440" s="79"/>
      <c r="AJ440" s="79"/>
      <c r="AK440" s="62"/>
      <c r="AL440" s="62"/>
      <c r="AM440" s="79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</row>
    <row r="441" spans="1:78" x14ac:dyDescent="0.2">
      <c r="A441" s="80" t="str">
        <f>IF(B441="","",IF(COUNTIF(Liquidación!$C:$C,$B441)=0,"x",""))</f>
        <v/>
      </c>
      <c r="B441" s="78"/>
      <c r="C441" s="64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79"/>
      <c r="AD441" s="79"/>
      <c r="AE441" s="79"/>
      <c r="AF441" s="79"/>
      <c r="AG441" s="79"/>
      <c r="AH441" s="79"/>
      <c r="AI441" s="79"/>
      <c r="AJ441" s="79"/>
      <c r="AK441" s="62"/>
      <c r="AL441" s="62"/>
      <c r="AM441" s="79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</row>
    <row r="442" spans="1:78" x14ac:dyDescent="0.2">
      <c r="A442" s="80" t="str">
        <f>IF(B442="","",IF(COUNTIF(Liquidación!$C:$C,$B442)=0,"x",""))</f>
        <v/>
      </c>
      <c r="B442" s="78"/>
      <c r="C442" s="64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79"/>
      <c r="AD442" s="79"/>
      <c r="AE442" s="79"/>
      <c r="AF442" s="79"/>
      <c r="AG442" s="79"/>
      <c r="AH442" s="79"/>
      <c r="AI442" s="79"/>
      <c r="AJ442" s="79"/>
      <c r="AK442" s="62"/>
      <c r="AL442" s="62"/>
      <c r="AM442" s="79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</row>
    <row r="443" spans="1:78" x14ac:dyDescent="0.2">
      <c r="A443" s="80" t="str">
        <f>IF(B443="","",IF(COUNTIF(Liquidación!$C:$C,$B443)=0,"x",""))</f>
        <v/>
      </c>
      <c r="B443" s="78"/>
      <c r="C443" s="64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79"/>
      <c r="AD443" s="79"/>
      <c r="AE443" s="79"/>
      <c r="AF443" s="79"/>
      <c r="AG443" s="79"/>
      <c r="AH443" s="79"/>
      <c r="AI443" s="79"/>
      <c r="AJ443" s="79"/>
      <c r="AK443" s="62"/>
      <c r="AL443" s="62"/>
      <c r="AM443" s="79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</row>
    <row r="444" spans="1:78" x14ac:dyDescent="0.2">
      <c r="A444" s="80" t="str">
        <f>IF(B444="","",IF(COUNTIF(Liquidación!$C:$C,$B444)=0,"x",""))</f>
        <v/>
      </c>
      <c r="B444" s="78"/>
      <c r="C444" s="64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79"/>
      <c r="AD444" s="79"/>
      <c r="AE444" s="79"/>
      <c r="AF444" s="79"/>
      <c r="AG444" s="79"/>
      <c r="AH444" s="79"/>
      <c r="AI444" s="79"/>
      <c r="AJ444" s="79"/>
      <c r="AK444" s="62"/>
      <c r="AL444" s="62"/>
      <c r="AM444" s="79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</row>
    <row r="445" spans="1:78" x14ac:dyDescent="0.2">
      <c r="A445" s="80" t="str">
        <f>IF(B445="","",IF(COUNTIF(Liquidación!$C:$C,$B445)=0,"x",""))</f>
        <v/>
      </c>
      <c r="B445" s="78"/>
      <c r="C445" s="64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79"/>
      <c r="AD445" s="79"/>
      <c r="AE445" s="79"/>
      <c r="AF445" s="79"/>
      <c r="AG445" s="79"/>
      <c r="AH445" s="79"/>
      <c r="AI445" s="79"/>
      <c r="AJ445" s="79"/>
      <c r="AK445" s="62"/>
      <c r="AL445" s="62"/>
      <c r="AM445" s="79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</row>
    <row r="446" spans="1:78" x14ac:dyDescent="0.2">
      <c r="A446" s="80" t="str">
        <f>IF(B446="","",IF(COUNTIF(Liquidación!$C:$C,$B446)=0,"x",""))</f>
        <v/>
      </c>
      <c r="B446" s="78"/>
      <c r="C446" s="64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79"/>
      <c r="AD446" s="79"/>
      <c r="AE446" s="79"/>
      <c r="AF446" s="79"/>
      <c r="AG446" s="79"/>
      <c r="AH446" s="79"/>
      <c r="AI446" s="79"/>
      <c r="AJ446" s="79"/>
      <c r="AK446" s="62"/>
      <c r="AL446" s="62"/>
      <c r="AM446" s="79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</row>
    <row r="447" spans="1:78" x14ac:dyDescent="0.2">
      <c r="A447" s="80" t="str">
        <f>IF(B447="","",IF(COUNTIF(Liquidación!$C:$C,$B447)=0,"x",""))</f>
        <v/>
      </c>
      <c r="B447" s="78"/>
      <c r="C447" s="64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79"/>
      <c r="AD447" s="79"/>
      <c r="AE447" s="79"/>
      <c r="AF447" s="79"/>
      <c r="AG447" s="79"/>
      <c r="AH447" s="79"/>
      <c r="AI447" s="79"/>
      <c r="AJ447" s="79"/>
      <c r="AK447" s="62"/>
      <c r="AL447" s="62"/>
      <c r="AM447" s="79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</row>
    <row r="448" spans="1:78" x14ac:dyDescent="0.2">
      <c r="A448" s="80" t="str">
        <f>IF(B448="","",IF(COUNTIF(Liquidación!$C:$C,$B448)=0,"x",""))</f>
        <v/>
      </c>
      <c r="B448" s="78"/>
      <c r="C448" s="64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79"/>
      <c r="AD448" s="79"/>
      <c r="AE448" s="79"/>
      <c r="AF448" s="79"/>
      <c r="AG448" s="79"/>
      <c r="AH448" s="79"/>
      <c r="AI448" s="79"/>
      <c r="AJ448" s="79"/>
      <c r="AK448" s="62"/>
      <c r="AL448" s="62"/>
      <c r="AM448" s="79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</row>
    <row r="449" spans="1:78" x14ac:dyDescent="0.2">
      <c r="A449" s="80" t="str">
        <f>IF(B449="","",IF(COUNTIF(Liquidación!$C:$C,$B449)=0,"x",""))</f>
        <v/>
      </c>
      <c r="B449" s="78"/>
      <c r="C449" s="64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79"/>
      <c r="AD449" s="79"/>
      <c r="AE449" s="79"/>
      <c r="AF449" s="79"/>
      <c r="AG449" s="79"/>
      <c r="AH449" s="79"/>
      <c r="AI449" s="79"/>
      <c r="AJ449" s="79"/>
      <c r="AK449" s="62"/>
      <c r="AL449" s="62"/>
      <c r="AM449" s="79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</row>
    <row r="450" spans="1:78" x14ac:dyDescent="0.2">
      <c r="A450" s="80" t="str">
        <f>IF(B450="","",IF(COUNTIF(Liquidación!$C:$C,$B450)=0,"x",""))</f>
        <v/>
      </c>
      <c r="B450" s="78"/>
      <c r="C450" s="64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79"/>
      <c r="AD450" s="79"/>
      <c r="AE450" s="79"/>
      <c r="AF450" s="79"/>
      <c r="AG450" s="79"/>
      <c r="AH450" s="79"/>
      <c r="AI450" s="79"/>
      <c r="AJ450" s="79"/>
      <c r="AK450" s="62"/>
      <c r="AL450" s="62"/>
      <c r="AM450" s="79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</row>
    <row r="451" spans="1:78" x14ac:dyDescent="0.2">
      <c r="A451" s="80" t="str">
        <f>IF(B451="","",IF(COUNTIF(Liquidación!$C:$C,$B451)=0,"x",""))</f>
        <v/>
      </c>
      <c r="B451" s="78"/>
      <c r="C451" s="64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79"/>
      <c r="AD451" s="79"/>
      <c r="AE451" s="79"/>
      <c r="AF451" s="79"/>
      <c r="AG451" s="79"/>
      <c r="AH451" s="79"/>
      <c r="AI451" s="79"/>
      <c r="AJ451" s="79"/>
      <c r="AK451" s="62"/>
      <c r="AL451" s="62"/>
      <c r="AM451" s="79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</row>
    <row r="452" spans="1:78" x14ac:dyDescent="0.2">
      <c r="A452" s="80" t="str">
        <f>IF(B452="","",IF(COUNTIF(Liquidación!$C:$C,$B452)=0,"x",""))</f>
        <v/>
      </c>
      <c r="B452" s="78"/>
      <c r="C452" s="64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79"/>
      <c r="AD452" s="79"/>
      <c r="AE452" s="79"/>
      <c r="AF452" s="79"/>
      <c r="AG452" s="79"/>
      <c r="AH452" s="79"/>
      <c r="AI452" s="79"/>
      <c r="AJ452" s="79"/>
      <c r="AK452" s="62"/>
      <c r="AL452" s="62"/>
      <c r="AM452" s="79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</row>
    <row r="453" spans="1:78" x14ac:dyDescent="0.2">
      <c r="A453" s="80" t="str">
        <f>IF(B453="","",IF(COUNTIF(Liquidación!$C:$C,$B453)=0,"x",""))</f>
        <v/>
      </c>
      <c r="B453" s="78"/>
      <c r="C453" s="64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79"/>
      <c r="AD453" s="79"/>
      <c r="AE453" s="79"/>
      <c r="AF453" s="79"/>
      <c r="AG453" s="79"/>
      <c r="AH453" s="79"/>
      <c r="AI453" s="79"/>
      <c r="AJ453" s="79"/>
      <c r="AK453" s="62"/>
      <c r="AL453" s="62"/>
      <c r="AM453" s="79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</row>
    <row r="454" spans="1:78" x14ac:dyDescent="0.2">
      <c r="A454" s="80" t="str">
        <f>IF(B454="","",IF(COUNTIF(Liquidación!$C:$C,$B454)=0,"x",""))</f>
        <v/>
      </c>
      <c r="B454" s="78"/>
      <c r="C454" s="64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79"/>
      <c r="AD454" s="79"/>
      <c r="AE454" s="79"/>
      <c r="AF454" s="79"/>
      <c r="AG454" s="79"/>
      <c r="AH454" s="79"/>
      <c r="AI454" s="79"/>
      <c r="AJ454" s="79"/>
      <c r="AK454" s="62"/>
      <c r="AL454" s="62"/>
      <c r="AM454" s="79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</row>
    <row r="455" spans="1:78" x14ac:dyDescent="0.2">
      <c r="A455" s="80" t="str">
        <f>IF(B455="","",IF(COUNTIF(Liquidación!$C:$C,$B455)=0,"x",""))</f>
        <v/>
      </c>
      <c r="B455" s="78"/>
      <c r="C455" s="64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79"/>
      <c r="AD455" s="79"/>
      <c r="AE455" s="79"/>
      <c r="AF455" s="79"/>
      <c r="AG455" s="79"/>
      <c r="AH455" s="79"/>
      <c r="AI455" s="79"/>
      <c r="AJ455" s="79"/>
      <c r="AK455" s="62"/>
      <c r="AL455" s="62"/>
      <c r="AM455" s="79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</row>
    <row r="456" spans="1:78" x14ac:dyDescent="0.2">
      <c r="A456" s="80" t="str">
        <f>IF(B456="","",IF(COUNTIF(Liquidación!$C:$C,$B456)=0,"x",""))</f>
        <v/>
      </c>
      <c r="B456" s="78"/>
      <c r="C456" s="64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79"/>
      <c r="AD456" s="79"/>
      <c r="AE456" s="79"/>
      <c r="AF456" s="79"/>
      <c r="AG456" s="79"/>
      <c r="AH456" s="79"/>
      <c r="AI456" s="79"/>
      <c r="AJ456" s="79"/>
      <c r="AK456" s="62"/>
      <c r="AL456" s="62"/>
      <c r="AM456" s="79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</row>
    <row r="457" spans="1:78" x14ac:dyDescent="0.2">
      <c r="A457" s="80" t="str">
        <f>IF(B457="","",IF(COUNTIF(Liquidación!$C:$C,$B457)=0,"x",""))</f>
        <v/>
      </c>
      <c r="B457" s="78"/>
      <c r="C457" s="64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79"/>
      <c r="AD457" s="79"/>
      <c r="AE457" s="79"/>
      <c r="AF457" s="79"/>
      <c r="AG457" s="79"/>
      <c r="AH457" s="79"/>
      <c r="AI457" s="79"/>
      <c r="AJ457" s="79"/>
      <c r="AK457" s="62"/>
      <c r="AL457" s="62"/>
      <c r="AM457" s="79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</row>
    <row r="458" spans="1:78" x14ac:dyDescent="0.2">
      <c r="A458" s="80" t="str">
        <f>IF(B458="","",IF(COUNTIF(Liquidación!$C:$C,$B458)=0,"x",""))</f>
        <v/>
      </c>
      <c r="B458" s="78"/>
      <c r="C458" s="64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79"/>
      <c r="AD458" s="79"/>
      <c r="AE458" s="79"/>
      <c r="AF458" s="79"/>
      <c r="AG458" s="79"/>
      <c r="AH458" s="79"/>
      <c r="AI458" s="79"/>
      <c r="AJ458" s="79"/>
      <c r="AK458" s="62"/>
      <c r="AL458" s="62"/>
      <c r="AM458" s="79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</row>
    <row r="459" spans="1:78" x14ac:dyDescent="0.2">
      <c r="A459" s="80" t="str">
        <f>IF(B459="","",IF(COUNTIF(Liquidación!$C:$C,$B459)=0,"x",""))</f>
        <v/>
      </c>
      <c r="B459" s="78"/>
      <c r="C459" s="64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79"/>
      <c r="AD459" s="79"/>
      <c r="AE459" s="79"/>
      <c r="AF459" s="79"/>
      <c r="AG459" s="79"/>
      <c r="AH459" s="79"/>
      <c r="AI459" s="79"/>
      <c r="AJ459" s="79"/>
      <c r="AK459" s="62"/>
      <c r="AL459" s="62"/>
      <c r="AM459" s="79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</row>
    <row r="460" spans="1:78" x14ac:dyDescent="0.2">
      <c r="A460" s="80" t="str">
        <f>IF(B460="","",IF(COUNTIF(Liquidación!$C:$C,$B460)=0,"x",""))</f>
        <v/>
      </c>
      <c r="B460" s="78"/>
      <c r="C460" s="64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79"/>
      <c r="AD460" s="79"/>
      <c r="AE460" s="79"/>
      <c r="AF460" s="79"/>
      <c r="AG460" s="79"/>
      <c r="AH460" s="79"/>
      <c r="AI460" s="79"/>
      <c r="AJ460" s="79"/>
      <c r="AK460" s="62"/>
      <c r="AL460" s="62"/>
      <c r="AM460" s="79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</row>
    <row r="461" spans="1:78" x14ac:dyDescent="0.2">
      <c r="A461" s="80" t="str">
        <f>IF(B461="","",IF(COUNTIF(Liquidación!$C:$C,$B461)=0,"x",""))</f>
        <v/>
      </c>
      <c r="B461" s="78"/>
      <c r="C461" s="64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79"/>
      <c r="AD461" s="79"/>
      <c r="AE461" s="79"/>
      <c r="AF461" s="79"/>
      <c r="AG461" s="79"/>
      <c r="AH461" s="79"/>
      <c r="AI461" s="79"/>
      <c r="AJ461" s="79"/>
      <c r="AK461" s="62"/>
      <c r="AL461" s="62"/>
      <c r="AM461" s="79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</row>
    <row r="462" spans="1:78" x14ac:dyDescent="0.2">
      <c r="A462" s="80" t="str">
        <f>IF(B462="","",IF(COUNTIF(Liquidación!$C:$C,$B462)=0,"x",""))</f>
        <v/>
      </c>
      <c r="B462" s="78"/>
      <c r="C462" s="64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79"/>
      <c r="AD462" s="79"/>
      <c r="AE462" s="79"/>
      <c r="AF462" s="79"/>
      <c r="AG462" s="79"/>
      <c r="AH462" s="79"/>
      <c r="AI462" s="79"/>
      <c r="AJ462" s="79"/>
      <c r="AK462" s="62"/>
      <c r="AL462" s="62"/>
      <c r="AM462" s="79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</row>
    <row r="463" spans="1:78" x14ac:dyDescent="0.2">
      <c r="A463" s="80" t="str">
        <f>IF(B463="","",IF(COUNTIF(Liquidación!$C:$C,$B463)=0,"x",""))</f>
        <v/>
      </c>
      <c r="B463" s="78"/>
      <c r="C463" s="64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79"/>
      <c r="AD463" s="79"/>
      <c r="AE463" s="79"/>
      <c r="AF463" s="79"/>
      <c r="AG463" s="79"/>
      <c r="AH463" s="79"/>
      <c r="AI463" s="79"/>
      <c r="AJ463" s="79"/>
      <c r="AK463" s="62"/>
      <c r="AL463" s="62"/>
      <c r="AM463" s="79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</row>
    <row r="464" spans="1:78" x14ac:dyDescent="0.2">
      <c r="A464" s="80" t="str">
        <f>IF(B464="","",IF(COUNTIF(Liquidación!$C:$C,$B464)=0,"x",""))</f>
        <v/>
      </c>
      <c r="B464" s="78"/>
      <c r="C464" s="64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79"/>
      <c r="AD464" s="79"/>
      <c r="AE464" s="79"/>
      <c r="AF464" s="79"/>
      <c r="AG464" s="79"/>
      <c r="AH464" s="79"/>
      <c r="AI464" s="79"/>
      <c r="AJ464" s="79"/>
      <c r="AK464" s="62"/>
      <c r="AL464" s="62"/>
      <c r="AM464" s="79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</row>
    <row r="465" spans="1:78" x14ac:dyDescent="0.2">
      <c r="A465" s="80" t="str">
        <f>IF(B465="","",IF(COUNTIF(Liquidación!$C:$C,$B465)=0,"x",""))</f>
        <v/>
      </c>
      <c r="B465" s="78"/>
      <c r="C465" s="64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79"/>
      <c r="AD465" s="79"/>
      <c r="AE465" s="79"/>
      <c r="AF465" s="79"/>
      <c r="AG465" s="79"/>
      <c r="AH465" s="79"/>
      <c r="AI465" s="79"/>
      <c r="AJ465" s="79"/>
      <c r="AK465" s="62"/>
      <c r="AL465" s="62"/>
      <c r="AM465" s="79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</row>
    <row r="466" spans="1:78" x14ac:dyDescent="0.2">
      <c r="A466" s="80" t="str">
        <f>IF(B466="","",IF(COUNTIF(Liquidación!$C:$C,$B466)=0,"x",""))</f>
        <v/>
      </c>
      <c r="B466" s="78"/>
      <c r="C466" s="64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79"/>
      <c r="AD466" s="79"/>
      <c r="AE466" s="79"/>
      <c r="AF466" s="79"/>
      <c r="AG466" s="79"/>
      <c r="AH466" s="79"/>
      <c r="AI466" s="79"/>
      <c r="AJ466" s="79"/>
      <c r="AK466" s="62"/>
      <c r="AL466" s="62"/>
      <c r="AM466" s="79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</row>
    <row r="467" spans="1:78" x14ac:dyDescent="0.2">
      <c r="A467" s="80" t="str">
        <f>IF(B467="","",IF(COUNTIF(Liquidación!$C:$C,$B467)=0,"x",""))</f>
        <v/>
      </c>
      <c r="B467" s="78"/>
      <c r="C467" s="64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79"/>
      <c r="AD467" s="79"/>
      <c r="AE467" s="79"/>
      <c r="AF467" s="79"/>
      <c r="AG467" s="79"/>
      <c r="AH467" s="79"/>
      <c r="AI467" s="79"/>
      <c r="AJ467" s="79"/>
      <c r="AK467" s="62"/>
      <c r="AL467" s="62"/>
      <c r="AM467" s="79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</row>
    <row r="468" spans="1:78" x14ac:dyDescent="0.2">
      <c r="A468" s="80" t="str">
        <f>IF(B468="","",IF(COUNTIF(Liquidación!$C:$C,$B468)=0,"x",""))</f>
        <v/>
      </c>
      <c r="B468" s="78"/>
      <c r="C468" s="64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79"/>
      <c r="AD468" s="79"/>
      <c r="AE468" s="79"/>
      <c r="AF468" s="79"/>
      <c r="AG468" s="79"/>
      <c r="AH468" s="79"/>
      <c r="AI468" s="79"/>
      <c r="AJ468" s="79"/>
      <c r="AK468" s="62"/>
      <c r="AL468" s="62"/>
      <c r="AM468" s="79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</row>
    <row r="469" spans="1:78" x14ac:dyDescent="0.2">
      <c r="A469" s="80" t="str">
        <f>IF(B469="","",IF(COUNTIF(Liquidación!$C:$C,$B469)=0,"x",""))</f>
        <v/>
      </c>
      <c r="B469" s="78"/>
      <c r="C469" s="64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79"/>
      <c r="AD469" s="79"/>
      <c r="AE469" s="79"/>
      <c r="AF469" s="79"/>
      <c r="AG469" s="79"/>
      <c r="AH469" s="79"/>
      <c r="AI469" s="79"/>
      <c r="AJ469" s="79"/>
      <c r="AK469" s="62"/>
      <c r="AL469" s="62"/>
      <c r="AM469" s="79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</row>
    <row r="470" spans="1:78" x14ac:dyDescent="0.2">
      <c r="A470" s="80" t="str">
        <f>IF(B470="","",IF(COUNTIF(Liquidación!$C:$C,$B470)=0,"x",""))</f>
        <v/>
      </c>
      <c r="B470" s="78"/>
      <c r="C470" s="64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79"/>
      <c r="AD470" s="79"/>
      <c r="AE470" s="79"/>
      <c r="AF470" s="79"/>
      <c r="AG470" s="79"/>
      <c r="AH470" s="79"/>
      <c r="AI470" s="79"/>
      <c r="AJ470" s="79"/>
      <c r="AK470" s="62"/>
      <c r="AL470" s="62"/>
      <c r="AM470" s="79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</row>
    <row r="471" spans="1:78" x14ac:dyDescent="0.2">
      <c r="A471" s="80" t="str">
        <f>IF(B471="","",IF(COUNTIF(Liquidación!$C:$C,$B471)=0,"x",""))</f>
        <v/>
      </c>
      <c r="B471" s="78"/>
      <c r="C471" s="64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79"/>
      <c r="AD471" s="79"/>
      <c r="AE471" s="79"/>
      <c r="AF471" s="79"/>
      <c r="AG471" s="79"/>
      <c r="AH471" s="79"/>
      <c r="AI471" s="79"/>
      <c r="AJ471" s="79"/>
      <c r="AK471" s="62"/>
      <c r="AL471" s="62"/>
      <c r="AM471" s="79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</row>
    <row r="472" spans="1:78" x14ac:dyDescent="0.2">
      <c r="A472" s="80" t="str">
        <f>IF(B472="","",IF(COUNTIF(Liquidación!$C:$C,$B472)=0,"x",""))</f>
        <v/>
      </c>
      <c r="B472" s="78"/>
      <c r="C472" s="64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79"/>
      <c r="AD472" s="79"/>
      <c r="AE472" s="79"/>
      <c r="AF472" s="79"/>
      <c r="AG472" s="79"/>
      <c r="AH472" s="79"/>
      <c r="AI472" s="79"/>
      <c r="AJ472" s="79"/>
      <c r="AK472" s="62"/>
      <c r="AL472" s="62"/>
      <c r="AM472" s="79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</row>
    <row r="473" spans="1:78" x14ac:dyDescent="0.2">
      <c r="A473" s="80" t="str">
        <f>IF(B473="","",IF(COUNTIF(Liquidación!$C:$C,$B473)=0,"x",""))</f>
        <v/>
      </c>
      <c r="B473" s="78"/>
      <c r="C473" s="64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79"/>
      <c r="AD473" s="79"/>
      <c r="AE473" s="79"/>
      <c r="AF473" s="79"/>
      <c r="AG473" s="79"/>
      <c r="AH473" s="79"/>
      <c r="AI473" s="79"/>
      <c r="AJ473" s="79"/>
      <c r="AK473" s="62"/>
      <c r="AL473" s="62"/>
      <c r="AM473" s="79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</row>
    <row r="474" spans="1:78" x14ac:dyDescent="0.2">
      <c r="A474" s="80" t="str">
        <f>IF(B474="","",IF(COUNTIF(Liquidación!$C:$C,$B474)=0,"x",""))</f>
        <v/>
      </c>
      <c r="B474" s="78"/>
      <c r="C474" s="64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79"/>
      <c r="AD474" s="79"/>
      <c r="AE474" s="79"/>
      <c r="AF474" s="79"/>
      <c r="AG474" s="79"/>
      <c r="AH474" s="79"/>
      <c r="AI474" s="79"/>
      <c r="AJ474" s="79"/>
      <c r="AK474" s="62"/>
      <c r="AL474" s="62"/>
      <c r="AM474" s="79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</row>
    <row r="475" spans="1:78" x14ac:dyDescent="0.2">
      <c r="A475" s="80" t="str">
        <f>IF(B475="","",IF(COUNTIF(Liquidación!$C:$C,$B475)=0,"x",""))</f>
        <v/>
      </c>
      <c r="B475" s="78"/>
      <c r="C475" s="64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79"/>
      <c r="AD475" s="79"/>
      <c r="AE475" s="79"/>
      <c r="AF475" s="79"/>
      <c r="AG475" s="79"/>
      <c r="AH475" s="79"/>
      <c r="AI475" s="79"/>
      <c r="AJ475" s="79"/>
      <c r="AK475" s="62"/>
      <c r="AL475" s="62"/>
      <c r="AM475" s="79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</row>
    <row r="476" spans="1:78" x14ac:dyDescent="0.2">
      <c r="A476" s="80" t="str">
        <f>IF(B476="","",IF(COUNTIF(Liquidación!$C:$C,$B476)=0,"x",""))</f>
        <v/>
      </c>
      <c r="B476" s="78"/>
      <c r="C476" s="64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79"/>
      <c r="AD476" s="79"/>
      <c r="AE476" s="79"/>
      <c r="AF476" s="79"/>
      <c r="AG476" s="79"/>
      <c r="AH476" s="79"/>
      <c r="AI476" s="79"/>
      <c r="AJ476" s="79"/>
      <c r="AK476" s="62"/>
      <c r="AL476" s="62"/>
      <c r="AM476" s="79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</row>
    <row r="477" spans="1:78" x14ac:dyDescent="0.2">
      <c r="A477" s="80" t="str">
        <f>IF(B477="","",IF(COUNTIF(Liquidación!$C:$C,$B477)=0,"x",""))</f>
        <v/>
      </c>
      <c r="B477" s="78"/>
      <c r="C477" s="64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79"/>
      <c r="AD477" s="79"/>
      <c r="AE477" s="79"/>
      <c r="AF477" s="79"/>
      <c r="AG477" s="79"/>
      <c r="AH477" s="79"/>
      <c r="AI477" s="79"/>
      <c r="AJ477" s="79"/>
      <c r="AK477" s="62"/>
      <c r="AL477" s="62"/>
      <c r="AM477" s="79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</row>
    <row r="478" spans="1:78" x14ac:dyDescent="0.2">
      <c r="A478" s="80" t="str">
        <f>IF(B478="","",IF(COUNTIF(Liquidación!$C:$C,$B478)=0,"x",""))</f>
        <v/>
      </c>
      <c r="B478" s="78"/>
      <c r="C478" s="64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79"/>
      <c r="AD478" s="79"/>
      <c r="AE478" s="79"/>
      <c r="AF478" s="79"/>
      <c r="AG478" s="79"/>
      <c r="AH478" s="79"/>
      <c r="AI478" s="79"/>
      <c r="AJ478" s="79"/>
      <c r="AK478" s="62"/>
      <c r="AL478" s="62"/>
      <c r="AM478" s="79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</row>
    <row r="479" spans="1:78" x14ac:dyDescent="0.2">
      <c r="A479" s="80" t="str">
        <f>IF(B479="","",IF(COUNTIF(Liquidación!$C:$C,$B479)=0,"x",""))</f>
        <v/>
      </c>
      <c r="B479" s="78"/>
      <c r="C479" s="64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79"/>
      <c r="AD479" s="79"/>
      <c r="AE479" s="79"/>
      <c r="AF479" s="79"/>
      <c r="AG479" s="79"/>
      <c r="AH479" s="79"/>
      <c r="AI479" s="79"/>
      <c r="AJ479" s="79"/>
      <c r="AK479" s="62"/>
      <c r="AL479" s="62"/>
      <c r="AM479" s="79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</row>
    <row r="480" spans="1:78" x14ac:dyDescent="0.2">
      <c r="A480" s="80" t="str">
        <f>IF(B480="","",IF(COUNTIF(Liquidación!$C:$C,$B480)=0,"x",""))</f>
        <v/>
      </c>
      <c r="B480" s="78"/>
      <c r="C480" s="64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79"/>
      <c r="AD480" s="79"/>
      <c r="AE480" s="79"/>
      <c r="AF480" s="79"/>
      <c r="AG480" s="79"/>
      <c r="AH480" s="79"/>
      <c r="AI480" s="79"/>
      <c r="AJ480" s="79"/>
      <c r="AK480" s="62"/>
      <c r="AL480" s="62"/>
      <c r="AM480" s="79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</row>
    <row r="481" spans="1:78" x14ac:dyDescent="0.2">
      <c r="A481" s="80" t="str">
        <f>IF(B481="","",IF(COUNTIF(Liquidación!$C:$C,$B481)=0,"x",""))</f>
        <v/>
      </c>
      <c r="B481" s="78"/>
      <c r="C481" s="64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79"/>
      <c r="AD481" s="79"/>
      <c r="AE481" s="79"/>
      <c r="AF481" s="79"/>
      <c r="AG481" s="79"/>
      <c r="AH481" s="79"/>
      <c r="AI481" s="79"/>
      <c r="AJ481" s="79"/>
      <c r="AK481" s="62"/>
      <c r="AL481" s="62"/>
      <c r="AM481" s="79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</row>
    <row r="482" spans="1:78" x14ac:dyDescent="0.2">
      <c r="A482" s="80" t="str">
        <f>IF(B482="","",IF(COUNTIF(Liquidación!$C:$C,$B482)=0,"x",""))</f>
        <v/>
      </c>
      <c r="B482" s="78"/>
      <c r="C482" s="64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79"/>
      <c r="AD482" s="79"/>
      <c r="AE482" s="79"/>
      <c r="AF482" s="79"/>
      <c r="AG482" s="79"/>
      <c r="AH482" s="79"/>
      <c r="AI482" s="79"/>
      <c r="AJ482" s="79"/>
      <c r="AK482" s="62"/>
      <c r="AL482" s="62"/>
      <c r="AM482" s="79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</row>
    <row r="483" spans="1:78" x14ac:dyDescent="0.2">
      <c r="A483" s="80" t="str">
        <f>IF(B483="","",IF(COUNTIF(Liquidación!$C:$C,$B483)=0,"x",""))</f>
        <v/>
      </c>
      <c r="B483" s="78"/>
      <c r="C483" s="64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79"/>
      <c r="AD483" s="79"/>
      <c r="AE483" s="79"/>
      <c r="AF483" s="79"/>
      <c r="AG483" s="79"/>
      <c r="AH483" s="79"/>
      <c r="AI483" s="79"/>
      <c r="AJ483" s="79"/>
      <c r="AK483" s="62"/>
      <c r="AL483" s="62"/>
      <c r="AM483" s="79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</row>
    <row r="484" spans="1:78" x14ac:dyDescent="0.2">
      <c r="A484" s="80" t="str">
        <f>IF(B484="","",IF(COUNTIF(Liquidación!$C:$C,$B484)=0,"x",""))</f>
        <v/>
      </c>
      <c r="B484" s="78"/>
      <c r="C484" s="64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79"/>
      <c r="AD484" s="79"/>
      <c r="AE484" s="79"/>
      <c r="AF484" s="79"/>
      <c r="AG484" s="79"/>
      <c r="AH484" s="79"/>
      <c r="AI484" s="79"/>
      <c r="AJ484" s="79"/>
      <c r="AK484" s="62"/>
      <c r="AL484" s="62"/>
      <c r="AM484" s="79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</row>
    <row r="485" spans="1:78" x14ac:dyDescent="0.2">
      <c r="A485" s="80" t="str">
        <f>IF(B485="","",IF(COUNTIF(Liquidación!$C:$C,$B485)=0,"x",""))</f>
        <v/>
      </c>
      <c r="B485" s="78"/>
      <c r="C485" s="64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79"/>
      <c r="AD485" s="79"/>
      <c r="AE485" s="79"/>
      <c r="AF485" s="79"/>
      <c r="AG485" s="79"/>
      <c r="AH485" s="79"/>
      <c r="AI485" s="79"/>
      <c r="AJ485" s="79"/>
      <c r="AK485" s="62"/>
      <c r="AL485" s="62"/>
      <c r="AM485" s="79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</row>
    <row r="486" spans="1:78" x14ac:dyDescent="0.2">
      <c r="A486" s="80" t="str">
        <f>IF(B486="","",IF(COUNTIF(Liquidación!$C:$C,$B486)=0,"x",""))</f>
        <v/>
      </c>
      <c r="B486" s="78"/>
      <c r="C486" s="64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79"/>
      <c r="AD486" s="79"/>
      <c r="AE486" s="79"/>
      <c r="AF486" s="79"/>
      <c r="AG486" s="79"/>
      <c r="AH486" s="79"/>
      <c r="AI486" s="79"/>
      <c r="AJ486" s="79"/>
      <c r="AK486" s="62"/>
      <c r="AL486" s="62"/>
      <c r="AM486" s="79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</row>
    <row r="487" spans="1:78" x14ac:dyDescent="0.2">
      <c r="A487" s="80" t="str">
        <f>IF(B487="","",IF(COUNTIF(Liquidación!$C:$C,$B487)=0,"x",""))</f>
        <v/>
      </c>
      <c r="B487" s="78"/>
      <c r="C487" s="64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79"/>
      <c r="AD487" s="79"/>
      <c r="AE487" s="79"/>
      <c r="AF487" s="79"/>
      <c r="AG487" s="79"/>
      <c r="AH487" s="79"/>
      <c r="AI487" s="79"/>
      <c r="AJ487" s="79"/>
      <c r="AK487" s="62"/>
      <c r="AL487" s="62"/>
      <c r="AM487" s="79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</row>
    <row r="488" spans="1:78" x14ac:dyDescent="0.2">
      <c r="A488" s="80" t="str">
        <f>IF(B488="","",IF(COUNTIF(Liquidación!$C:$C,$B488)=0,"x",""))</f>
        <v/>
      </c>
      <c r="B488" s="78"/>
      <c r="C488" s="64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79"/>
      <c r="AD488" s="79"/>
      <c r="AE488" s="79"/>
      <c r="AF488" s="79"/>
      <c r="AG488" s="79"/>
      <c r="AH488" s="79"/>
      <c r="AI488" s="79"/>
      <c r="AJ488" s="79"/>
      <c r="AK488" s="62"/>
      <c r="AL488" s="62"/>
      <c r="AM488" s="79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</row>
    <row r="489" spans="1:78" x14ac:dyDescent="0.2">
      <c r="A489" s="80" t="str">
        <f>IF(B489="","",IF(COUNTIF(Liquidación!$C:$C,$B489)=0,"x",""))</f>
        <v/>
      </c>
      <c r="B489" s="78"/>
      <c r="C489" s="64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79"/>
      <c r="AD489" s="79"/>
      <c r="AE489" s="79"/>
      <c r="AF489" s="79"/>
      <c r="AG489" s="79"/>
      <c r="AH489" s="79"/>
      <c r="AI489" s="79"/>
      <c r="AJ489" s="79"/>
      <c r="AK489" s="62"/>
      <c r="AL489" s="62"/>
      <c r="AM489" s="79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</row>
    <row r="490" spans="1:78" x14ac:dyDescent="0.2">
      <c r="A490" s="80" t="str">
        <f>IF(B490="","",IF(COUNTIF(Liquidación!$C:$C,$B490)=0,"x",""))</f>
        <v/>
      </c>
      <c r="B490" s="78"/>
      <c r="C490" s="64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79"/>
      <c r="AD490" s="79"/>
      <c r="AE490" s="79"/>
      <c r="AF490" s="79"/>
      <c r="AG490" s="79"/>
      <c r="AH490" s="79"/>
      <c r="AI490" s="79"/>
      <c r="AJ490" s="79"/>
      <c r="AK490" s="62"/>
      <c r="AL490" s="62"/>
      <c r="AM490" s="79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</row>
    <row r="491" spans="1:78" x14ac:dyDescent="0.2">
      <c r="A491" s="80" t="str">
        <f>IF(B491="","",IF(COUNTIF(Liquidación!$C:$C,$B491)=0,"x",""))</f>
        <v/>
      </c>
      <c r="B491" s="78"/>
      <c r="C491" s="64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79"/>
      <c r="AD491" s="79"/>
      <c r="AE491" s="79"/>
      <c r="AF491" s="79"/>
      <c r="AG491" s="79"/>
      <c r="AH491" s="79"/>
      <c r="AI491" s="79"/>
      <c r="AJ491" s="79"/>
      <c r="AK491" s="62"/>
      <c r="AL491" s="62"/>
      <c r="AM491" s="79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</row>
    <row r="492" spans="1:78" x14ac:dyDescent="0.2">
      <c r="A492" s="80" t="str">
        <f>IF(B492="","",IF(COUNTIF(Liquidación!$C:$C,$B492)=0,"x",""))</f>
        <v/>
      </c>
      <c r="B492" s="78"/>
      <c r="C492" s="64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79"/>
      <c r="AD492" s="79"/>
      <c r="AE492" s="79"/>
      <c r="AF492" s="79"/>
      <c r="AG492" s="79"/>
      <c r="AH492" s="79"/>
      <c r="AI492" s="79"/>
      <c r="AJ492" s="79"/>
      <c r="AK492" s="62"/>
      <c r="AL492" s="62"/>
      <c r="AM492" s="79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</row>
    <row r="493" spans="1:78" x14ac:dyDescent="0.2">
      <c r="A493" s="80" t="str">
        <f>IF(B493="","",IF(COUNTIF(Liquidación!$C:$C,$B493)=0,"x",""))</f>
        <v/>
      </c>
      <c r="B493" s="78"/>
      <c r="C493" s="64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79"/>
      <c r="AD493" s="79"/>
      <c r="AE493" s="79"/>
      <c r="AF493" s="79"/>
      <c r="AG493" s="79"/>
      <c r="AH493" s="79"/>
      <c r="AI493" s="79"/>
      <c r="AJ493" s="79"/>
      <c r="AK493" s="62"/>
      <c r="AL493" s="62"/>
      <c r="AM493" s="79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</row>
    <row r="494" spans="1:78" x14ac:dyDescent="0.2">
      <c r="A494" s="80" t="str">
        <f>IF(B494="","",IF(COUNTIF(Liquidación!$C:$C,$B494)=0,"x",""))</f>
        <v/>
      </c>
      <c r="B494" s="78"/>
      <c r="C494" s="64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79"/>
      <c r="AD494" s="79"/>
      <c r="AE494" s="79"/>
      <c r="AF494" s="79"/>
      <c r="AG494" s="79"/>
      <c r="AH494" s="79"/>
      <c r="AI494" s="79"/>
      <c r="AJ494" s="79"/>
      <c r="AK494" s="62"/>
      <c r="AL494" s="62"/>
      <c r="AM494" s="79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</row>
    <row r="495" spans="1:78" x14ac:dyDescent="0.2">
      <c r="A495" s="80" t="str">
        <f>IF(B495="","",IF(COUNTIF(Liquidación!$C:$C,$B495)=0,"x",""))</f>
        <v/>
      </c>
      <c r="B495" s="78"/>
      <c r="C495" s="64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79"/>
      <c r="AD495" s="79"/>
      <c r="AE495" s="79"/>
      <c r="AF495" s="79"/>
      <c r="AG495" s="79"/>
      <c r="AH495" s="79"/>
      <c r="AI495" s="79"/>
      <c r="AJ495" s="79"/>
      <c r="AK495" s="62"/>
      <c r="AL495" s="62"/>
      <c r="AM495" s="79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</row>
    <row r="496" spans="1:78" x14ac:dyDescent="0.2">
      <c r="A496" s="80" t="str">
        <f>IF(B496="","",IF(COUNTIF(Liquidación!$C:$C,$B496)=0,"x",""))</f>
        <v/>
      </c>
      <c r="B496" s="78"/>
      <c r="C496" s="64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79"/>
      <c r="AD496" s="79"/>
      <c r="AE496" s="79"/>
      <c r="AF496" s="79"/>
      <c r="AG496" s="79"/>
      <c r="AH496" s="79"/>
      <c r="AI496" s="79"/>
      <c r="AJ496" s="79"/>
      <c r="AK496" s="62"/>
      <c r="AL496" s="62"/>
      <c r="AM496" s="79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</row>
    <row r="497" spans="1:78" x14ac:dyDescent="0.2">
      <c r="A497" s="80" t="str">
        <f>IF(B497="","",IF(COUNTIF(Liquidación!$C:$C,$B497)=0,"x",""))</f>
        <v/>
      </c>
      <c r="B497" s="78"/>
      <c r="C497" s="64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79"/>
      <c r="AD497" s="79"/>
      <c r="AE497" s="79"/>
      <c r="AF497" s="79"/>
      <c r="AG497" s="79"/>
      <c r="AH497" s="79"/>
      <c r="AI497" s="79"/>
      <c r="AJ497" s="79"/>
      <c r="AK497" s="62"/>
      <c r="AL497" s="62"/>
      <c r="AM497" s="79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</row>
    <row r="498" spans="1:78" x14ac:dyDescent="0.2">
      <c r="A498" s="80" t="str">
        <f>IF(B498="","",IF(COUNTIF(Liquidación!$C:$C,$B498)=0,"x",""))</f>
        <v/>
      </c>
      <c r="B498" s="78"/>
      <c r="C498" s="64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79"/>
      <c r="AD498" s="79"/>
      <c r="AE498" s="79"/>
      <c r="AF498" s="79"/>
      <c r="AG498" s="79"/>
      <c r="AH498" s="79"/>
      <c r="AI498" s="79"/>
      <c r="AJ498" s="79"/>
      <c r="AK498" s="62"/>
      <c r="AL498" s="62"/>
      <c r="AM498" s="79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</row>
    <row r="499" spans="1:78" x14ac:dyDescent="0.2">
      <c r="A499" s="80" t="str">
        <f>IF(B499="","",IF(COUNTIF(Liquidación!$C:$C,$B499)=0,"x",""))</f>
        <v/>
      </c>
      <c r="B499" s="78"/>
      <c r="C499" s="64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79"/>
      <c r="AD499" s="79"/>
      <c r="AE499" s="79"/>
      <c r="AF499" s="79"/>
      <c r="AG499" s="79"/>
      <c r="AH499" s="79"/>
      <c r="AI499" s="79"/>
      <c r="AJ499" s="79"/>
      <c r="AK499" s="62"/>
      <c r="AL499" s="62"/>
      <c r="AM499" s="79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</row>
    <row r="500" spans="1:78" x14ac:dyDescent="0.2">
      <c r="A500" s="80" t="str">
        <f>IF(B500="","",IF(COUNTIF(Liquidación!$C:$C,$B500)=0,"x",""))</f>
        <v/>
      </c>
      <c r="B500" s="78"/>
      <c r="C500" s="64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79"/>
      <c r="AD500" s="79"/>
      <c r="AE500" s="79"/>
      <c r="AF500" s="79"/>
      <c r="AG500" s="79"/>
      <c r="AH500" s="79"/>
      <c r="AI500" s="79"/>
      <c r="AJ500" s="79"/>
      <c r="AK500" s="62"/>
      <c r="AL500" s="62"/>
      <c r="AM500" s="79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</row>
    <row r="501" spans="1:78" x14ac:dyDescent="0.2">
      <c r="A501" s="80" t="str">
        <f>IF(B501="","",IF(COUNTIF(Liquidación!$C:$C,$B501)=0,"x",""))</f>
        <v/>
      </c>
      <c r="B501" s="78"/>
      <c r="C501" s="64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79"/>
      <c r="AD501" s="79"/>
      <c r="AE501" s="79"/>
      <c r="AF501" s="79"/>
      <c r="AG501" s="79"/>
      <c r="AH501" s="79"/>
      <c r="AI501" s="79"/>
      <c r="AJ501" s="79"/>
      <c r="AK501" s="62"/>
      <c r="AL501" s="62"/>
      <c r="AM501" s="79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</row>
    <row r="502" spans="1:78" x14ac:dyDescent="0.2">
      <c r="A502" s="80" t="str">
        <f>IF(B502="","",IF(COUNTIF(Liquidación!$C:$C,$B502)=0,"x",""))</f>
        <v/>
      </c>
      <c r="B502" s="78"/>
      <c r="C502" s="64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79"/>
      <c r="AD502" s="79"/>
      <c r="AE502" s="79"/>
      <c r="AF502" s="79"/>
      <c r="AG502" s="79"/>
      <c r="AH502" s="79"/>
      <c r="AI502" s="79"/>
      <c r="AJ502" s="79"/>
      <c r="AK502" s="62"/>
      <c r="AL502" s="62"/>
      <c r="AM502" s="79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</row>
    <row r="503" spans="1:78" x14ac:dyDescent="0.2">
      <c r="A503" s="80" t="str">
        <f>IF(B503="","",IF(COUNTIF(Liquidación!$C:$C,$B503)=0,"x",""))</f>
        <v/>
      </c>
      <c r="B503" s="78"/>
      <c r="C503" s="64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79"/>
      <c r="AD503" s="79"/>
      <c r="AE503" s="79"/>
      <c r="AF503" s="79"/>
      <c r="AG503" s="79"/>
      <c r="AH503" s="79"/>
      <c r="AI503" s="79"/>
      <c r="AJ503" s="79"/>
      <c r="AK503" s="62"/>
      <c r="AL503" s="62"/>
      <c r="AM503" s="79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</row>
    <row r="504" spans="1:78" x14ac:dyDescent="0.2">
      <c r="A504" s="80" t="str">
        <f>IF(B504="","",IF(COUNTIF(Liquidación!$C:$C,$B504)=0,"x",""))</f>
        <v/>
      </c>
      <c r="B504" s="78"/>
      <c r="C504" s="64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79"/>
      <c r="AD504" s="79"/>
      <c r="AE504" s="79"/>
      <c r="AF504" s="79"/>
      <c r="AG504" s="79"/>
      <c r="AH504" s="79"/>
      <c r="AI504" s="79"/>
      <c r="AJ504" s="79"/>
      <c r="AK504" s="62"/>
      <c r="AL504" s="62"/>
      <c r="AM504" s="79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</row>
    <row r="505" spans="1:78" x14ac:dyDescent="0.2">
      <c r="A505" s="80" t="str">
        <f>IF(B505="","",IF(COUNTIF(Liquidación!$C:$C,$B505)=0,"x",""))</f>
        <v/>
      </c>
      <c r="B505" s="78"/>
      <c r="C505" s="64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79"/>
      <c r="AD505" s="79"/>
      <c r="AE505" s="79"/>
      <c r="AF505" s="79"/>
      <c r="AG505" s="79"/>
      <c r="AH505" s="79"/>
      <c r="AI505" s="79"/>
      <c r="AJ505" s="79"/>
      <c r="AK505" s="62"/>
      <c r="AL505" s="62"/>
      <c r="AM505" s="79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</row>
    <row r="506" spans="1:78" x14ac:dyDescent="0.2">
      <c r="A506" s="80" t="str">
        <f>IF(B506="","",IF(COUNTIF(Liquidación!$C:$C,$B506)=0,"x",""))</f>
        <v/>
      </c>
      <c r="B506" s="78"/>
      <c r="C506" s="64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79"/>
      <c r="AD506" s="79"/>
      <c r="AE506" s="79"/>
      <c r="AF506" s="79"/>
      <c r="AG506" s="79"/>
      <c r="AH506" s="79"/>
      <c r="AI506" s="79"/>
      <c r="AJ506" s="79"/>
      <c r="AK506" s="62"/>
      <c r="AL506" s="62"/>
      <c r="AM506" s="79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</row>
    <row r="507" spans="1:78" x14ac:dyDescent="0.2">
      <c r="A507" s="80" t="str">
        <f>IF(B507="","",IF(COUNTIF(Liquidación!$C:$C,$B507)=0,"x",""))</f>
        <v/>
      </c>
      <c r="B507" s="78"/>
      <c r="C507" s="64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79"/>
      <c r="AD507" s="79"/>
      <c r="AE507" s="79"/>
      <c r="AF507" s="79"/>
      <c r="AG507" s="79"/>
      <c r="AH507" s="79"/>
      <c r="AI507" s="79"/>
      <c r="AJ507" s="79"/>
      <c r="AK507" s="62"/>
      <c r="AL507" s="62"/>
      <c r="AM507" s="79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</row>
    <row r="508" spans="1:78" x14ac:dyDescent="0.2">
      <c r="A508" s="80" t="str">
        <f>IF(B508="","",IF(COUNTIF(Liquidación!$C:$C,$B508)=0,"x",""))</f>
        <v/>
      </c>
      <c r="B508" s="78"/>
      <c r="C508" s="64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79"/>
      <c r="AD508" s="79"/>
      <c r="AE508" s="79"/>
      <c r="AF508" s="79"/>
      <c r="AG508" s="79"/>
      <c r="AH508" s="79"/>
      <c r="AI508" s="79"/>
      <c r="AJ508" s="79"/>
      <c r="AK508" s="62"/>
      <c r="AL508" s="62"/>
      <c r="AM508" s="79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</row>
    <row r="509" spans="1:78" x14ac:dyDescent="0.2">
      <c r="A509" s="80" t="str">
        <f>IF(B509="","",IF(COUNTIF(Liquidación!$C:$C,$B509)=0,"x",""))</f>
        <v/>
      </c>
      <c r="B509" s="78"/>
      <c r="C509" s="64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79"/>
      <c r="AD509" s="79"/>
      <c r="AE509" s="79"/>
      <c r="AF509" s="79"/>
      <c r="AG509" s="79"/>
      <c r="AH509" s="79"/>
      <c r="AI509" s="79"/>
      <c r="AJ509" s="79"/>
      <c r="AK509" s="62"/>
      <c r="AL509" s="62"/>
      <c r="AM509" s="79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</row>
    <row r="510" spans="1:78" x14ac:dyDescent="0.2">
      <c r="A510" s="80" t="str">
        <f>IF(B510="","",IF(COUNTIF(Liquidación!$C:$C,$B510)=0,"x",""))</f>
        <v/>
      </c>
      <c r="B510" s="78"/>
      <c r="C510" s="64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79"/>
      <c r="AD510" s="79"/>
      <c r="AE510" s="79"/>
      <c r="AF510" s="79"/>
      <c r="AG510" s="79"/>
      <c r="AH510" s="79"/>
      <c r="AI510" s="79"/>
      <c r="AJ510" s="79"/>
      <c r="AK510" s="62"/>
      <c r="AL510" s="62"/>
      <c r="AM510" s="79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</row>
    <row r="511" spans="1:78" x14ac:dyDescent="0.2">
      <c r="A511" s="80" t="str">
        <f>IF(B511="","",IF(COUNTIF(Liquidación!$C:$C,$B511)=0,"x",""))</f>
        <v/>
      </c>
      <c r="B511" s="78"/>
      <c r="C511" s="64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79"/>
      <c r="AD511" s="79"/>
      <c r="AE511" s="79"/>
      <c r="AF511" s="79"/>
      <c r="AG511" s="79"/>
      <c r="AH511" s="79"/>
      <c r="AI511" s="79"/>
      <c r="AJ511" s="79"/>
      <c r="AK511" s="62"/>
      <c r="AL511" s="62"/>
      <c r="AM511" s="79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</row>
    <row r="512" spans="1:78" x14ac:dyDescent="0.2">
      <c r="A512" s="80" t="str">
        <f>IF(B512="","",IF(COUNTIF(Liquidación!$C:$C,$B512)=0,"x",""))</f>
        <v/>
      </c>
      <c r="B512" s="78"/>
      <c r="C512" s="64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79"/>
      <c r="AD512" s="79"/>
      <c r="AE512" s="79"/>
      <c r="AF512" s="79"/>
      <c r="AG512" s="79"/>
      <c r="AH512" s="79"/>
      <c r="AI512" s="79"/>
      <c r="AJ512" s="79"/>
      <c r="AK512" s="62"/>
      <c r="AL512" s="62"/>
      <c r="AM512" s="79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</row>
    <row r="513" spans="1:78" x14ac:dyDescent="0.2">
      <c r="A513" s="80" t="str">
        <f>IF(B513="","",IF(COUNTIF(Liquidación!$C:$C,$B513)=0,"x",""))</f>
        <v/>
      </c>
      <c r="B513" s="78"/>
      <c r="C513" s="64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79"/>
      <c r="AD513" s="79"/>
      <c r="AE513" s="79"/>
      <c r="AF513" s="79"/>
      <c r="AG513" s="79"/>
      <c r="AH513" s="79"/>
      <c r="AI513" s="79"/>
      <c r="AJ513" s="79"/>
      <c r="AK513" s="62"/>
      <c r="AL513" s="62"/>
      <c r="AM513" s="79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</row>
    <row r="514" spans="1:78" x14ac:dyDescent="0.2">
      <c r="A514" s="80" t="str">
        <f>IF(B514="","",IF(COUNTIF(Liquidación!$C:$C,$B514)=0,"x",""))</f>
        <v/>
      </c>
      <c r="B514" s="78"/>
      <c r="C514" s="64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79"/>
      <c r="AD514" s="79"/>
      <c r="AE514" s="79"/>
      <c r="AF514" s="79"/>
      <c r="AG514" s="79"/>
      <c r="AH514" s="79"/>
      <c r="AI514" s="79"/>
      <c r="AJ514" s="79"/>
      <c r="AK514" s="62"/>
      <c r="AL514" s="62"/>
      <c r="AM514" s="79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</row>
    <row r="515" spans="1:78" x14ac:dyDescent="0.2">
      <c r="A515" s="80" t="str">
        <f>IF(B515="","",IF(COUNTIF(Liquidación!$C:$C,$B515)=0,"x",""))</f>
        <v/>
      </c>
      <c r="B515" s="78"/>
      <c r="C515" s="64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79"/>
      <c r="AD515" s="79"/>
      <c r="AE515" s="79"/>
      <c r="AF515" s="79"/>
      <c r="AG515" s="79"/>
      <c r="AH515" s="79"/>
      <c r="AI515" s="79"/>
      <c r="AJ515" s="79"/>
      <c r="AK515" s="62"/>
      <c r="AL515" s="62"/>
      <c r="AM515" s="79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</row>
    <row r="516" spans="1:78" x14ac:dyDescent="0.2">
      <c r="A516" s="80" t="str">
        <f>IF(B516="","",IF(COUNTIF(Liquidación!$C:$C,$B516)=0,"x",""))</f>
        <v/>
      </c>
      <c r="B516" s="78"/>
      <c r="C516" s="64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79"/>
      <c r="AD516" s="79"/>
      <c r="AE516" s="79"/>
      <c r="AF516" s="79"/>
      <c r="AG516" s="79"/>
      <c r="AH516" s="79"/>
      <c r="AI516" s="79"/>
      <c r="AJ516" s="79"/>
      <c r="AK516" s="62"/>
      <c r="AL516" s="62"/>
      <c r="AM516" s="79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</row>
    <row r="517" spans="1:78" x14ac:dyDescent="0.2">
      <c r="A517" s="80" t="str">
        <f>IF(B517="","",IF(COUNTIF(Liquidación!$C:$C,$B517)=0,"x",""))</f>
        <v/>
      </c>
      <c r="B517" s="78"/>
      <c r="C517" s="64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79"/>
      <c r="AD517" s="79"/>
      <c r="AE517" s="79"/>
      <c r="AF517" s="79"/>
      <c r="AG517" s="79"/>
      <c r="AH517" s="79"/>
      <c r="AI517" s="79"/>
      <c r="AJ517" s="79"/>
      <c r="AK517" s="62"/>
      <c r="AL517" s="62"/>
      <c r="AM517" s="79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</row>
    <row r="518" spans="1:78" x14ac:dyDescent="0.2">
      <c r="A518" s="80" t="str">
        <f>IF(B518="","",IF(COUNTIF(Liquidación!$C:$C,$B518)=0,"x",""))</f>
        <v/>
      </c>
      <c r="B518" s="78"/>
      <c r="C518" s="64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79"/>
      <c r="AD518" s="79"/>
      <c r="AE518" s="79"/>
      <c r="AF518" s="79"/>
      <c r="AG518" s="79"/>
      <c r="AH518" s="79"/>
      <c r="AI518" s="79"/>
      <c r="AJ518" s="79"/>
      <c r="AK518" s="62"/>
      <c r="AL518" s="62"/>
      <c r="AM518" s="79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</row>
    <row r="519" spans="1:78" x14ac:dyDescent="0.2">
      <c r="A519" s="80" t="str">
        <f>IF(B519="","",IF(COUNTIF(Liquidación!$C:$C,$B519)=0,"x",""))</f>
        <v/>
      </c>
      <c r="B519" s="78"/>
      <c r="C519" s="64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79"/>
      <c r="AD519" s="79"/>
      <c r="AE519" s="79"/>
      <c r="AF519" s="79"/>
      <c r="AG519" s="79"/>
      <c r="AH519" s="79"/>
      <c r="AI519" s="79"/>
      <c r="AJ519" s="79"/>
      <c r="AK519" s="62"/>
      <c r="AL519" s="62"/>
      <c r="AM519" s="79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</row>
    <row r="520" spans="1:78" x14ac:dyDescent="0.2">
      <c r="A520" s="80" t="str">
        <f>IF(B520="","",IF(COUNTIF(Liquidación!$C:$C,$B520)=0,"x",""))</f>
        <v/>
      </c>
      <c r="B520" s="78"/>
      <c r="C520" s="64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79"/>
      <c r="AD520" s="79"/>
      <c r="AE520" s="79"/>
      <c r="AF520" s="79"/>
      <c r="AG520" s="79"/>
      <c r="AH520" s="79"/>
      <c r="AI520" s="79"/>
      <c r="AJ520" s="79"/>
      <c r="AK520" s="62"/>
      <c r="AL520" s="62"/>
      <c r="AM520" s="79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</row>
    <row r="521" spans="1:78" x14ac:dyDescent="0.2">
      <c r="A521" s="80" t="str">
        <f>IF(B521="","",IF(COUNTIF(Liquidación!$C:$C,$B521)=0,"x",""))</f>
        <v/>
      </c>
      <c r="B521" s="78"/>
      <c r="C521" s="64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79"/>
      <c r="AD521" s="79"/>
      <c r="AE521" s="79"/>
      <c r="AF521" s="79"/>
      <c r="AG521" s="79"/>
      <c r="AH521" s="79"/>
      <c r="AI521" s="79"/>
      <c r="AJ521" s="79"/>
      <c r="AK521" s="62"/>
      <c r="AL521" s="62"/>
      <c r="AM521" s="79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</row>
    <row r="522" spans="1:78" x14ac:dyDescent="0.2">
      <c r="A522" s="80" t="str">
        <f>IF(B522="","",IF(COUNTIF(Liquidación!$C:$C,$B522)=0,"x",""))</f>
        <v/>
      </c>
      <c r="B522" s="78"/>
      <c r="C522" s="64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79"/>
      <c r="AD522" s="79"/>
      <c r="AE522" s="79"/>
      <c r="AF522" s="79"/>
      <c r="AG522" s="79"/>
      <c r="AH522" s="79"/>
      <c r="AI522" s="79"/>
      <c r="AJ522" s="79"/>
      <c r="AK522" s="62"/>
      <c r="AL522" s="62"/>
      <c r="AM522" s="79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</row>
    <row r="523" spans="1:78" x14ac:dyDescent="0.2">
      <c r="A523" s="80" t="str">
        <f>IF(B523="","",IF(COUNTIF(Liquidación!$C:$C,$B523)=0,"x",""))</f>
        <v/>
      </c>
      <c r="B523" s="78"/>
      <c r="C523" s="64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79"/>
      <c r="AD523" s="79"/>
      <c r="AE523" s="79"/>
      <c r="AF523" s="79"/>
      <c r="AG523" s="79"/>
      <c r="AH523" s="79"/>
      <c r="AI523" s="79"/>
      <c r="AJ523" s="79"/>
      <c r="AK523" s="62"/>
      <c r="AL523" s="62"/>
      <c r="AM523" s="79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</row>
    <row r="524" spans="1:78" x14ac:dyDescent="0.2">
      <c r="A524" s="80" t="str">
        <f>IF(B524="","",IF(COUNTIF(Liquidación!$C:$C,$B524)=0,"x",""))</f>
        <v/>
      </c>
      <c r="B524" s="78"/>
      <c r="C524" s="64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79"/>
      <c r="AD524" s="79"/>
      <c r="AE524" s="79"/>
      <c r="AF524" s="79"/>
      <c r="AG524" s="79"/>
      <c r="AH524" s="79"/>
      <c r="AI524" s="79"/>
      <c r="AJ524" s="79"/>
      <c r="AK524" s="62"/>
      <c r="AL524" s="62"/>
      <c r="AM524" s="79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</row>
    <row r="525" spans="1:78" x14ac:dyDescent="0.2">
      <c r="A525" s="80" t="str">
        <f>IF(B525="","",IF(COUNTIF(Liquidación!$C:$C,$B525)=0,"x",""))</f>
        <v/>
      </c>
      <c r="B525" s="78"/>
      <c r="C525" s="64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79"/>
      <c r="AD525" s="79"/>
      <c r="AE525" s="79"/>
      <c r="AF525" s="79"/>
      <c r="AG525" s="79"/>
      <c r="AH525" s="79"/>
      <c r="AI525" s="79"/>
      <c r="AJ525" s="79"/>
      <c r="AK525" s="62"/>
      <c r="AL525" s="62"/>
      <c r="AM525" s="79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</row>
    <row r="526" spans="1:78" x14ac:dyDescent="0.2">
      <c r="A526" s="80" t="str">
        <f>IF(B526="","",IF(COUNTIF(Liquidación!$C:$C,$B526)=0,"x",""))</f>
        <v/>
      </c>
      <c r="B526" s="78"/>
      <c r="C526" s="64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79"/>
      <c r="AD526" s="79"/>
      <c r="AE526" s="79"/>
      <c r="AF526" s="79"/>
      <c r="AG526" s="79"/>
      <c r="AH526" s="79"/>
      <c r="AI526" s="79"/>
      <c r="AJ526" s="79"/>
      <c r="AK526" s="62"/>
      <c r="AL526" s="62"/>
      <c r="AM526" s="79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</row>
    <row r="527" spans="1:78" x14ac:dyDescent="0.2">
      <c r="A527" s="80" t="str">
        <f>IF(B527="","",IF(COUNTIF(Liquidación!$C:$C,$B527)=0,"x",""))</f>
        <v/>
      </c>
      <c r="B527" s="78"/>
      <c r="C527" s="64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79"/>
      <c r="AD527" s="79"/>
      <c r="AE527" s="79"/>
      <c r="AF527" s="79"/>
      <c r="AG527" s="79"/>
      <c r="AH527" s="79"/>
      <c r="AI527" s="79"/>
      <c r="AJ527" s="79"/>
      <c r="AK527" s="62"/>
      <c r="AL527" s="62"/>
      <c r="AM527" s="79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</row>
    <row r="528" spans="1:78" x14ac:dyDescent="0.2">
      <c r="A528" s="80" t="str">
        <f>IF(B528="","",IF(COUNTIF(Liquidación!$C:$C,$B528)=0,"x",""))</f>
        <v/>
      </c>
      <c r="B528" s="78"/>
      <c r="C528" s="64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79"/>
      <c r="AD528" s="79"/>
      <c r="AE528" s="79"/>
      <c r="AF528" s="79"/>
      <c r="AG528" s="79"/>
      <c r="AH528" s="79"/>
      <c r="AI528" s="79"/>
      <c r="AJ528" s="79"/>
      <c r="AK528" s="62"/>
      <c r="AL528" s="62"/>
      <c r="AM528" s="79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</row>
    <row r="529" spans="1:78" x14ac:dyDescent="0.2">
      <c r="A529" s="80" t="str">
        <f>IF(B529="","",IF(COUNTIF(Liquidación!$C:$C,$B529)=0,"x",""))</f>
        <v/>
      </c>
      <c r="B529" s="78"/>
      <c r="C529" s="64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79"/>
      <c r="AD529" s="79"/>
      <c r="AE529" s="79"/>
      <c r="AF529" s="79"/>
      <c r="AG529" s="79"/>
      <c r="AH529" s="79"/>
      <c r="AI529" s="79"/>
      <c r="AJ529" s="79"/>
      <c r="AK529" s="62"/>
      <c r="AL529" s="62"/>
      <c r="AM529" s="79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</row>
    <row r="530" spans="1:78" x14ac:dyDescent="0.2">
      <c r="A530" s="80" t="str">
        <f>IF(B530="","",IF(COUNTIF(Liquidación!$C:$C,$B530)=0,"x",""))</f>
        <v/>
      </c>
      <c r="B530" s="78"/>
      <c r="C530" s="64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79"/>
      <c r="AD530" s="79"/>
      <c r="AE530" s="79"/>
      <c r="AF530" s="79"/>
      <c r="AG530" s="79"/>
      <c r="AH530" s="79"/>
      <c r="AI530" s="79"/>
      <c r="AJ530" s="79"/>
      <c r="AK530" s="62"/>
      <c r="AL530" s="62"/>
      <c r="AM530" s="79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</row>
    <row r="531" spans="1:78" x14ac:dyDescent="0.2">
      <c r="A531" s="80" t="str">
        <f>IF(B531="","",IF(COUNTIF(Liquidación!$C:$C,$B531)=0,"x",""))</f>
        <v/>
      </c>
      <c r="B531" s="78"/>
      <c r="C531" s="64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79"/>
      <c r="AD531" s="79"/>
      <c r="AE531" s="79"/>
      <c r="AF531" s="79"/>
      <c r="AG531" s="79"/>
      <c r="AH531" s="79"/>
      <c r="AI531" s="79"/>
      <c r="AJ531" s="79"/>
      <c r="AK531" s="62"/>
      <c r="AL531" s="62"/>
      <c r="AM531" s="79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</row>
    <row r="532" spans="1:78" x14ac:dyDescent="0.2">
      <c r="A532" s="80" t="str">
        <f>IF(B532="","",IF(COUNTIF(Liquidación!$C:$C,$B532)=0,"x",""))</f>
        <v/>
      </c>
      <c r="B532" s="78"/>
      <c r="C532" s="64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79"/>
      <c r="AD532" s="79"/>
      <c r="AE532" s="79"/>
      <c r="AF532" s="79"/>
      <c r="AG532" s="79"/>
      <c r="AH532" s="79"/>
      <c r="AI532" s="79"/>
      <c r="AJ532" s="79"/>
      <c r="AK532" s="62"/>
      <c r="AL532" s="62"/>
      <c r="AM532" s="79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</row>
    <row r="533" spans="1:78" x14ac:dyDescent="0.2">
      <c r="A533" s="80" t="str">
        <f>IF(B533="","",IF(COUNTIF(Liquidación!$C:$C,$B533)=0,"x",""))</f>
        <v/>
      </c>
      <c r="B533" s="78"/>
      <c r="C533" s="64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79"/>
      <c r="AD533" s="79"/>
      <c r="AE533" s="79"/>
      <c r="AF533" s="79"/>
      <c r="AG533" s="79"/>
      <c r="AH533" s="79"/>
      <c r="AI533" s="79"/>
      <c r="AJ533" s="79"/>
      <c r="AK533" s="62"/>
      <c r="AL533" s="62"/>
      <c r="AM533" s="79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</row>
    <row r="534" spans="1:78" x14ac:dyDescent="0.2">
      <c r="A534" s="80" t="str">
        <f>IF(B534="","",IF(COUNTIF(Liquidación!$C:$C,$B534)=0,"x",""))</f>
        <v/>
      </c>
      <c r="B534" s="78"/>
      <c r="C534" s="64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79"/>
      <c r="AD534" s="79"/>
      <c r="AE534" s="79"/>
      <c r="AF534" s="79"/>
      <c r="AG534" s="79"/>
      <c r="AH534" s="79"/>
      <c r="AI534" s="79"/>
      <c r="AJ534" s="79"/>
      <c r="AK534" s="62"/>
      <c r="AL534" s="62"/>
      <c r="AM534" s="79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</row>
    <row r="535" spans="1:78" x14ac:dyDescent="0.2">
      <c r="A535" s="80" t="str">
        <f>IF(B535="","",IF(COUNTIF(Liquidación!$C:$C,$B535)=0,"x",""))</f>
        <v/>
      </c>
      <c r="B535" s="78"/>
      <c r="C535" s="64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79"/>
      <c r="AD535" s="79"/>
      <c r="AE535" s="79"/>
      <c r="AF535" s="79"/>
      <c r="AG535" s="79"/>
      <c r="AH535" s="79"/>
      <c r="AI535" s="79"/>
      <c r="AJ535" s="79"/>
      <c r="AK535" s="62"/>
      <c r="AL535" s="62"/>
      <c r="AM535" s="79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</row>
    <row r="536" spans="1:78" x14ac:dyDescent="0.2">
      <c r="A536" s="80" t="str">
        <f>IF(B536="","",IF(COUNTIF(Liquidación!$C:$C,$B536)=0,"x",""))</f>
        <v/>
      </c>
      <c r="B536" s="78"/>
      <c r="C536" s="64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79"/>
      <c r="AD536" s="79"/>
      <c r="AE536" s="79"/>
      <c r="AF536" s="79"/>
      <c r="AG536" s="79"/>
      <c r="AH536" s="79"/>
      <c r="AI536" s="79"/>
      <c r="AJ536" s="79"/>
      <c r="AK536" s="62"/>
      <c r="AL536" s="62"/>
      <c r="AM536" s="79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</row>
    <row r="537" spans="1:78" x14ac:dyDescent="0.2">
      <c r="A537" s="80" t="str">
        <f>IF(B537="","",IF(COUNTIF(Liquidación!$C:$C,$B537)=0,"x",""))</f>
        <v/>
      </c>
      <c r="B537" s="78"/>
      <c r="C537" s="64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79"/>
      <c r="AD537" s="79"/>
      <c r="AE537" s="79"/>
      <c r="AF537" s="79"/>
      <c r="AG537" s="79"/>
      <c r="AH537" s="79"/>
      <c r="AI537" s="79"/>
      <c r="AJ537" s="79"/>
      <c r="AK537" s="62"/>
      <c r="AL537" s="62"/>
      <c r="AM537" s="79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</row>
    <row r="538" spans="1:78" x14ac:dyDescent="0.2">
      <c r="A538" s="80" t="str">
        <f>IF(B538="","",IF(COUNTIF(Liquidación!$C:$C,$B538)=0,"x",""))</f>
        <v/>
      </c>
      <c r="B538" s="78"/>
      <c r="C538" s="64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79"/>
      <c r="AD538" s="79"/>
      <c r="AE538" s="79"/>
      <c r="AF538" s="79"/>
      <c r="AG538" s="79"/>
      <c r="AH538" s="79"/>
      <c r="AI538" s="79"/>
      <c r="AJ538" s="79"/>
      <c r="AK538" s="62"/>
      <c r="AL538" s="62"/>
      <c r="AM538" s="79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</row>
    <row r="539" spans="1:78" x14ac:dyDescent="0.2">
      <c r="A539" s="80" t="str">
        <f>IF(B539="","",IF(COUNTIF(Liquidación!$C:$C,$B539)=0,"x",""))</f>
        <v/>
      </c>
      <c r="B539" s="78"/>
      <c r="C539" s="64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79"/>
      <c r="AD539" s="79"/>
      <c r="AE539" s="79"/>
      <c r="AF539" s="79"/>
      <c r="AG539" s="79"/>
      <c r="AH539" s="79"/>
      <c r="AI539" s="79"/>
      <c r="AJ539" s="79"/>
      <c r="AK539" s="62"/>
      <c r="AL539" s="62"/>
      <c r="AM539" s="79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</row>
    <row r="540" spans="1:78" x14ac:dyDescent="0.2">
      <c r="A540" s="80" t="str">
        <f>IF(B540="","",IF(COUNTIF(Liquidación!$C:$C,$B540)=0,"x",""))</f>
        <v/>
      </c>
      <c r="B540" s="78"/>
      <c r="C540" s="64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79"/>
      <c r="AD540" s="79"/>
      <c r="AE540" s="79"/>
      <c r="AF540" s="79"/>
      <c r="AG540" s="79"/>
      <c r="AH540" s="79"/>
      <c r="AI540" s="79"/>
      <c r="AJ540" s="79"/>
      <c r="AK540" s="62"/>
      <c r="AL540" s="62"/>
      <c r="AM540" s="79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</row>
    <row r="541" spans="1:78" x14ac:dyDescent="0.2">
      <c r="A541" s="80" t="str">
        <f>IF(B541="","",IF(COUNTIF(Liquidación!$C:$C,$B541)=0,"x",""))</f>
        <v/>
      </c>
      <c r="B541" s="78"/>
      <c r="C541" s="64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79"/>
      <c r="AD541" s="79"/>
      <c r="AE541" s="79"/>
      <c r="AF541" s="79"/>
      <c r="AG541" s="79"/>
      <c r="AH541" s="79"/>
      <c r="AI541" s="79"/>
      <c r="AJ541" s="79"/>
      <c r="AK541" s="62"/>
      <c r="AL541" s="62"/>
      <c r="AM541" s="79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</row>
    <row r="542" spans="1:78" x14ac:dyDescent="0.2">
      <c r="A542" s="80" t="str">
        <f>IF(B542="","",IF(COUNTIF(Liquidación!$C:$C,$B542)=0,"x",""))</f>
        <v/>
      </c>
      <c r="B542" s="78"/>
      <c r="C542" s="64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79"/>
      <c r="AD542" s="79"/>
      <c r="AE542" s="79"/>
      <c r="AF542" s="79"/>
      <c r="AG542" s="79"/>
      <c r="AH542" s="79"/>
      <c r="AI542" s="79"/>
      <c r="AJ542" s="79"/>
      <c r="AK542" s="62"/>
      <c r="AL542" s="62"/>
      <c r="AM542" s="79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</row>
    <row r="543" spans="1:78" x14ac:dyDescent="0.2">
      <c r="A543" s="80" t="str">
        <f>IF(B543="","",IF(COUNTIF(Liquidación!$C:$C,$B543)=0,"x",""))</f>
        <v/>
      </c>
      <c r="B543" s="78"/>
      <c r="C543" s="64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79"/>
      <c r="AD543" s="79"/>
      <c r="AE543" s="79"/>
      <c r="AF543" s="79"/>
      <c r="AG543" s="79"/>
      <c r="AH543" s="79"/>
      <c r="AI543" s="79"/>
      <c r="AJ543" s="79"/>
      <c r="AK543" s="62"/>
      <c r="AL543" s="62"/>
      <c r="AM543" s="79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</row>
    <row r="544" spans="1:78" x14ac:dyDescent="0.2">
      <c r="A544" s="80" t="str">
        <f>IF(B544="","",IF(COUNTIF(Liquidación!$C:$C,$B544)=0,"x",""))</f>
        <v/>
      </c>
      <c r="B544" s="78"/>
      <c r="C544" s="64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79"/>
      <c r="AD544" s="79"/>
      <c r="AE544" s="79"/>
      <c r="AF544" s="79"/>
      <c r="AG544" s="79"/>
      <c r="AH544" s="79"/>
      <c r="AI544" s="79"/>
      <c r="AJ544" s="79"/>
      <c r="AK544" s="62"/>
      <c r="AL544" s="62"/>
      <c r="AM544" s="79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</row>
    <row r="545" spans="1:78" x14ac:dyDescent="0.2">
      <c r="A545" s="80" t="str">
        <f>IF(B545="","",IF(COUNTIF(Liquidación!$C:$C,$B545)=0,"x",""))</f>
        <v/>
      </c>
      <c r="B545" s="78"/>
      <c r="C545" s="64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79"/>
      <c r="AD545" s="79"/>
      <c r="AE545" s="79"/>
      <c r="AF545" s="79"/>
      <c r="AG545" s="79"/>
      <c r="AH545" s="79"/>
      <c r="AI545" s="79"/>
      <c r="AJ545" s="79"/>
      <c r="AK545" s="62"/>
      <c r="AL545" s="62"/>
      <c r="AM545" s="79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</row>
    <row r="546" spans="1:78" x14ac:dyDescent="0.2">
      <c r="A546" s="80" t="str">
        <f>IF(B546="","",IF(COUNTIF(Liquidación!$C:$C,$B546)=0,"x",""))</f>
        <v/>
      </c>
      <c r="B546" s="78"/>
      <c r="C546" s="64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79"/>
      <c r="AD546" s="79"/>
      <c r="AE546" s="79"/>
      <c r="AF546" s="79"/>
      <c r="AG546" s="79"/>
      <c r="AH546" s="79"/>
      <c r="AI546" s="79"/>
      <c r="AJ546" s="79"/>
      <c r="AK546" s="62"/>
      <c r="AL546" s="62"/>
      <c r="AM546" s="79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</row>
    <row r="547" spans="1:78" x14ac:dyDescent="0.2">
      <c r="A547" s="80" t="str">
        <f>IF(B547="","",IF(COUNTIF(Liquidación!$C:$C,$B547)=0,"x",""))</f>
        <v/>
      </c>
      <c r="B547" s="78"/>
      <c r="C547" s="64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79"/>
      <c r="AD547" s="79"/>
      <c r="AE547" s="79"/>
      <c r="AF547" s="79"/>
      <c r="AG547" s="79"/>
      <c r="AH547" s="79"/>
      <c r="AI547" s="79"/>
      <c r="AJ547" s="79"/>
      <c r="AK547" s="62"/>
      <c r="AL547" s="62"/>
      <c r="AM547" s="79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</row>
    <row r="548" spans="1:78" x14ac:dyDescent="0.2">
      <c r="A548" s="80" t="str">
        <f>IF(B548="","",IF(COUNTIF(Liquidación!$C:$C,$B548)=0,"x",""))</f>
        <v/>
      </c>
      <c r="B548" s="78"/>
      <c r="C548" s="64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79"/>
      <c r="AD548" s="79"/>
      <c r="AE548" s="79"/>
      <c r="AF548" s="79"/>
      <c r="AG548" s="79"/>
      <c r="AH548" s="79"/>
      <c r="AI548" s="79"/>
      <c r="AJ548" s="79"/>
      <c r="AK548" s="62"/>
      <c r="AL548" s="62"/>
      <c r="AM548" s="79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</row>
    <row r="549" spans="1:78" x14ac:dyDescent="0.2">
      <c r="A549" s="80" t="str">
        <f>IF(B549="","",IF(COUNTIF(Liquidación!$C:$C,$B549)=0,"x",""))</f>
        <v/>
      </c>
      <c r="B549" s="78"/>
      <c r="C549" s="64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79"/>
      <c r="AD549" s="79"/>
      <c r="AE549" s="79"/>
      <c r="AF549" s="79"/>
      <c r="AG549" s="79"/>
      <c r="AH549" s="79"/>
      <c r="AI549" s="79"/>
      <c r="AJ549" s="79"/>
      <c r="AK549" s="62"/>
      <c r="AL549" s="62"/>
      <c r="AM549" s="79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</row>
    <row r="550" spans="1:78" x14ac:dyDescent="0.2">
      <c r="A550" s="80" t="str">
        <f>IF(B550="","",IF(COUNTIF(Liquidación!$C:$C,$B550)=0,"x",""))</f>
        <v/>
      </c>
      <c r="B550" s="78"/>
      <c r="C550" s="64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79"/>
      <c r="AD550" s="79"/>
      <c r="AE550" s="79"/>
      <c r="AF550" s="79"/>
      <c r="AG550" s="79"/>
      <c r="AH550" s="79"/>
      <c r="AI550" s="79"/>
      <c r="AJ550" s="79"/>
      <c r="AK550" s="62"/>
      <c r="AL550" s="62"/>
      <c r="AM550" s="79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</row>
    <row r="551" spans="1:78" x14ac:dyDescent="0.2">
      <c r="A551" s="80" t="str">
        <f>IF(B551="","",IF(COUNTIF(Liquidación!$C:$C,$B551)=0,"x",""))</f>
        <v/>
      </c>
      <c r="B551" s="78"/>
      <c r="C551" s="64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79"/>
      <c r="AD551" s="79"/>
      <c r="AE551" s="79"/>
      <c r="AF551" s="79"/>
      <c r="AG551" s="79"/>
      <c r="AH551" s="79"/>
      <c r="AI551" s="79"/>
      <c r="AJ551" s="79"/>
      <c r="AK551" s="62"/>
      <c r="AL551" s="62"/>
      <c r="AM551" s="79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</row>
    <row r="552" spans="1:78" x14ac:dyDescent="0.2">
      <c r="A552" s="80" t="str">
        <f>IF(B552="","",IF(COUNTIF(Liquidación!$C:$C,$B552)=0,"x",""))</f>
        <v/>
      </c>
      <c r="B552" s="78"/>
      <c r="C552" s="64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79"/>
      <c r="AD552" s="79"/>
      <c r="AE552" s="79"/>
      <c r="AF552" s="79"/>
      <c r="AG552" s="79"/>
      <c r="AH552" s="79"/>
      <c r="AI552" s="79"/>
      <c r="AJ552" s="79"/>
      <c r="AK552" s="62"/>
      <c r="AL552" s="62"/>
      <c r="AM552" s="79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</row>
    <row r="553" spans="1:78" x14ac:dyDescent="0.2">
      <c r="A553" s="80" t="str">
        <f>IF(B553="","",IF(COUNTIF(Liquidación!$C:$C,$B553)=0,"x",""))</f>
        <v/>
      </c>
      <c r="B553" s="78"/>
      <c r="C553" s="64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79"/>
      <c r="AD553" s="79"/>
      <c r="AE553" s="79"/>
      <c r="AF553" s="79"/>
      <c r="AG553" s="79"/>
      <c r="AH553" s="79"/>
      <c r="AI553" s="79"/>
      <c r="AJ553" s="79"/>
      <c r="AK553" s="62"/>
      <c r="AL553" s="62"/>
      <c r="AM553" s="79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</row>
    <row r="554" spans="1:78" x14ac:dyDescent="0.2">
      <c r="A554" s="80" t="str">
        <f>IF(B554="","",IF(COUNTIF(Liquidación!$C:$C,$B554)=0,"x",""))</f>
        <v/>
      </c>
      <c r="B554" s="78"/>
      <c r="C554" s="64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79"/>
      <c r="AD554" s="79"/>
      <c r="AE554" s="79"/>
      <c r="AF554" s="79"/>
      <c r="AG554" s="79"/>
      <c r="AH554" s="79"/>
      <c r="AI554" s="79"/>
      <c r="AJ554" s="79"/>
      <c r="AK554" s="62"/>
      <c r="AL554" s="62"/>
      <c r="AM554" s="79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</row>
    <row r="555" spans="1:78" x14ac:dyDescent="0.2">
      <c r="A555" s="80" t="str">
        <f>IF(B555="","",IF(COUNTIF(Liquidación!$C:$C,$B555)=0,"x",""))</f>
        <v/>
      </c>
      <c r="B555" s="78"/>
      <c r="C555" s="64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79"/>
      <c r="AD555" s="79"/>
      <c r="AE555" s="79"/>
      <c r="AF555" s="79"/>
      <c r="AG555" s="79"/>
      <c r="AH555" s="79"/>
      <c r="AI555" s="79"/>
      <c r="AJ555" s="79"/>
      <c r="AK555" s="62"/>
      <c r="AL555" s="62"/>
      <c r="AM555" s="79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</row>
    <row r="556" spans="1:78" x14ac:dyDescent="0.2">
      <c r="A556" s="80" t="str">
        <f>IF(B556="","",IF(COUNTIF(Liquidación!$C:$C,$B556)=0,"x",""))</f>
        <v/>
      </c>
      <c r="B556" s="78"/>
      <c r="C556" s="64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79"/>
      <c r="AD556" s="79"/>
      <c r="AE556" s="79"/>
      <c r="AF556" s="79"/>
      <c r="AG556" s="79"/>
      <c r="AH556" s="79"/>
      <c r="AI556" s="79"/>
      <c r="AJ556" s="79"/>
      <c r="AK556" s="62"/>
      <c r="AL556" s="62"/>
      <c r="AM556" s="79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</row>
    <row r="557" spans="1:78" x14ac:dyDescent="0.2">
      <c r="A557" s="80" t="str">
        <f>IF(B557="","",IF(COUNTIF(Liquidación!$C:$C,$B557)=0,"x",""))</f>
        <v/>
      </c>
      <c r="B557" s="78"/>
      <c r="C557" s="64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79"/>
      <c r="AD557" s="79"/>
      <c r="AE557" s="79"/>
      <c r="AF557" s="79"/>
      <c r="AG557" s="79"/>
      <c r="AH557" s="79"/>
      <c r="AI557" s="79"/>
      <c r="AJ557" s="79"/>
      <c r="AK557" s="62"/>
      <c r="AL557" s="62"/>
      <c r="AM557" s="79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</row>
    <row r="558" spans="1:78" x14ac:dyDescent="0.2">
      <c r="A558" s="80" t="str">
        <f>IF(B558="","",IF(COUNTIF(Liquidación!$C:$C,$B558)=0,"x",""))</f>
        <v/>
      </c>
      <c r="B558" s="78"/>
      <c r="C558" s="64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79"/>
      <c r="AD558" s="79"/>
      <c r="AE558" s="79"/>
      <c r="AF558" s="79"/>
      <c r="AG558" s="79"/>
      <c r="AH558" s="79"/>
      <c r="AI558" s="79"/>
      <c r="AJ558" s="79"/>
      <c r="AK558" s="62"/>
      <c r="AL558" s="62"/>
      <c r="AM558" s="79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</row>
    <row r="559" spans="1:78" x14ac:dyDescent="0.2">
      <c r="A559" s="80" t="str">
        <f>IF(B559="","",IF(COUNTIF(Liquidación!$C:$C,$B559)=0,"x",""))</f>
        <v/>
      </c>
      <c r="B559" s="78"/>
      <c r="C559" s="64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79"/>
      <c r="AD559" s="79"/>
      <c r="AE559" s="79"/>
      <c r="AF559" s="79"/>
      <c r="AG559" s="79"/>
      <c r="AH559" s="79"/>
      <c r="AI559" s="79"/>
      <c r="AJ559" s="79"/>
      <c r="AK559" s="62"/>
      <c r="AL559" s="62"/>
      <c r="AM559" s="79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</row>
    <row r="560" spans="1:78" x14ac:dyDescent="0.2">
      <c r="A560" s="80" t="str">
        <f>IF(B560="","",IF(COUNTIF(Liquidación!$C:$C,$B560)=0,"x",""))</f>
        <v/>
      </c>
      <c r="B560" s="78"/>
      <c r="C560" s="64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79"/>
      <c r="AD560" s="79"/>
      <c r="AE560" s="79"/>
      <c r="AF560" s="79"/>
      <c r="AG560" s="79"/>
      <c r="AH560" s="79"/>
      <c r="AI560" s="79"/>
      <c r="AJ560" s="79"/>
      <c r="AK560" s="62"/>
      <c r="AL560" s="62"/>
      <c r="AM560" s="79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</row>
    <row r="561" spans="1:78" x14ac:dyDescent="0.2">
      <c r="A561" s="80" t="str">
        <f>IF(B561="","",IF(COUNTIF(Liquidación!$C:$C,$B561)=0,"x",""))</f>
        <v/>
      </c>
      <c r="B561" s="78"/>
      <c r="C561" s="64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79"/>
      <c r="AD561" s="79"/>
      <c r="AE561" s="79"/>
      <c r="AF561" s="79"/>
      <c r="AG561" s="79"/>
      <c r="AH561" s="79"/>
      <c r="AI561" s="79"/>
      <c r="AJ561" s="79"/>
      <c r="AK561" s="62"/>
      <c r="AL561" s="62"/>
      <c r="AM561" s="79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</row>
    <row r="562" spans="1:78" x14ac:dyDescent="0.2">
      <c r="A562" s="80" t="str">
        <f>IF(B562="","",IF(COUNTIF(Liquidación!$C:$C,$B562)=0,"x",""))</f>
        <v/>
      </c>
      <c r="B562" s="78"/>
      <c r="C562" s="64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79"/>
      <c r="AD562" s="79"/>
      <c r="AE562" s="79"/>
      <c r="AF562" s="79"/>
      <c r="AG562" s="79"/>
      <c r="AH562" s="79"/>
      <c r="AI562" s="79"/>
      <c r="AJ562" s="79"/>
      <c r="AK562" s="62"/>
      <c r="AL562" s="62"/>
      <c r="AM562" s="79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</row>
    <row r="563" spans="1:78" x14ac:dyDescent="0.2">
      <c r="A563" s="80" t="str">
        <f>IF(B563="","",IF(COUNTIF(Liquidación!$C:$C,$B563)=0,"x",""))</f>
        <v/>
      </c>
      <c r="B563" s="78"/>
      <c r="C563" s="64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79"/>
      <c r="AD563" s="79"/>
      <c r="AE563" s="79"/>
      <c r="AF563" s="79"/>
      <c r="AG563" s="79"/>
      <c r="AH563" s="79"/>
      <c r="AI563" s="79"/>
      <c r="AJ563" s="79"/>
      <c r="AK563" s="62"/>
      <c r="AL563" s="62"/>
      <c r="AM563" s="79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</row>
    <row r="564" spans="1:78" x14ac:dyDescent="0.2">
      <c r="A564" s="80" t="str">
        <f>IF(B564="","",IF(COUNTIF(Liquidación!$C:$C,$B564)=0,"x",""))</f>
        <v/>
      </c>
      <c r="B564" s="78"/>
      <c r="C564" s="64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79"/>
      <c r="AD564" s="79"/>
      <c r="AE564" s="79"/>
      <c r="AF564" s="79"/>
      <c r="AG564" s="79"/>
      <c r="AH564" s="79"/>
      <c r="AI564" s="79"/>
      <c r="AJ564" s="79"/>
      <c r="AK564" s="62"/>
      <c r="AL564" s="62"/>
      <c r="AM564" s="79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</row>
    <row r="565" spans="1:78" x14ac:dyDescent="0.2">
      <c r="A565" s="80" t="str">
        <f>IF(B565="","",IF(COUNTIF(Liquidación!$C:$C,$B565)=0,"x",""))</f>
        <v/>
      </c>
      <c r="B565" s="78"/>
      <c r="C565" s="64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79"/>
      <c r="AD565" s="79"/>
      <c r="AE565" s="79"/>
      <c r="AF565" s="79"/>
      <c r="AG565" s="79"/>
      <c r="AH565" s="79"/>
      <c r="AI565" s="79"/>
      <c r="AJ565" s="79"/>
      <c r="AK565" s="62"/>
      <c r="AL565" s="62"/>
      <c r="AM565" s="79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</row>
    <row r="566" spans="1:78" x14ac:dyDescent="0.2">
      <c r="A566" s="80" t="str">
        <f>IF(B566="","",IF(COUNTIF(Liquidación!$C:$C,$B566)=0,"x",""))</f>
        <v/>
      </c>
      <c r="B566" s="78"/>
      <c r="C566" s="64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79"/>
      <c r="AD566" s="79"/>
      <c r="AE566" s="79"/>
      <c r="AF566" s="79"/>
      <c r="AG566" s="79"/>
      <c r="AH566" s="79"/>
      <c r="AI566" s="79"/>
      <c r="AJ566" s="79"/>
      <c r="AK566" s="62"/>
      <c r="AL566" s="62"/>
      <c r="AM566" s="79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</row>
    <row r="567" spans="1:78" x14ac:dyDescent="0.2">
      <c r="A567" s="80" t="str">
        <f>IF(B567="","",IF(COUNTIF(Liquidación!$C:$C,$B567)=0,"x",""))</f>
        <v/>
      </c>
      <c r="B567" s="78"/>
      <c r="C567" s="64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79"/>
      <c r="AD567" s="79"/>
      <c r="AE567" s="79"/>
      <c r="AF567" s="79"/>
      <c r="AG567" s="79"/>
      <c r="AH567" s="79"/>
      <c r="AI567" s="79"/>
      <c r="AJ567" s="79"/>
      <c r="AK567" s="62"/>
      <c r="AL567" s="62"/>
      <c r="AM567" s="79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</row>
    <row r="568" spans="1:78" x14ac:dyDescent="0.2">
      <c r="A568" s="80" t="str">
        <f>IF(B568="","",IF(COUNTIF(Liquidación!$C:$C,$B568)=0,"x",""))</f>
        <v/>
      </c>
      <c r="B568" s="78"/>
      <c r="C568" s="64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79"/>
      <c r="AD568" s="79"/>
      <c r="AE568" s="79"/>
      <c r="AF568" s="79"/>
      <c r="AG568" s="79"/>
      <c r="AH568" s="79"/>
      <c r="AI568" s="79"/>
      <c r="AJ568" s="79"/>
      <c r="AK568" s="62"/>
      <c r="AL568" s="62"/>
      <c r="AM568" s="79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</row>
    <row r="569" spans="1:78" x14ac:dyDescent="0.2">
      <c r="A569" s="80" t="str">
        <f>IF(B569="","",IF(COUNTIF(Liquidación!$C:$C,$B569)=0,"x",""))</f>
        <v/>
      </c>
      <c r="B569" s="78"/>
      <c r="C569" s="64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79"/>
      <c r="AD569" s="79"/>
      <c r="AE569" s="79"/>
      <c r="AF569" s="79"/>
      <c r="AG569" s="79"/>
      <c r="AH569" s="79"/>
      <c r="AI569" s="79"/>
      <c r="AJ569" s="79"/>
      <c r="AK569" s="62"/>
      <c r="AL569" s="62"/>
      <c r="AM569" s="79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</row>
    <row r="570" spans="1:78" x14ac:dyDescent="0.2">
      <c r="A570" s="80" t="str">
        <f>IF(B570="","",IF(COUNTIF(Liquidación!$C:$C,$B570)=0,"x",""))</f>
        <v/>
      </c>
      <c r="B570" s="78"/>
      <c r="C570" s="64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79"/>
      <c r="AD570" s="79"/>
      <c r="AE570" s="79"/>
      <c r="AF570" s="79"/>
      <c r="AG570" s="79"/>
      <c r="AH570" s="79"/>
      <c r="AI570" s="79"/>
      <c r="AJ570" s="79"/>
      <c r="AK570" s="62"/>
      <c r="AL570" s="62"/>
      <c r="AM570" s="79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</row>
    <row r="571" spans="1:78" x14ac:dyDescent="0.2">
      <c r="A571" s="80" t="str">
        <f>IF(B571="","",IF(COUNTIF(Liquidación!$C:$C,$B571)=0,"x",""))</f>
        <v/>
      </c>
      <c r="B571" s="78"/>
      <c r="C571" s="64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79"/>
      <c r="AD571" s="79"/>
      <c r="AE571" s="79"/>
      <c r="AF571" s="79"/>
      <c r="AG571" s="79"/>
      <c r="AH571" s="79"/>
      <c r="AI571" s="79"/>
      <c r="AJ571" s="79"/>
      <c r="AK571" s="62"/>
      <c r="AL571" s="62"/>
      <c r="AM571" s="79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</row>
    <row r="572" spans="1:78" x14ac:dyDescent="0.2">
      <c r="A572" s="80" t="str">
        <f>IF(B572="","",IF(COUNTIF(Liquidación!$C:$C,$B572)=0,"x",""))</f>
        <v/>
      </c>
      <c r="B572" s="78"/>
      <c r="C572" s="64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79"/>
      <c r="AD572" s="79"/>
      <c r="AE572" s="79"/>
      <c r="AF572" s="79"/>
      <c r="AG572" s="79"/>
      <c r="AH572" s="79"/>
      <c r="AI572" s="79"/>
      <c r="AJ572" s="79"/>
      <c r="AK572" s="62"/>
      <c r="AL572" s="62"/>
      <c r="AM572" s="79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</row>
    <row r="573" spans="1:78" x14ac:dyDescent="0.2">
      <c r="A573" s="80" t="str">
        <f>IF(B573="","",IF(COUNTIF(Liquidación!$C:$C,$B573)=0,"x",""))</f>
        <v/>
      </c>
      <c r="B573" s="78"/>
      <c r="C573" s="64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79"/>
      <c r="AD573" s="79"/>
      <c r="AE573" s="79"/>
      <c r="AF573" s="79"/>
      <c r="AG573" s="79"/>
      <c r="AH573" s="79"/>
      <c r="AI573" s="79"/>
      <c r="AJ573" s="79"/>
      <c r="AK573" s="62"/>
      <c r="AL573" s="62"/>
      <c r="AM573" s="79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</row>
    <row r="574" spans="1:78" x14ac:dyDescent="0.2">
      <c r="A574" s="80" t="str">
        <f>IF(B574="","",IF(COUNTIF(Liquidación!$C:$C,$B574)=0,"x",""))</f>
        <v/>
      </c>
      <c r="B574" s="78"/>
      <c r="C574" s="64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79"/>
      <c r="AD574" s="79"/>
      <c r="AE574" s="79"/>
      <c r="AF574" s="79"/>
      <c r="AG574" s="79"/>
      <c r="AH574" s="79"/>
      <c r="AI574" s="79"/>
      <c r="AJ574" s="79"/>
      <c r="AK574" s="62"/>
      <c r="AL574" s="62"/>
      <c r="AM574" s="79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</row>
    <row r="575" spans="1:78" x14ac:dyDescent="0.2">
      <c r="A575" s="80" t="str">
        <f>IF(B575="","",IF(COUNTIF(Liquidación!$C:$C,$B575)=0,"x",""))</f>
        <v/>
      </c>
      <c r="B575" s="78"/>
      <c r="C575" s="64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79"/>
      <c r="AD575" s="79"/>
      <c r="AE575" s="79"/>
      <c r="AF575" s="79"/>
      <c r="AG575" s="79"/>
      <c r="AH575" s="79"/>
      <c r="AI575" s="79"/>
      <c r="AJ575" s="79"/>
      <c r="AK575" s="62"/>
      <c r="AL575" s="62"/>
      <c r="AM575" s="79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</row>
    <row r="576" spans="1:78" x14ac:dyDescent="0.2">
      <c r="A576" s="80" t="str">
        <f>IF(B576="","",IF(COUNTIF(Liquidación!$C:$C,$B576)=0,"x",""))</f>
        <v/>
      </c>
      <c r="B576" s="78"/>
      <c r="C576" s="64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79"/>
      <c r="AD576" s="79"/>
      <c r="AE576" s="79"/>
      <c r="AF576" s="79"/>
      <c r="AG576" s="79"/>
      <c r="AH576" s="79"/>
      <c r="AI576" s="79"/>
      <c r="AJ576" s="79"/>
      <c r="AK576" s="62"/>
      <c r="AL576" s="62"/>
      <c r="AM576" s="79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</row>
    <row r="577" spans="1:78" x14ac:dyDescent="0.2">
      <c r="A577" s="80" t="str">
        <f>IF(B577="","",IF(COUNTIF(Liquidación!$C:$C,$B577)=0,"x",""))</f>
        <v/>
      </c>
      <c r="B577" s="78"/>
      <c r="C577" s="64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79"/>
      <c r="AD577" s="79"/>
      <c r="AE577" s="79"/>
      <c r="AF577" s="79"/>
      <c r="AG577" s="79"/>
      <c r="AH577" s="79"/>
      <c r="AI577" s="79"/>
      <c r="AJ577" s="79"/>
      <c r="AK577" s="62"/>
      <c r="AL577" s="62"/>
      <c r="AM577" s="79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</row>
    <row r="578" spans="1:78" x14ac:dyDescent="0.2">
      <c r="A578" s="80" t="str">
        <f>IF(B578="","",IF(COUNTIF(Liquidación!$C:$C,$B578)=0,"x",""))</f>
        <v/>
      </c>
      <c r="B578" s="78"/>
      <c r="C578" s="64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79"/>
      <c r="AD578" s="79"/>
      <c r="AE578" s="79"/>
      <c r="AF578" s="79"/>
      <c r="AG578" s="79"/>
      <c r="AH578" s="79"/>
      <c r="AI578" s="79"/>
      <c r="AJ578" s="79"/>
      <c r="AK578" s="62"/>
      <c r="AL578" s="62"/>
      <c r="AM578" s="79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</row>
    <row r="579" spans="1:78" x14ac:dyDescent="0.2">
      <c r="A579" s="80" t="str">
        <f>IF(B579="","",IF(COUNTIF(Liquidación!$C:$C,$B579)=0,"x",""))</f>
        <v/>
      </c>
      <c r="B579" s="78"/>
      <c r="C579" s="64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79"/>
      <c r="AD579" s="79"/>
      <c r="AE579" s="79"/>
      <c r="AF579" s="79"/>
      <c r="AG579" s="79"/>
      <c r="AH579" s="79"/>
      <c r="AI579" s="79"/>
      <c r="AJ579" s="79"/>
      <c r="AK579" s="62"/>
      <c r="AL579" s="62"/>
      <c r="AM579" s="79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</row>
    <row r="580" spans="1:78" x14ac:dyDescent="0.2">
      <c r="A580" s="80" t="str">
        <f>IF(B580="","",IF(COUNTIF(Liquidación!$C:$C,$B580)=0,"x",""))</f>
        <v/>
      </c>
      <c r="B580" s="78"/>
      <c r="C580" s="64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79"/>
      <c r="AD580" s="79"/>
      <c r="AE580" s="79"/>
      <c r="AF580" s="79"/>
      <c r="AG580" s="79"/>
      <c r="AH580" s="79"/>
      <c r="AI580" s="79"/>
      <c r="AJ580" s="79"/>
      <c r="AK580" s="62"/>
      <c r="AL580" s="62"/>
      <c r="AM580" s="79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</row>
    <row r="581" spans="1:78" x14ac:dyDescent="0.2">
      <c r="A581" s="80" t="str">
        <f>IF(B581="","",IF(COUNTIF(Liquidación!$C:$C,$B581)=0,"x",""))</f>
        <v/>
      </c>
      <c r="B581" s="78"/>
      <c r="C581" s="64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79"/>
      <c r="AD581" s="79"/>
      <c r="AE581" s="79"/>
      <c r="AF581" s="79"/>
      <c r="AG581" s="79"/>
      <c r="AH581" s="79"/>
      <c r="AI581" s="79"/>
      <c r="AJ581" s="79"/>
      <c r="AK581" s="62"/>
      <c r="AL581" s="62"/>
      <c r="AM581" s="79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</row>
    <row r="582" spans="1:78" x14ac:dyDescent="0.2">
      <c r="A582" s="80" t="str">
        <f>IF(B582="","",IF(COUNTIF(Liquidación!$C:$C,$B582)=0,"x",""))</f>
        <v/>
      </c>
      <c r="B582" s="78"/>
      <c r="C582" s="64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79"/>
      <c r="AD582" s="79"/>
      <c r="AE582" s="79"/>
      <c r="AF582" s="79"/>
      <c r="AG582" s="79"/>
      <c r="AH582" s="79"/>
      <c r="AI582" s="79"/>
      <c r="AJ582" s="79"/>
      <c r="AK582" s="62"/>
      <c r="AL582" s="62"/>
      <c r="AM582" s="79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</row>
    <row r="583" spans="1:78" x14ac:dyDescent="0.2">
      <c r="A583" s="80" t="str">
        <f>IF(B583="","",IF(COUNTIF(Liquidación!$C:$C,$B583)=0,"x",""))</f>
        <v/>
      </c>
      <c r="B583" s="78"/>
      <c r="C583" s="64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79"/>
      <c r="AD583" s="79"/>
      <c r="AE583" s="79"/>
      <c r="AF583" s="79"/>
      <c r="AG583" s="79"/>
      <c r="AH583" s="79"/>
      <c r="AI583" s="79"/>
      <c r="AJ583" s="79"/>
      <c r="AK583" s="62"/>
      <c r="AL583" s="62"/>
      <c r="AM583" s="79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</row>
    <row r="584" spans="1:78" x14ac:dyDescent="0.2">
      <c r="A584" s="80" t="str">
        <f>IF(B584="","",IF(COUNTIF(Liquidación!$C:$C,$B584)=0,"x",""))</f>
        <v/>
      </c>
      <c r="B584" s="78"/>
      <c r="C584" s="64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79"/>
      <c r="AD584" s="79"/>
      <c r="AE584" s="79"/>
      <c r="AF584" s="79"/>
      <c r="AG584" s="79"/>
      <c r="AH584" s="79"/>
      <c r="AI584" s="79"/>
      <c r="AJ584" s="79"/>
      <c r="AK584" s="62"/>
      <c r="AL584" s="62"/>
      <c r="AM584" s="79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</row>
    <row r="585" spans="1:78" x14ac:dyDescent="0.2">
      <c r="A585" s="80" t="str">
        <f>IF(B585="","",IF(COUNTIF(Liquidación!$C:$C,$B585)=0,"x",""))</f>
        <v/>
      </c>
      <c r="B585" s="78"/>
      <c r="C585" s="64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79"/>
      <c r="AD585" s="79"/>
      <c r="AE585" s="79"/>
      <c r="AF585" s="79"/>
      <c r="AG585" s="79"/>
      <c r="AH585" s="79"/>
      <c r="AI585" s="79"/>
      <c r="AJ585" s="79"/>
      <c r="AK585" s="62"/>
      <c r="AL585" s="62"/>
      <c r="AM585" s="79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</row>
    <row r="586" spans="1:78" x14ac:dyDescent="0.2">
      <c r="A586" s="80" t="str">
        <f>IF(B586="","",IF(COUNTIF(Liquidación!$C:$C,$B586)=0,"x",""))</f>
        <v/>
      </c>
      <c r="B586" s="78"/>
      <c r="C586" s="64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79"/>
      <c r="AD586" s="79"/>
      <c r="AE586" s="79"/>
      <c r="AF586" s="79"/>
      <c r="AG586" s="79"/>
      <c r="AH586" s="79"/>
      <c r="AI586" s="79"/>
      <c r="AJ586" s="79"/>
      <c r="AK586" s="62"/>
      <c r="AL586" s="62"/>
      <c r="AM586" s="79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</row>
    <row r="587" spans="1:78" x14ac:dyDescent="0.2">
      <c r="A587" s="80" t="str">
        <f>IF(B587="","",IF(COUNTIF(Liquidación!$C:$C,$B587)=0,"x",""))</f>
        <v/>
      </c>
      <c r="B587" s="78"/>
      <c r="C587" s="64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79"/>
      <c r="AD587" s="79"/>
      <c r="AE587" s="79"/>
      <c r="AF587" s="79"/>
      <c r="AG587" s="79"/>
      <c r="AH587" s="79"/>
      <c r="AI587" s="79"/>
      <c r="AJ587" s="79"/>
      <c r="AK587" s="62"/>
      <c r="AL587" s="62"/>
      <c r="AM587" s="79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</row>
    <row r="588" spans="1:78" x14ac:dyDescent="0.2">
      <c r="A588" s="80" t="str">
        <f>IF(B588="","",IF(COUNTIF(Liquidación!$C:$C,$B588)=0,"x",""))</f>
        <v/>
      </c>
      <c r="B588" s="78"/>
      <c r="C588" s="64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79"/>
      <c r="AD588" s="79"/>
      <c r="AE588" s="79"/>
      <c r="AF588" s="79"/>
      <c r="AG588" s="79"/>
      <c r="AH588" s="79"/>
      <c r="AI588" s="79"/>
      <c r="AJ588" s="79"/>
      <c r="AK588" s="62"/>
      <c r="AL588" s="62"/>
      <c r="AM588" s="79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</row>
    <row r="589" spans="1:78" x14ac:dyDescent="0.2">
      <c r="A589" s="80" t="str">
        <f>IF(B589="","",IF(COUNTIF(Liquidación!$C:$C,$B589)=0,"x",""))</f>
        <v/>
      </c>
      <c r="B589" s="78"/>
      <c r="C589" s="64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79"/>
      <c r="AD589" s="79"/>
      <c r="AE589" s="79"/>
      <c r="AF589" s="79"/>
      <c r="AG589" s="79"/>
      <c r="AH589" s="79"/>
      <c r="AI589" s="79"/>
      <c r="AJ589" s="79"/>
      <c r="AK589" s="62"/>
      <c r="AL589" s="62"/>
      <c r="AM589" s="79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</row>
    <row r="590" spans="1:78" x14ac:dyDescent="0.2">
      <c r="A590" s="80" t="str">
        <f>IF(B590="","",IF(COUNTIF(Liquidación!$C:$C,$B590)=0,"x",""))</f>
        <v/>
      </c>
      <c r="B590" s="78"/>
      <c r="C590" s="64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79"/>
      <c r="AD590" s="79"/>
      <c r="AE590" s="79"/>
      <c r="AF590" s="79"/>
      <c r="AG590" s="79"/>
      <c r="AH590" s="79"/>
      <c r="AI590" s="79"/>
      <c r="AJ590" s="79"/>
      <c r="AK590" s="62"/>
      <c r="AL590" s="62"/>
      <c r="AM590" s="79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</row>
    <row r="591" spans="1:78" x14ac:dyDescent="0.2">
      <c r="A591" s="80" t="str">
        <f>IF(B591="","",IF(COUNTIF(Liquidación!$C:$C,$B591)=0,"x",""))</f>
        <v/>
      </c>
      <c r="B591" s="78"/>
      <c r="C591" s="64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79"/>
      <c r="AD591" s="79"/>
      <c r="AE591" s="79"/>
      <c r="AF591" s="79"/>
      <c r="AG591" s="79"/>
      <c r="AH591" s="79"/>
      <c r="AI591" s="79"/>
      <c r="AJ591" s="79"/>
      <c r="AK591" s="62"/>
      <c r="AL591" s="62"/>
      <c r="AM591" s="79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</row>
    <row r="592" spans="1:78" x14ac:dyDescent="0.2">
      <c r="A592" s="80" t="str">
        <f>IF(B592="","",IF(COUNTIF(Liquidación!$C:$C,$B592)=0,"x",""))</f>
        <v/>
      </c>
      <c r="B592" s="78"/>
      <c r="C592" s="64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79"/>
      <c r="AD592" s="79"/>
      <c r="AE592" s="79"/>
      <c r="AF592" s="79"/>
      <c r="AG592" s="79"/>
      <c r="AH592" s="79"/>
      <c r="AI592" s="79"/>
      <c r="AJ592" s="79"/>
      <c r="AK592" s="62"/>
      <c r="AL592" s="62"/>
      <c r="AM592" s="79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</row>
    <row r="593" spans="1:78" x14ac:dyDescent="0.2">
      <c r="A593" s="80" t="str">
        <f>IF(B593="","",IF(COUNTIF(Liquidación!$C:$C,$B593)=0,"x",""))</f>
        <v/>
      </c>
      <c r="B593" s="78"/>
      <c r="C593" s="64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79"/>
      <c r="AD593" s="79"/>
      <c r="AE593" s="79"/>
      <c r="AF593" s="79"/>
      <c r="AG593" s="79"/>
      <c r="AH593" s="79"/>
      <c r="AI593" s="79"/>
      <c r="AJ593" s="79"/>
      <c r="AK593" s="62"/>
      <c r="AL593" s="62"/>
      <c r="AM593" s="79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</row>
    <row r="594" spans="1:78" x14ac:dyDescent="0.2">
      <c r="A594" s="80" t="str">
        <f>IF(B594="","",IF(COUNTIF(Liquidación!$C:$C,$B594)=0,"x",""))</f>
        <v/>
      </c>
      <c r="B594" s="78"/>
      <c r="C594" s="64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79"/>
      <c r="AD594" s="79"/>
      <c r="AE594" s="79"/>
      <c r="AF594" s="79"/>
      <c r="AG594" s="79"/>
      <c r="AH594" s="79"/>
      <c r="AI594" s="79"/>
      <c r="AJ594" s="79"/>
      <c r="AK594" s="62"/>
      <c r="AL594" s="62"/>
      <c r="AM594" s="79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</row>
    <row r="595" spans="1:78" x14ac:dyDescent="0.2">
      <c r="A595" s="80" t="str">
        <f>IF(B595="","",IF(COUNTIF(Liquidación!$C:$C,$B595)=0,"x",""))</f>
        <v/>
      </c>
      <c r="B595" s="78"/>
      <c r="C595" s="64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79"/>
      <c r="AD595" s="79"/>
      <c r="AE595" s="79"/>
      <c r="AF595" s="79"/>
      <c r="AG595" s="79"/>
      <c r="AH595" s="79"/>
      <c r="AI595" s="79"/>
      <c r="AJ595" s="79"/>
      <c r="AK595" s="62"/>
      <c r="AL595" s="62"/>
      <c r="AM595" s="79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</row>
    <row r="596" spans="1:78" x14ac:dyDescent="0.2">
      <c r="A596" s="80" t="str">
        <f>IF(B596="","",IF(COUNTIF(Liquidación!$C:$C,$B596)=0,"x",""))</f>
        <v/>
      </c>
      <c r="B596" s="78"/>
      <c r="C596" s="64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79"/>
      <c r="AD596" s="79"/>
      <c r="AE596" s="79"/>
      <c r="AF596" s="79"/>
      <c r="AG596" s="79"/>
      <c r="AH596" s="79"/>
      <c r="AI596" s="79"/>
      <c r="AJ596" s="79"/>
      <c r="AK596" s="62"/>
      <c r="AL596" s="62"/>
      <c r="AM596" s="79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</row>
    <row r="597" spans="1:78" x14ac:dyDescent="0.2">
      <c r="A597" s="80" t="str">
        <f>IF(B597="","",IF(COUNTIF(Liquidación!$C:$C,$B597)=0,"x",""))</f>
        <v/>
      </c>
      <c r="B597" s="78"/>
      <c r="C597" s="64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79"/>
      <c r="AD597" s="79"/>
      <c r="AE597" s="79"/>
      <c r="AF597" s="79"/>
      <c r="AG597" s="79"/>
      <c r="AH597" s="79"/>
      <c r="AI597" s="79"/>
      <c r="AJ597" s="79"/>
      <c r="AK597" s="62"/>
      <c r="AL597" s="62"/>
      <c r="AM597" s="79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</row>
    <row r="598" spans="1:78" x14ac:dyDescent="0.2">
      <c r="A598" s="80" t="str">
        <f>IF(B598="","",IF(COUNTIF(Liquidación!$C:$C,$B598)=0,"x",""))</f>
        <v/>
      </c>
      <c r="B598" s="78"/>
      <c r="C598" s="64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79"/>
      <c r="AD598" s="79"/>
      <c r="AE598" s="79"/>
      <c r="AF598" s="79"/>
      <c r="AG598" s="79"/>
      <c r="AH598" s="79"/>
      <c r="AI598" s="79"/>
      <c r="AJ598" s="79"/>
      <c r="AK598" s="62"/>
      <c r="AL598" s="62"/>
      <c r="AM598" s="79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</row>
    <row r="599" spans="1:78" x14ac:dyDescent="0.2">
      <c r="A599" s="80" t="str">
        <f>IF(B599="","",IF(COUNTIF(Liquidación!$C:$C,$B599)=0,"x",""))</f>
        <v/>
      </c>
      <c r="B599" s="78"/>
      <c r="C599" s="64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79"/>
      <c r="AD599" s="79"/>
      <c r="AE599" s="79"/>
      <c r="AF599" s="79"/>
      <c r="AG599" s="79"/>
      <c r="AH599" s="79"/>
      <c r="AI599" s="79"/>
      <c r="AJ599" s="79"/>
      <c r="AK599" s="62"/>
      <c r="AL599" s="62"/>
      <c r="AM599" s="79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</row>
    <row r="600" spans="1:78" x14ac:dyDescent="0.2">
      <c r="A600" s="80" t="str">
        <f>IF(B600="","",IF(COUNTIF(Liquidación!$C:$C,$B600)=0,"x",""))</f>
        <v/>
      </c>
      <c r="B600" s="78"/>
      <c r="C600" s="64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79"/>
      <c r="AD600" s="79"/>
      <c r="AE600" s="79"/>
      <c r="AF600" s="79"/>
      <c r="AG600" s="79"/>
      <c r="AH600" s="79"/>
      <c r="AI600" s="79"/>
      <c r="AJ600" s="79"/>
      <c r="AK600" s="62"/>
      <c r="AL600" s="62"/>
      <c r="AM600" s="79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</row>
    <row r="601" spans="1:78" x14ac:dyDescent="0.2">
      <c r="A601" s="80" t="str">
        <f>IF(B601="","",IF(COUNTIF(Liquidación!$C:$C,$B601)=0,"x",""))</f>
        <v/>
      </c>
      <c r="B601" s="78"/>
      <c r="C601" s="64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79"/>
      <c r="AD601" s="79"/>
      <c r="AE601" s="79"/>
      <c r="AF601" s="79"/>
      <c r="AG601" s="79"/>
      <c r="AH601" s="79"/>
      <c r="AI601" s="79"/>
      <c r="AJ601" s="79"/>
      <c r="AK601" s="62"/>
      <c r="AL601" s="62"/>
      <c r="AM601" s="79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</row>
    <row r="602" spans="1:78" x14ac:dyDescent="0.2">
      <c r="A602" s="80" t="str">
        <f>IF(B602="","",IF(COUNTIF(Liquidación!$C:$C,$B602)=0,"x",""))</f>
        <v/>
      </c>
      <c r="B602" s="78"/>
      <c r="C602" s="64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79"/>
      <c r="AD602" s="79"/>
      <c r="AE602" s="79"/>
      <c r="AF602" s="79"/>
      <c r="AG602" s="79"/>
      <c r="AH602" s="79"/>
      <c r="AI602" s="79"/>
      <c r="AJ602" s="79"/>
      <c r="AK602" s="62"/>
      <c r="AL602" s="62"/>
      <c r="AM602" s="79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</row>
    <row r="603" spans="1:78" x14ac:dyDescent="0.2">
      <c r="A603" s="80" t="str">
        <f>IF(B603="","",IF(COUNTIF(Liquidación!$C:$C,$B603)=0,"x",""))</f>
        <v/>
      </c>
      <c r="B603" s="78"/>
      <c r="C603" s="64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79"/>
      <c r="AD603" s="79"/>
      <c r="AE603" s="79"/>
      <c r="AF603" s="79"/>
      <c r="AG603" s="79"/>
      <c r="AH603" s="79"/>
      <c r="AI603" s="79"/>
      <c r="AJ603" s="79"/>
      <c r="AK603" s="62"/>
      <c r="AL603" s="62"/>
      <c r="AM603" s="79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</row>
    <row r="604" spans="1:78" x14ac:dyDescent="0.2">
      <c r="A604" s="80" t="str">
        <f>IF(B604="","",IF(COUNTIF(Liquidación!$C:$C,$B604)=0,"x",""))</f>
        <v/>
      </c>
      <c r="B604" s="78"/>
      <c r="C604" s="64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79"/>
      <c r="AD604" s="79"/>
      <c r="AE604" s="79"/>
      <c r="AF604" s="79"/>
      <c r="AG604" s="79"/>
      <c r="AH604" s="79"/>
      <c r="AI604" s="79"/>
      <c r="AJ604" s="79"/>
      <c r="AK604" s="62"/>
      <c r="AL604" s="62"/>
      <c r="AM604" s="79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</row>
    <row r="605" spans="1:78" x14ac:dyDescent="0.2">
      <c r="A605" s="80" t="str">
        <f>IF(B605="","",IF(COUNTIF(Liquidación!$C:$C,$B605)=0,"x",""))</f>
        <v/>
      </c>
      <c r="B605" s="78"/>
      <c r="C605" s="64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79"/>
      <c r="AD605" s="79"/>
      <c r="AE605" s="79"/>
      <c r="AF605" s="79"/>
      <c r="AG605" s="79"/>
      <c r="AH605" s="79"/>
      <c r="AI605" s="79"/>
      <c r="AJ605" s="79"/>
      <c r="AK605" s="62"/>
      <c r="AL605" s="62"/>
      <c r="AM605" s="79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</row>
    <row r="606" spans="1:78" x14ac:dyDescent="0.2">
      <c r="A606" s="80" t="str">
        <f>IF(B606="","",IF(COUNTIF(Liquidación!$C:$C,$B606)=0,"x",""))</f>
        <v/>
      </c>
      <c r="B606" s="78"/>
      <c r="C606" s="64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79"/>
      <c r="AD606" s="79"/>
      <c r="AE606" s="79"/>
      <c r="AF606" s="79"/>
      <c r="AG606" s="79"/>
      <c r="AH606" s="79"/>
      <c r="AI606" s="79"/>
      <c r="AJ606" s="79"/>
      <c r="AK606" s="62"/>
      <c r="AL606" s="62"/>
      <c r="AM606" s="79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</row>
    <row r="607" spans="1:78" x14ac:dyDescent="0.2">
      <c r="A607" s="80" t="str">
        <f>IF(B607="","",IF(COUNTIF(Liquidación!$C:$C,$B607)=0,"x",""))</f>
        <v/>
      </c>
      <c r="B607" s="78"/>
      <c r="C607" s="64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79"/>
      <c r="AD607" s="79"/>
      <c r="AE607" s="79"/>
      <c r="AF607" s="79"/>
      <c r="AG607" s="79"/>
      <c r="AH607" s="79"/>
      <c r="AI607" s="79"/>
      <c r="AJ607" s="79"/>
      <c r="AK607" s="62"/>
      <c r="AL607" s="62"/>
      <c r="AM607" s="79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</row>
    <row r="608" spans="1:78" x14ac:dyDescent="0.2">
      <c r="A608" s="80" t="str">
        <f>IF(B608="","",IF(COUNTIF(Liquidación!$C:$C,$B608)=0,"x",""))</f>
        <v/>
      </c>
      <c r="B608" s="78"/>
      <c r="C608" s="64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79"/>
      <c r="AD608" s="79"/>
      <c r="AE608" s="79"/>
      <c r="AF608" s="79"/>
      <c r="AG608" s="79"/>
      <c r="AH608" s="79"/>
      <c r="AI608" s="79"/>
      <c r="AJ608" s="79"/>
      <c r="AK608" s="62"/>
      <c r="AL608" s="62"/>
      <c r="AM608" s="79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</row>
    <row r="609" spans="1:78" x14ac:dyDescent="0.2">
      <c r="A609" s="80" t="str">
        <f>IF(B609="","",IF(COUNTIF(Liquidación!$C:$C,$B609)=0,"x",""))</f>
        <v/>
      </c>
      <c r="B609" s="78"/>
      <c r="C609" s="64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79"/>
      <c r="AD609" s="79"/>
      <c r="AE609" s="79"/>
      <c r="AF609" s="79"/>
      <c r="AG609" s="79"/>
      <c r="AH609" s="79"/>
      <c r="AI609" s="79"/>
      <c r="AJ609" s="79"/>
      <c r="AK609" s="62"/>
      <c r="AL609" s="62"/>
      <c r="AM609" s="79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</row>
    <row r="610" spans="1:78" x14ac:dyDescent="0.2">
      <c r="A610" s="80" t="str">
        <f>IF(B610="","",IF(COUNTIF(Liquidación!$C:$C,$B610)=0,"x",""))</f>
        <v/>
      </c>
      <c r="B610" s="78"/>
      <c r="C610" s="64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79"/>
      <c r="AD610" s="79"/>
      <c r="AE610" s="79"/>
      <c r="AF610" s="79"/>
      <c r="AG610" s="79"/>
      <c r="AH610" s="79"/>
      <c r="AI610" s="79"/>
      <c r="AJ610" s="79"/>
      <c r="AK610" s="62"/>
      <c r="AL610" s="62"/>
      <c r="AM610" s="79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</row>
    <row r="611" spans="1:78" x14ac:dyDescent="0.2">
      <c r="A611" s="80" t="str">
        <f>IF(B611="","",IF(COUNTIF(Liquidación!$C:$C,$B611)=0,"x",""))</f>
        <v/>
      </c>
      <c r="B611" s="78"/>
      <c r="C611" s="64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79"/>
      <c r="AD611" s="79"/>
      <c r="AE611" s="79"/>
      <c r="AF611" s="79"/>
      <c r="AG611" s="79"/>
      <c r="AH611" s="79"/>
      <c r="AI611" s="79"/>
      <c r="AJ611" s="79"/>
      <c r="AK611" s="62"/>
      <c r="AL611" s="62"/>
      <c r="AM611" s="79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</row>
    <row r="612" spans="1:78" x14ac:dyDescent="0.2">
      <c r="A612" s="80" t="str">
        <f>IF(B612="","",IF(COUNTIF(Liquidación!$C:$C,$B612)=0,"x",""))</f>
        <v/>
      </c>
      <c r="B612" s="78"/>
      <c r="C612" s="64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79"/>
      <c r="AD612" s="79"/>
      <c r="AE612" s="79"/>
      <c r="AF612" s="79"/>
      <c r="AG612" s="79"/>
      <c r="AH612" s="79"/>
      <c r="AI612" s="79"/>
      <c r="AJ612" s="79"/>
      <c r="AK612" s="62"/>
      <c r="AL612" s="62"/>
      <c r="AM612" s="79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</row>
    <row r="613" spans="1:78" x14ac:dyDescent="0.2">
      <c r="A613" s="80" t="str">
        <f>IF(B613="","",IF(COUNTIF(Liquidación!$C:$C,$B613)=0,"x",""))</f>
        <v/>
      </c>
      <c r="B613" s="78"/>
      <c r="C613" s="64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79"/>
      <c r="AD613" s="79"/>
      <c r="AE613" s="79"/>
      <c r="AF613" s="79"/>
      <c r="AG613" s="79"/>
      <c r="AH613" s="79"/>
      <c r="AI613" s="79"/>
      <c r="AJ613" s="79"/>
      <c r="AK613" s="62"/>
      <c r="AL613" s="62"/>
      <c r="AM613" s="79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</row>
    <row r="614" spans="1:78" x14ac:dyDescent="0.2">
      <c r="A614" s="80" t="str">
        <f>IF(B614="","",IF(COUNTIF(Liquidación!$C:$C,$B614)=0,"x",""))</f>
        <v/>
      </c>
      <c r="B614" s="78"/>
      <c r="C614" s="64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79"/>
      <c r="AD614" s="79"/>
      <c r="AE614" s="79"/>
      <c r="AF614" s="79"/>
      <c r="AG614" s="79"/>
      <c r="AH614" s="79"/>
      <c r="AI614" s="79"/>
      <c r="AJ614" s="79"/>
      <c r="AK614" s="62"/>
      <c r="AL614" s="62"/>
      <c r="AM614" s="79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</row>
    <row r="615" spans="1:78" x14ac:dyDescent="0.2">
      <c r="A615" s="80" t="str">
        <f>IF(B615="","",IF(COUNTIF(Liquidación!$C:$C,$B615)=0,"x",""))</f>
        <v/>
      </c>
      <c r="B615" s="78"/>
      <c r="C615" s="64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79"/>
      <c r="AD615" s="79"/>
      <c r="AE615" s="79"/>
      <c r="AF615" s="79"/>
      <c r="AG615" s="79"/>
      <c r="AH615" s="79"/>
      <c r="AI615" s="79"/>
      <c r="AJ615" s="79"/>
      <c r="AK615" s="62"/>
      <c r="AL615" s="62"/>
      <c r="AM615" s="79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</row>
    <row r="616" spans="1:78" x14ac:dyDescent="0.2">
      <c r="A616" s="80" t="str">
        <f>IF(B616="","",IF(COUNTIF(Liquidación!$C:$C,$B616)=0,"x",""))</f>
        <v/>
      </c>
      <c r="B616" s="78"/>
      <c r="C616" s="64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79"/>
      <c r="AD616" s="79"/>
      <c r="AE616" s="79"/>
      <c r="AF616" s="79"/>
      <c r="AG616" s="79"/>
      <c r="AH616" s="79"/>
      <c r="AI616" s="79"/>
      <c r="AJ616" s="79"/>
      <c r="AK616" s="62"/>
      <c r="AL616" s="62"/>
      <c r="AM616" s="79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</row>
    <row r="617" spans="1:78" x14ac:dyDescent="0.2">
      <c r="A617" s="80" t="str">
        <f>IF(B617="","",IF(COUNTIF(Liquidación!$C:$C,$B617)=0,"x",""))</f>
        <v/>
      </c>
      <c r="B617" s="78"/>
      <c r="C617" s="64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79"/>
      <c r="AD617" s="79"/>
      <c r="AE617" s="79"/>
      <c r="AF617" s="79"/>
      <c r="AG617" s="79"/>
      <c r="AH617" s="79"/>
      <c r="AI617" s="79"/>
      <c r="AJ617" s="79"/>
      <c r="AK617" s="62"/>
      <c r="AL617" s="62"/>
      <c r="AM617" s="79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</row>
    <row r="618" spans="1:78" x14ac:dyDescent="0.2">
      <c r="A618" s="80" t="str">
        <f>IF(B618="","",IF(COUNTIF(Liquidación!$C:$C,$B618)=0,"x",""))</f>
        <v/>
      </c>
      <c r="B618" s="78"/>
      <c r="C618" s="64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79"/>
      <c r="AD618" s="79"/>
      <c r="AE618" s="79"/>
      <c r="AF618" s="79"/>
      <c r="AG618" s="79"/>
      <c r="AH618" s="79"/>
      <c r="AI618" s="79"/>
      <c r="AJ618" s="79"/>
      <c r="AK618" s="62"/>
      <c r="AL618" s="62"/>
      <c r="AM618" s="79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</row>
    <row r="619" spans="1:78" x14ac:dyDescent="0.2">
      <c r="A619" s="80" t="str">
        <f>IF(B619="","",IF(COUNTIF(Liquidación!$C:$C,$B619)=0,"x",""))</f>
        <v/>
      </c>
      <c r="B619" s="78"/>
      <c r="C619" s="64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79"/>
      <c r="AD619" s="79"/>
      <c r="AE619" s="79"/>
      <c r="AF619" s="79"/>
      <c r="AG619" s="79"/>
      <c r="AH619" s="79"/>
      <c r="AI619" s="79"/>
      <c r="AJ619" s="79"/>
      <c r="AK619" s="62"/>
      <c r="AL619" s="62"/>
      <c r="AM619" s="79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</row>
    <row r="620" spans="1:78" x14ac:dyDescent="0.2">
      <c r="A620" s="80" t="str">
        <f>IF(B620="","",IF(COUNTIF(Liquidación!$C:$C,$B620)=0,"x",""))</f>
        <v/>
      </c>
      <c r="B620" s="78"/>
      <c r="C620" s="64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79"/>
      <c r="AD620" s="79"/>
      <c r="AE620" s="79"/>
      <c r="AF620" s="79"/>
      <c r="AG620" s="79"/>
      <c r="AH620" s="79"/>
      <c r="AI620" s="79"/>
      <c r="AJ620" s="79"/>
      <c r="AK620" s="62"/>
      <c r="AL620" s="62"/>
      <c r="AM620" s="79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</row>
    <row r="621" spans="1:78" x14ac:dyDescent="0.2">
      <c r="A621" s="80" t="str">
        <f>IF(B621="","",IF(COUNTIF(Liquidación!$C:$C,$B621)=0,"x",""))</f>
        <v/>
      </c>
      <c r="B621" s="78"/>
      <c r="C621" s="64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79"/>
      <c r="AD621" s="79"/>
      <c r="AE621" s="79"/>
      <c r="AF621" s="79"/>
      <c r="AG621" s="79"/>
      <c r="AH621" s="79"/>
      <c r="AI621" s="79"/>
      <c r="AJ621" s="79"/>
      <c r="AK621" s="62"/>
      <c r="AL621" s="62"/>
      <c r="AM621" s="79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</row>
    <row r="622" spans="1:78" x14ac:dyDescent="0.2">
      <c r="A622" s="80" t="str">
        <f>IF(B622="","",IF(COUNTIF(Liquidación!$C:$C,$B622)=0,"x",""))</f>
        <v/>
      </c>
      <c r="B622" s="78"/>
      <c r="C622" s="64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79"/>
      <c r="AD622" s="79"/>
      <c r="AE622" s="79"/>
      <c r="AF622" s="79"/>
      <c r="AG622" s="79"/>
      <c r="AH622" s="79"/>
      <c r="AI622" s="79"/>
      <c r="AJ622" s="79"/>
      <c r="AK622" s="62"/>
      <c r="AL622" s="62"/>
      <c r="AM622" s="79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</row>
    <row r="623" spans="1:78" x14ac:dyDescent="0.2">
      <c r="A623" s="80" t="str">
        <f>IF(B623="","",IF(COUNTIF(Liquidación!$C:$C,$B623)=0,"x",""))</f>
        <v/>
      </c>
      <c r="B623" s="78"/>
      <c r="C623" s="64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79"/>
      <c r="AD623" s="79"/>
      <c r="AE623" s="79"/>
      <c r="AF623" s="79"/>
      <c r="AG623" s="79"/>
      <c r="AH623" s="79"/>
      <c r="AI623" s="79"/>
      <c r="AJ623" s="79"/>
      <c r="AK623" s="62"/>
      <c r="AL623" s="62"/>
      <c r="AM623" s="79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</row>
    <row r="624" spans="1:78" x14ac:dyDescent="0.2">
      <c r="A624" s="80" t="str">
        <f>IF(B624="","",IF(COUNTIF(Liquidación!$C:$C,$B624)=0,"x",""))</f>
        <v/>
      </c>
      <c r="B624" s="78"/>
      <c r="C624" s="64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79"/>
      <c r="AD624" s="79"/>
      <c r="AE624" s="79"/>
      <c r="AF624" s="79"/>
      <c r="AG624" s="79"/>
      <c r="AH624" s="79"/>
      <c r="AI624" s="79"/>
      <c r="AJ624" s="79"/>
      <c r="AK624" s="62"/>
      <c r="AL624" s="62"/>
      <c r="AM624" s="79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</row>
    <row r="625" spans="1:78" x14ac:dyDescent="0.2">
      <c r="A625" s="80" t="str">
        <f>IF(B625="","",IF(COUNTIF(Liquidación!$C:$C,$B625)=0,"x",""))</f>
        <v/>
      </c>
      <c r="B625" s="78"/>
      <c r="C625" s="64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79"/>
      <c r="AD625" s="79"/>
      <c r="AE625" s="79"/>
      <c r="AF625" s="79"/>
      <c r="AG625" s="79"/>
      <c r="AH625" s="79"/>
      <c r="AI625" s="79"/>
      <c r="AJ625" s="79"/>
      <c r="AK625" s="62"/>
      <c r="AL625" s="62"/>
      <c r="AM625" s="79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</row>
    <row r="626" spans="1:78" x14ac:dyDescent="0.2">
      <c r="A626" s="80" t="str">
        <f>IF(B626="","",IF(COUNTIF(Liquidación!$C:$C,$B626)=0,"x",""))</f>
        <v/>
      </c>
      <c r="B626" s="78"/>
      <c r="C626" s="64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79"/>
      <c r="AD626" s="79"/>
      <c r="AE626" s="79"/>
      <c r="AF626" s="79"/>
      <c r="AG626" s="79"/>
      <c r="AH626" s="79"/>
      <c r="AI626" s="79"/>
      <c r="AJ626" s="79"/>
      <c r="AK626" s="62"/>
      <c r="AL626" s="62"/>
      <c r="AM626" s="79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</row>
    <row r="627" spans="1:78" x14ac:dyDescent="0.2">
      <c r="A627" s="80" t="str">
        <f>IF(B627="","",IF(COUNTIF(Liquidación!$C:$C,$B627)=0,"x",""))</f>
        <v/>
      </c>
      <c r="B627" s="78"/>
      <c r="C627" s="64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79"/>
      <c r="AD627" s="79"/>
      <c r="AE627" s="79"/>
      <c r="AF627" s="79"/>
      <c r="AG627" s="79"/>
      <c r="AH627" s="79"/>
      <c r="AI627" s="79"/>
      <c r="AJ627" s="79"/>
      <c r="AK627" s="62"/>
      <c r="AL627" s="62"/>
      <c r="AM627" s="79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</row>
    <row r="628" spans="1:78" x14ac:dyDescent="0.2">
      <c r="A628" s="80" t="str">
        <f>IF(B628="","",IF(COUNTIF(Liquidación!$C:$C,$B628)=0,"x",""))</f>
        <v/>
      </c>
      <c r="B628" s="78"/>
      <c r="C628" s="64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79"/>
      <c r="AD628" s="79"/>
      <c r="AE628" s="79"/>
      <c r="AF628" s="79"/>
      <c r="AG628" s="79"/>
      <c r="AH628" s="79"/>
      <c r="AI628" s="79"/>
      <c r="AJ628" s="79"/>
      <c r="AK628" s="62"/>
      <c r="AL628" s="62"/>
      <c r="AM628" s="79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</row>
    <row r="629" spans="1:78" x14ac:dyDescent="0.2">
      <c r="A629" s="80" t="str">
        <f>IF(B629="","",IF(COUNTIF(Liquidación!$C:$C,$B629)=0,"x",""))</f>
        <v/>
      </c>
      <c r="B629" s="78"/>
      <c r="C629" s="64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79"/>
      <c r="AD629" s="79"/>
      <c r="AE629" s="79"/>
      <c r="AF629" s="79"/>
      <c r="AG629" s="79"/>
      <c r="AH629" s="79"/>
      <c r="AI629" s="79"/>
      <c r="AJ629" s="79"/>
      <c r="AK629" s="62"/>
      <c r="AL629" s="62"/>
      <c r="AM629" s="79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</row>
    <row r="630" spans="1:78" x14ac:dyDescent="0.2">
      <c r="A630" s="80" t="str">
        <f>IF(B630="","",IF(COUNTIF(Liquidación!$C:$C,$B630)=0,"x",""))</f>
        <v/>
      </c>
      <c r="B630" s="78"/>
      <c r="C630" s="64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79"/>
      <c r="AD630" s="79"/>
      <c r="AE630" s="79"/>
      <c r="AF630" s="79"/>
      <c r="AG630" s="79"/>
      <c r="AH630" s="79"/>
      <c r="AI630" s="79"/>
      <c r="AJ630" s="79"/>
      <c r="AK630" s="62"/>
      <c r="AL630" s="62"/>
      <c r="AM630" s="79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</row>
    <row r="631" spans="1:78" x14ac:dyDescent="0.2">
      <c r="A631" s="80" t="str">
        <f>IF(B631="","",IF(COUNTIF(Liquidación!$C:$C,$B631)=0,"x",""))</f>
        <v/>
      </c>
      <c r="B631" s="78"/>
      <c r="C631" s="64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79"/>
      <c r="AD631" s="79"/>
      <c r="AE631" s="79"/>
      <c r="AF631" s="79"/>
      <c r="AG631" s="79"/>
      <c r="AH631" s="79"/>
      <c r="AI631" s="79"/>
      <c r="AJ631" s="79"/>
      <c r="AK631" s="62"/>
      <c r="AL631" s="62"/>
      <c r="AM631" s="79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</row>
    <row r="632" spans="1:78" x14ac:dyDescent="0.2">
      <c r="A632" s="80" t="str">
        <f>IF(B632="","",IF(COUNTIF(Liquidación!$C:$C,$B632)=0,"x",""))</f>
        <v/>
      </c>
      <c r="B632" s="78"/>
      <c r="C632" s="64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79"/>
      <c r="AD632" s="79"/>
      <c r="AE632" s="79"/>
      <c r="AF632" s="79"/>
      <c r="AG632" s="79"/>
      <c r="AH632" s="79"/>
      <c r="AI632" s="79"/>
      <c r="AJ632" s="79"/>
      <c r="AK632" s="62"/>
      <c r="AL632" s="62"/>
      <c r="AM632" s="79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</row>
    <row r="633" spans="1:78" x14ac:dyDescent="0.2">
      <c r="A633" s="80" t="str">
        <f>IF(B633="","",IF(COUNTIF(Liquidación!$C:$C,$B633)=0,"x",""))</f>
        <v/>
      </c>
      <c r="B633" s="78"/>
      <c r="C633" s="64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79"/>
      <c r="AD633" s="79"/>
      <c r="AE633" s="79"/>
      <c r="AF633" s="79"/>
      <c r="AG633" s="79"/>
      <c r="AH633" s="79"/>
      <c r="AI633" s="79"/>
      <c r="AJ633" s="79"/>
      <c r="AK633" s="62"/>
      <c r="AL633" s="62"/>
      <c r="AM633" s="79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</row>
    <row r="634" spans="1:78" x14ac:dyDescent="0.2">
      <c r="A634" s="80" t="str">
        <f>IF(B634="","",IF(COUNTIF(Liquidación!$C:$C,$B634)=0,"x",""))</f>
        <v/>
      </c>
      <c r="B634" s="78"/>
      <c r="C634" s="64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79"/>
      <c r="AD634" s="79"/>
      <c r="AE634" s="79"/>
      <c r="AF634" s="79"/>
      <c r="AG634" s="79"/>
      <c r="AH634" s="79"/>
      <c r="AI634" s="79"/>
      <c r="AJ634" s="79"/>
      <c r="AK634" s="62"/>
      <c r="AL634" s="62"/>
      <c r="AM634" s="79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</row>
    <row r="635" spans="1:78" x14ac:dyDescent="0.2">
      <c r="A635" s="80" t="str">
        <f>IF(B635="","",IF(COUNTIF(Liquidación!$C:$C,$B635)=0,"x",""))</f>
        <v/>
      </c>
      <c r="B635" s="78"/>
      <c r="C635" s="64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79"/>
      <c r="AD635" s="79"/>
      <c r="AE635" s="79"/>
      <c r="AF635" s="79"/>
      <c r="AG635" s="79"/>
      <c r="AH635" s="79"/>
      <c r="AI635" s="79"/>
      <c r="AJ635" s="79"/>
      <c r="AK635" s="62"/>
      <c r="AL635" s="62"/>
      <c r="AM635" s="79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</row>
    <row r="636" spans="1:78" x14ac:dyDescent="0.2">
      <c r="A636" s="80" t="str">
        <f>IF(B636="","",IF(COUNTIF(Liquidación!$C:$C,$B636)=0,"x",""))</f>
        <v/>
      </c>
      <c r="B636" s="78"/>
      <c r="C636" s="64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79"/>
      <c r="AD636" s="79"/>
      <c r="AE636" s="79"/>
      <c r="AF636" s="79"/>
      <c r="AG636" s="79"/>
      <c r="AH636" s="79"/>
      <c r="AI636" s="79"/>
      <c r="AJ636" s="79"/>
      <c r="AK636" s="62"/>
      <c r="AL636" s="62"/>
      <c r="AM636" s="79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</row>
    <row r="637" spans="1:78" x14ac:dyDescent="0.2">
      <c r="A637" s="80" t="str">
        <f>IF(B637="","",IF(COUNTIF(Liquidación!$C:$C,$B637)=0,"x",""))</f>
        <v/>
      </c>
      <c r="B637" s="78"/>
      <c r="C637" s="64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79"/>
      <c r="AD637" s="79"/>
      <c r="AE637" s="79"/>
      <c r="AF637" s="79"/>
      <c r="AG637" s="79"/>
      <c r="AH637" s="79"/>
      <c r="AI637" s="79"/>
      <c r="AJ637" s="79"/>
      <c r="AK637" s="62"/>
      <c r="AL637" s="62"/>
      <c r="AM637" s="79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</row>
    <row r="638" spans="1:78" x14ac:dyDescent="0.2">
      <c r="A638" s="80" t="str">
        <f>IF(B638="","",IF(COUNTIF(Liquidación!$C:$C,$B638)=0,"x",""))</f>
        <v/>
      </c>
      <c r="B638" s="78"/>
      <c r="C638" s="64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79"/>
      <c r="AD638" s="79"/>
      <c r="AE638" s="79"/>
      <c r="AF638" s="79"/>
      <c r="AG638" s="79"/>
      <c r="AH638" s="79"/>
      <c r="AI638" s="79"/>
      <c r="AJ638" s="79"/>
      <c r="AK638" s="62"/>
      <c r="AL638" s="62"/>
      <c r="AM638" s="79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</row>
    <row r="639" spans="1:78" x14ac:dyDescent="0.2">
      <c r="A639" s="80" t="str">
        <f>IF(B639="","",IF(COUNTIF(Liquidación!$C:$C,$B639)=0,"x",""))</f>
        <v/>
      </c>
      <c r="B639" s="78"/>
      <c r="C639" s="64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79"/>
      <c r="AD639" s="79"/>
      <c r="AE639" s="79"/>
      <c r="AF639" s="79"/>
      <c r="AG639" s="79"/>
      <c r="AH639" s="79"/>
      <c r="AI639" s="79"/>
      <c r="AJ639" s="79"/>
      <c r="AK639" s="62"/>
      <c r="AL639" s="62"/>
      <c r="AM639" s="79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</row>
    <row r="640" spans="1:78" x14ac:dyDescent="0.2">
      <c r="A640" s="80" t="str">
        <f>IF(B640="","",IF(COUNTIF(Liquidación!$C:$C,$B640)=0,"x",""))</f>
        <v/>
      </c>
      <c r="B640" s="78"/>
      <c r="C640" s="64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79"/>
      <c r="AD640" s="79"/>
      <c r="AE640" s="79"/>
      <c r="AF640" s="79"/>
      <c r="AG640" s="79"/>
      <c r="AH640" s="79"/>
      <c r="AI640" s="79"/>
      <c r="AJ640" s="79"/>
      <c r="AK640" s="62"/>
      <c r="AL640" s="62"/>
      <c r="AM640" s="79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</row>
    <row r="641" spans="1:78" x14ac:dyDescent="0.2">
      <c r="A641" s="80" t="str">
        <f>IF(B641="","",IF(COUNTIF(Liquidación!$C:$C,$B641)=0,"x",""))</f>
        <v/>
      </c>
      <c r="B641" s="78"/>
      <c r="C641" s="64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79"/>
      <c r="AD641" s="79"/>
      <c r="AE641" s="79"/>
      <c r="AF641" s="79"/>
      <c r="AG641" s="79"/>
      <c r="AH641" s="79"/>
      <c r="AI641" s="79"/>
      <c r="AJ641" s="79"/>
      <c r="AK641" s="62"/>
      <c r="AL641" s="62"/>
      <c r="AM641" s="79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</row>
    <row r="642" spans="1:78" x14ac:dyDescent="0.2">
      <c r="A642" s="80" t="str">
        <f>IF(B642="","",IF(COUNTIF(Liquidación!$C:$C,$B642)=0,"x",""))</f>
        <v/>
      </c>
      <c r="B642" s="78"/>
      <c r="C642" s="64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79"/>
      <c r="AD642" s="79"/>
      <c r="AE642" s="79"/>
      <c r="AF642" s="79"/>
      <c r="AG642" s="79"/>
      <c r="AH642" s="79"/>
      <c r="AI642" s="79"/>
      <c r="AJ642" s="79"/>
      <c r="AK642" s="62"/>
      <c r="AL642" s="62"/>
      <c r="AM642" s="79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</row>
    <row r="643" spans="1:78" x14ac:dyDescent="0.2">
      <c r="A643" s="80" t="str">
        <f>IF(B643="","",IF(COUNTIF(Liquidación!$C:$C,$B643)=0,"x",""))</f>
        <v/>
      </c>
      <c r="B643" s="78"/>
      <c r="C643" s="64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79"/>
      <c r="AD643" s="79"/>
      <c r="AE643" s="79"/>
      <c r="AF643" s="79"/>
      <c r="AG643" s="79"/>
      <c r="AH643" s="79"/>
      <c r="AI643" s="79"/>
      <c r="AJ643" s="79"/>
      <c r="AK643" s="62"/>
      <c r="AL643" s="62"/>
      <c r="AM643" s="79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</row>
    <row r="644" spans="1:78" x14ac:dyDescent="0.2">
      <c r="A644" s="80" t="str">
        <f>IF(B644="","",IF(COUNTIF(Liquidación!$C:$C,$B644)=0,"x",""))</f>
        <v/>
      </c>
      <c r="B644" s="78"/>
      <c r="C644" s="64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79"/>
      <c r="AD644" s="79"/>
      <c r="AE644" s="79"/>
      <c r="AF644" s="79"/>
      <c r="AG644" s="79"/>
      <c r="AH644" s="79"/>
      <c r="AI644" s="79"/>
      <c r="AJ644" s="79"/>
      <c r="AK644" s="62"/>
      <c r="AL644" s="62"/>
      <c r="AM644" s="79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</row>
    <row r="645" spans="1:78" x14ac:dyDescent="0.2">
      <c r="A645" s="80" t="str">
        <f>IF(B645="","",IF(COUNTIF(Liquidación!$C:$C,$B645)=0,"x",""))</f>
        <v/>
      </c>
      <c r="B645" s="78"/>
      <c r="C645" s="64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79"/>
      <c r="AD645" s="79"/>
      <c r="AE645" s="79"/>
      <c r="AF645" s="79"/>
      <c r="AG645" s="79"/>
      <c r="AH645" s="79"/>
      <c r="AI645" s="79"/>
      <c r="AJ645" s="79"/>
      <c r="AK645" s="62"/>
      <c r="AL645" s="62"/>
      <c r="AM645" s="79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</row>
    <row r="646" spans="1:78" x14ac:dyDescent="0.2">
      <c r="A646" s="80" t="str">
        <f>IF(B646="","",IF(COUNTIF(Liquidación!$C:$C,$B646)=0,"x",""))</f>
        <v/>
      </c>
      <c r="B646" s="78"/>
      <c r="C646" s="64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79"/>
      <c r="AD646" s="79"/>
      <c r="AE646" s="79"/>
      <c r="AF646" s="79"/>
      <c r="AG646" s="79"/>
      <c r="AH646" s="79"/>
      <c r="AI646" s="79"/>
      <c r="AJ646" s="79"/>
      <c r="AK646" s="62"/>
      <c r="AL646" s="62"/>
      <c r="AM646" s="79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</row>
    <row r="647" spans="1:78" x14ac:dyDescent="0.2">
      <c r="A647" s="80" t="str">
        <f>IF(B647="","",IF(COUNTIF(Liquidación!$C:$C,$B647)=0,"x",""))</f>
        <v/>
      </c>
      <c r="B647" s="78"/>
      <c r="C647" s="64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79"/>
      <c r="AD647" s="79"/>
      <c r="AE647" s="79"/>
      <c r="AF647" s="79"/>
      <c r="AG647" s="79"/>
      <c r="AH647" s="79"/>
      <c r="AI647" s="79"/>
      <c r="AJ647" s="79"/>
      <c r="AK647" s="62"/>
      <c r="AL647" s="62"/>
      <c r="AM647" s="79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</row>
    <row r="648" spans="1:78" x14ac:dyDescent="0.2">
      <c r="A648" s="80" t="str">
        <f>IF(B648="","",IF(COUNTIF(Liquidación!$C:$C,$B648)=0,"x",""))</f>
        <v/>
      </c>
      <c r="B648" s="78"/>
      <c r="C648" s="64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79"/>
      <c r="AD648" s="79"/>
      <c r="AE648" s="79"/>
      <c r="AF648" s="79"/>
      <c r="AG648" s="79"/>
      <c r="AH648" s="79"/>
      <c r="AI648" s="79"/>
      <c r="AJ648" s="79"/>
      <c r="AK648" s="62"/>
      <c r="AL648" s="62"/>
      <c r="AM648" s="79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</row>
    <row r="649" spans="1:78" x14ac:dyDescent="0.2">
      <c r="A649" s="80" t="str">
        <f>IF(B649="","",IF(COUNTIF(Liquidación!$C:$C,$B649)=0,"x",""))</f>
        <v/>
      </c>
      <c r="B649" s="78"/>
      <c r="C649" s="64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79"/>
      <c r="AD649" s="79"/>
      <c r="AE649" s="79"/>
      <c r="AF649" s="79"/>
      <c r="AG649" s="79"/>
      <c r="AH649" s="79"/>
      <c r="AI649" s="79"/>
      <c r="AJ649" s="79"/>
      <c r="AK649" s="62"/>
      <c r="AL649" s="62"/>
      <c r="AM649" s="79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</row>
    <row r="650" spans="1:78" x14ac:dyDescent="0.2">
      <c r="A650" s="80" t="str">
        <f>IF(B650="","",IF(COUNTIF(Liquidación!$C:$C,$B650)=0,"x",""))</f>
        <v/>
      </c>
      <c r="B650" s="78"/>
      <c r="C650" s="64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79"/>
      <c r="AD650" s="79"/>
      <c r="AE650" s="79"/>
      <c r="AF650" s="79"/>
      <c r="AG650" s="79"/>
      <c r="AH650" s="79"/>
      <c r="AI650" s="79"/>
      <c r="AJ650" s="79"/>
      <c r="AK650" s="62"/>
      <c r="AL650" s="62"/>
      <c r="AM650" s="79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</row>
    <row r="651" spans="1:78" x14ac:dyDescent="0.2">
      <c r="A651" s="80" t="str">
        <f>IF(B651="","",IF(COUNTIF(Liquidación!$C:$C,$B651)=0,"x",""))</f>
        <v/>
      </c>
      <c r="B651" s="78"/>
      <c r="C651" s="64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79"/>
      <c r="AD651" s="79"/>
      <c r="AE651" s="79"/>
      <c r="AF651" s="79"/>
      <c r="AG651" s="79"/>
      <c r="AH651" s="79"/>
      <c r="AI651" s="79"/>
      <c r="AJ651" s="79"/>
      <c r="AK651" s="62"/>
      <c r="AL651" s="62"/>
      <c r="AM651" s="79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</row>
    <row r="652" spans="1:78" x14ac:dyDescent="0.2">
      <c r="A652" s="80" t="str">
        <f>IF(B652="","",IF(COUNTIF(Liquidación!$C:$C,$B652)=0,"x",""))</f>
        <v/>
      </c>
      <c r="B652" s="78"/>
      <c r="C652" s="64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79"/>
      <c r="AD652" s="79"/>
      <c r="AE652" s="79"/>
      <c r="AF652" s="79"/>
      <c r="AG652" s="79"/>
      <c r="AH652" s="79"/>
      <c r="AI652" s="79"/>
      <c r="AJ652" s="79"/>
      <c r="AK652" s="62"/>
      <c r="AL652" s="62"/>
      <c r="AM652" s="79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</row>
    <row r="653" spans="1:78" x14ac:dyDescent="0.2">
      <c r="A653" s="80" t="str">
        <f>IF(B653="","",IF(COUNTIF(Liquidación!$C:$C,$B653)=0,"x",""))</f>
        <v/>
      </c>
      <c r="B653" s="78"/>
      <c r="C653" s="64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79"/>
      <c r="AD653" s="79"/>
      <c r="AE653" s="79"/>
      <c r="AF653" s="79"/>
      <c r="AG653" s="79"/>
      <c r="AH653" s="79"/>
      <c r="AI653" s="79"/>
      <c r="AJ653" s="79"/>
      <c r="AK653" s="62"/>
      <c r="AL653" s="62"/>
      <c r="AM653" s="79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</row>
    <row r="654" spans="1:78" x14ac:dyDescent="0.2">
      <c r="A654" s="80" t="str">
        <f>IF(B654="","",IF(COUNTIF(Liquidación!$C:$C,$B654)=0,"x",""))</f>
        <v/>
      </c>
      <c r="B654" s="78"/>
      <c r="C654" s="64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79"/>
      <c r="AD654" s="79"/>
      <c r="AE654" s="79"/>
      <c r="AF654" s="79"/>
      <c r="AG654" s="79"/>
      <c r="AH654" s="79"/>
      <c r="AI654" s="79"/>
      <c r="AJ654" s="79"/>
      <c r="AK654" s="62"/>
      <c r="AL654" s="62"/>
      <c r="AM654" s="79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</row>
    <row r="655" spans="1:78" x14ac:dyDescent="0.2">
      <c r="A655" s="80" t="str">
        <f>IF(B655="","",IF(COUNTIF(Liquidación!$C:$C,$B655)=0,"x",""))</f>
        <v/>
      </c>
      <c r="B655" s="78"/>
      <c r="C655" s="64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79"/>
      <c r="AD655" s="79"/>
      <c r="AE655" s="79"/>
      <c r="AF655" s="79"/>
      <c r="AG655" s="79"/>
      <c r="AH655" s="79"/>
      <c r="AI655" s="79"/>
      <c r="AJ655" s="79"/>
      <c r="AK655" s="62"/>
      <c r="AL655" s="62"/>
      <c r="AM655" s="79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</row>
    <row r="656" spans="1:78" x14ac:dyDescent="0.2">
      <c r="A656" s="80" t="str">
        <f>IF(B656="","",IF(COUNTIF(Liquidación!$C:$C,$B656)=0,"x",""))</f>
        <v/>
      </c>
      <c r="B656" s="78"/>
      <c r="C656" s="64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79"/>
      <c r="AD656" s="79"/>
      <c r="AE656" s="79"/>
      <c r="AF656" s="79"/>
      <c r="AG656" s="79"/>
      <c r="AH656" s="79"/>
      <c r="AI656" s="79"/>
      <c r="AJ656" s="79"/>
      <c r="AK656" s="62"/>
      <c r="AL656" s="62"/>
      <c r="AM656" s="79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</row>
    <row r="657" spans="1:78" x14ac:dyDescent="0.2">
      <c r="A657" s="80" t="str">
        <f>IF(B657="","",IF(COUNTIF(Liquidación!$C:$C,$B657)=0,"x",""))</f>
        <v/>
      </c>
      <c r="B657" s="78"/>
      <c r="C657" s="64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79"/>
      <c r="AD657" s="79"/>
      <c r="AE657" s="79"/>
      <c r="AF657" s="79"/>
      <c r="AG657" s="79"/>
      <c r="AH657" s="79"/>
      <c r="AI657" s="79"/>
      <c r="AJ657" s="79"/>
      <c r="AK657" s="62"/>
      <c r="AL657" s="62"/>
      <c r="AM657" s="79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</row>
    <row r="658" spans="1:78" x14ac:dyDescent="0.2">
      <c r="A658" s="80" t="str">
        <f>IF(B658="","",IF(COUNTIF(Liquidación!$C:$C,$B658)=0,"x",""))</f>
        <v/>
      </c>
      <c r="B658" s="78"/>
      <c r="C658" s="64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79"/>
      <c r="AD658" s="79"/>
      <c r="AE658" s="79"/>
      <c r="AF658" s="79"/>
      <c r="AG658" s="79"/>
      <c r="AH658" s="79"/>
      <c r="AI658" s="79"/>
      <c r="AJ658" s="79"/>
      <c r="AK658" s="62"/>
      <c r="AL658" s="62"/>
      <c r="AM658" s="79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</row>
    <row r="659" spans="1:78" x14ac:dyDescent="0.2">
      <c r="A659" s="80" t="str">
        <f>IF(B659="","",IF(COUNTIF(Liquidación!$C:$C,$B659)=0,"x",""))</f>
        <v/>
      </c>
      <c r="B659" s="78"/>
      <c r="C659" s="64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79"/>
      <c r="AD659" s="79"/>
      <c r="AE659" s="79"/>
      <c r="AF659" s="79"/>
      <c r="AG659" s="79"/>
      <c r="AH659" s="79"/>
      <c r="AI659" s="79"/>
      <c r="AJ659" s="79"/>
      <c r="AK659" s="62"/>
      <c r="AL659" s="62"/>
      <c r="AM659" s="79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</row>
    <row r="660" spans="1:78" x14ac:dyDescent="0.2">
      <c r="A660" s="80" t="str">
        <f>IF(B660="","",IF(COUNTIF(Liquidación!$C:$C,$B660)=0,"x",""))</f>
        <v/>
      </c>
      <c r="B660" s="78"/>
      <c r="C660" s="64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79"/>
      <c r="AD660" s="79"/>
      <c r="AE660" s="79"/>
      <c r="AF660" s="79"/>
      <c r="AG660" s="79"/>
      <c r="AH660" s="79"/>
      <c r="AI660" s="79"/>
      <c r="AJ660" s="79"/>
      <c r="AK660" s="62"/>
      <c r="AL660" s="62"/>
      <c r="AM660" s="79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</row>
    <row r="661" spans="1:78" x14ac:dyDescent="0.2">
      <c r="A661" s="80" t="str">
        <f>IF(B661="","",IF(COUNTIF(Liquidación!$C:$C,$B661)=0,"x",""))</f>
        <v/>
      </c>
      <c r="B661" s="78"/>
      <c r="C661" s="64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79"/>
      <c r="AD661" s="79"/>
      <c r="AE661" s="79"/>
      <c r="AF661" s="79"/>
      <c r="AG661" s="79"/>
      <c r="AH661" s="79"/>
      <c r="AI661" s="79"/>
      <c r="AJ661" s="79"/>
      <c r="AK661" s="62"/>
      <c r="AL661" s="62"/>
      <c r="AM661" s="79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</row>
    <row r="662" spans="1:78" x14ac:dyDescent="0.2">
      <c r="A662" s="80" t="str">
        <f>IF(B662="","",IF(COUNTIF(Liquidación!$C:$C,$B662)=0,"x",""))</f>
        <v/>
      </c>
      <c r="B662" s="78"/>
      <c r="C662" s="64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79"/>
      <c r="AD662" s="79"/>
      <c r="AE662" s="79"/>
      <c r="AF662" s="79"/>
      <c r="AG662" s="79"/>
      <c r="AH662" s="79"/>
      <c r="AI662" s="79"/>
      <c r="AJ662" s="79"/>
      <c r="AK662" s="62"/>
      <c r="AL662" s="62"/>
      <c r="AM662" s="79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</row>
    <row r="663" spans="1:78" x14ac:dyDescent="0.2">
      <c r="A663" s="80" t="str">
        <f>IF(B663="","",IF(COUNTIF(Liquidación!$C:$C,$B663)=0,"x",""))</f>
        <v/>
      </c>
      <c r="B663" s="78"/>
      <c r="C663" s="64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79"/>
      <c r="AD663" s="79"/>
      <c r="AE663" s="79"/>
      <c r="AF663" s="79"/>
      <c r="AG663" s="79"/>
      <c r="AH663" s="79"/>
      <c r="AI663" s="79"/>
      <c r="AJ663" s="79"/>
      <c r="AK663" s="62"/>
      <c r="AL663" s="62"/>
      <c r="AM663" s="79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</row>
    <row r="664" spans="1:78" x14ac:dyDescent="0.2">
      <c r="A664" s="80" t="str">
        <f>IF(B664="","",IF(COUNTIF(Liquidación!$C:$C,$B664)=0,"x",""))</f>
        <v/>
      </c>
      <c r="B664" s="78"/>
      <c r="C664" s="64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79"/>
      <c r="AD664" s="79"/>
      <c r="AE664" s="79"/>
      <c r="AF664" s="79"/>
      <c r="AG664" s="79"/>
      <c r="AH664" s="79"/>
      <c r="AI664" s="79"/>
      <c r="AJ664" s="79"/>
      <c r="AK664" s="62"/>
      <c r="AL664" s="62"/>
      <c r="AM664" s="79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</row>
    <row r="665" spans="1:78" x14ac:dyDescent="0.2">
      <c r="A665" s="80" t="str">
        <f>IF(B665="","",IF(COUNTIF(Liquidación!$C:$C,$B665)=0,"x",""))</f>
        <v/>
      </c>
      <c r="B665" s="78"/>
      <c r="C665" s="64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79"/>
      <c r="AD665" s="79"/>
      <c r="AE665" s="79"/>
      <c r="AF665" s="79"/>
      <c r="AG665" s="79"/>
      <c r="AH665" s="79"/>
      <c r="AI665" s="79"/>
      <c r="AJ665" s="79"/>
      <c r="AK665" s="62"/>
      <c r="AL665" s="62"/>
      <c r="AM665" s="79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</row>
    <row r="666" spans="1:78" x14ac:dyDescent="0.2">
      <c r="A666" s="80" t="str">
        <f>IF(B666="","",IF(COUNTIF(Liquidación!$C:$C,$B666)=0,"x",""))</f>
        <v/>
      </c>
      <c r="B666" s="78"/>
      <c r="C666" s="64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79"/>
      <c r="AD666" s="79"/>
      <c r="AE666" s="79"/>
      <c r="AF666" s="79"/>
      <c r="AG666" s="79"/>
      <c r="AH666" s="79"/>
      <c r="AI666" s="79"/>
      <c r="AJ666" s="79"/>
      <c r="AK666" s="62"/>
      <c r="AL666" s="62"/>
      <c r="AM666" s="79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</row>
    <row r="667" spans="1:78" x14ac:dyDescent="0.2">
      <c r="A667" s="80" t="str">
        <f>IF(B667="","",IF(COUNTIF(Liquidación!$C:$C,$B667)=0,"x",""))</f>
        <v/>
      </c>
      <c r="B667" s="78"/>
      <c r="C667" s="64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79"/>
      <c r="AD667" s="79"/>
      <c r="AE667" s="79"/>
      <c r="AF667" s="79"/>
      <c r="AG667" s="79"/>
      <c r="AH667" s="79"/>
      <c r="AI667" s="79"/>
      <c r="AJ667" s="79"/>
      <c r="AK667" s="62"/>
      <c r="AL667" s="62"/>
      <c r="AM667" s="79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</row>
    <row r="668" spans="1:78" x14ac:dyDescent="0.2">
      <c r="A668" s="80" t="str">
        <f>IF(B668="","",IF(COUNTIF(Liquidación!$C:$C,$B668)=0,"x",""))</f>
        <v/>
      </c>
      <c r="B668" s="78"/>
      <c r="C668" s="64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79"/>
      <c r="AD668" s="79"/>
      <c r="AE668" s="79"/>
      <c r="AF668" s="79"/>
      <c r="AG668" s="79"/>
      <c r="AH668" s="79"/>
      <c r="AI668" s="79"/>
      <c r="AJ668" s="79"/>
      <c r="AK668" s="62"/>
      <c r="AL668" s="62"/>
      <c r="AM668" s="79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</row>
    <row r="669" spans="1:78" x14ac:dyDescent="0.2">
      <c r="A669" s="80" t="str">
        <f>IF(B669="","",IF(COUNTIF(Liquidación!$C:$C,$B669)=0,"x",""))</f>
        <v/>
      </c>
      <c r="B669" s="78"/>
      <c r="C669" s="64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79"/>
      <c r="AD669" s="79"/>
      <c r="AE669" s="79"/>
      <c r="AF669" s="79"/>
      <c r="AG669" s="79"/>
      <c r="AH669" s="79"/>
      <c r="AI669" s="79"/>
      <c r="AJ669" s="79"/>
      <c r="AK669" s="62"/>
      <c r="AL669" s="62"/>
      <c r="AM669" s="79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</row>
    <row r="670" spans="1:78" x14ac:dyDescent="0.2">
      <c r="A670" s="80" t="str">
        <f>IF(B670="","",IF(COUNTIF(Liquidación!$C:$C,$B670)=0,"x",""))</f>
        <v/>
      </c>
      <c r="B670" s="78"/>
      <c r="C670" s="64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79"/>
      <c r="AD670" s="79"/>
      <c r="AE670" s="79"/>
      <c r="AF670" s="79"/>
      <c r="AG670" s="79"/>
      <c r="AH670" s="79"/>
      <c r="AI670" s="79"/>
      <c r="AJ670" s="79"/>
      <c r="AK670" s="62"/>
      <c r="AL670" s="62"/>
      <c r="AM670" s="79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</row>
    <row r="671" spans="1:78" x14ac:dyDescent="0.2">
      <c r="A671" s="80" t="str">
        <f>IF(B671="","",IF(COUNTIF(Liquidación!$C:$C,$B671)=0,"x",""))</f>
        <v/>
      </c>
      <c r="B671" s="78"/>
      <c r="C671" s="64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79"/>
      <c r="AD671" s="79"/>
      <c r="AE671" s="79"/>
      <c r="AF671" s="79"/>
      <c r="AG671" s="79"/>
      <c r="AH671" s="79"/>
      <c r="AI671" s="79"/>
      <c r="AJ671" s="79"/>
      <c r="AK671" s="62"/>
      <c r="AL671" s="62"/>
      <c r="AM671" s="79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</row>
    <row r="672" spans="1:78" x14ac:dyDescent="0.2">
      <c r="A672" s="80" t="str">
        <f>IF(B672="","",IF(COUNTIF(Liquidación!$C:$C,$B672)=0,"x",""))</f>
        <v/>
      </c>
      <c r="B672" s="78"/>
      <c r="C672" s="64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79"/>
      <c r="AD672" s="79"/>
      <c r="AE672" s="79"/>
      <c r="AF672" s="79"/>
      <c r="AG672" s="79"/>
      <c r="AH672" s="79"/>
      <c r="AI672" s="79"/>
      <c r="AJ672" s="79"/>
      <c r="AK672" s="62"/>
      <c r="AL672" s="62"/>
      <c r="AM672" s="79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</row>
    <row r="673" spans="1:78" x14ac:dyDescent="0.2">
      <c r="A673" s="80" t="str">
        <f>IF(B673="","",IF(COUNTIF(Liquidación!$C:$C,$B673)=0,"x",""))</f>
        <v/>
      </c>
      <c r="B673" s="78"/>
      <c r="C673" s="64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79"/>
      <c r="AD673" s="79"/>
      <c r="AE673" s="79"/>
      <c r="AF673" s="79"/>
      <c r="AG673" s="79"/>
      <c r="AH673" s="79"/>
      <c r="AI673" s="79"/>
      <c r="AJ673" s="79"/>
      <c r="AK673" s="62"/>
      <c r="AL673" s="62"/>
      <c r="AM673" s="79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</row>
    <row r="674" spans="1:78" x14ac:dyDescent="0.2">
      <c r="A674" s="80" t="str">
        <f>IF(B674="","",IF(COUNTIF(Liquidación!$C:$C,$B674)=0,"x",""))</f>
        <v/>
      </c>
      <c r="B674" s="78"/>
      <c r="C674" s="64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79"/>
      <c r="AD674" s="79"/>
      <c r="AE674" s="79"/>
      <c r="AF674" s="79"/>
      <c r="AG674" s="79"/>
      <c r="AH674" s="79"/>
      <c r="AI674" s="79"/>
      <c r="AJ674" s="79"/>
      <c r="AK674" s="62"/>
      <c r="AL674" s="62"/>
      <c r="AM674" s="79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</row>
    <row r="675" spans="1:78" x14ac:dyDescent="0.2">
      <c r="A675" s="80" t="str">
        <f>IF(B675="","",IF(COUNTIF(Liquidación!$C:$C,$B675)=0,"x",""))</f>
        <v/>
      </c>
      <c r="B675" s="78"/>
      <c r="C675" s="64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79"/>
      <c r="AD675" s="79"/>
      <c r="AE675" s="79"/>
      <c r="AF675" s="79"/>
      <c r="AG675" s="79"/>
      <c r="AH675" s="79"/>
      <c r="AI675" s="79"/>
      <c r="AJ675" s="79"/>
      <c r="AK675" s="62"/>
      <c r="AL675" s="62"/>
      <c r="AM675" s="79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</row>
    <row r="676" spans="1:78" x14ac:dyDescent="0.2">
      <c r="A676" s="80" t="str">
        <f>IF(B676="","",IF(COUNTIF(Liquidación!$C:$C,$B676)=0,"x",""))</f>
        <v/>
      </c>
      <c r="B676" s="78"/>
      <c r="C676" s="64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79"/>
      <c r="AD676" s="79"/>
      <c r="AE676" s="79"/>
      <c r="AF676" s="79"/>
      <c r="AG676" s="79"/>
      <c r="AH676" s="79"/>
      <c r="AI676" s="79"/>
      <c r="AJ676" s="79"/>
      <c r="AK676" s="62"/>
      <c r="AL676" s="62"/>
      <c r="AM676" s="79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</row>
    <row r="677" spans="1:78" x14ac:dyDescent="0.2">
      <c r="A677" s="80" t="str">
        <f>IF(B677="","",IF(COUNTIF(Liquidación!$C:$C,$B677)=0,"x",""))</f>
        <v/>
      </c>
      <c r="B677" s="78"/>
      <c r="C677" s="64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79"/>
      <c r="AD677" s="79"/>
      <c r="AE677" s="79"/>
      <c r="AF677" s="79"/>
      <c r="AG677" s="79"/>
      <c r="AH677" s="79"/>
      <c r="AI677" s="79"/>
      <c r="AJ677" s="79"/>
      <c r="AK677" s="62"/>
      <c r="AL677" s="62"/>
      <c r="AM677" s="79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</row>
    <row r="678" spans="1:78" x14ac:dyDescent="0.2">
      <c r="A678" s="80" t="str">
        <f>IF(B678="","",IF(COUNTIF(Liquidación!$C:$C,$B678)=0,"x",""))</f>
        <v/>
      </c>
      <c r="B678" s="78"/>
      <c r="C678" s="64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79"/>
      <c r="AD678" s="79"/>
      <c r="AE678" s="79"/>
      <c r="AF678" s="79"/>
      <c r="AG678" s="79"/>
      <c r="AH678" s="79"/>
      <c r="AI678" s="79"/>
      <c r="AJ678" s="79"/>
      <c r="AK678" s="62"/>
      <c r="AL678" s="62"/>
      <c r="AM678" s="79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</row>
    <row r="679" spans="1:78" x14ac:dyDescent="0.2">
      <c r="A679" s="80" t="str">
        <f>IF(B679="","",IF(COUNTIF(Liquidación!$C:$C,$B679)=0,"x",""))</f>
        <v/>
      </c>
      <c r="B679" s="78"/>
      <c r="C679" s="64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79"/>
      <c r="AD679" s="79"/>
      <c r="AE679" s="79"/>
      <c r="AF679" s="79"/>
      <c r="AG679" s="79"/>
      <c r="AH679" s="79"/>
      <c r="AI679" s="79"/>
      <c r="AJ679" s="79"/>
      <c r="AK679" s="62"/>
      <c r="AL679" s="62"/>
      <c r="AM679" s="79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</row>
    <row r="680" spans="1:78" x14ac:dyDescent="0.2">
      <c r="A680" s="80" t="str">
        <f>IF(B680="","",IF(COUNTIF(Liquidación!$C:$C,$B680)=0,"x",""))</f>
        <v/>
      </c>
      <c r="B680" s="78"/>
      <c r="C680" s="64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79"/>
      <c r="AD680" s="79"/>
      <c r="AE680" s="79"/>
      <c r="AF680" s="79"/>
      <c r="AG680" s="79"/>
      <c r="AH680" s="79"/>
      <c r="AI680" s="79"/>
      <c r="AJ680" s="79"/>
      <c r="AK680" s="62"/>
      <c r="AL680" s="62"/>
      <c r="AM680" s="79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</row>
    <row r="681" spans="1:78" x14ac:dyDescent="0.2">
      <c r="A681" s="80" t="str">
        <f>IF(B681="","",IF(COUNTIF(Liquidación!$C:$C,$B681)=0,"x",""))</f>
        <v/>
      </c>
      <c r="B681" s="78"/>
      <c r="C681" s="64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79"/>
      <c r="AD681" s="79"/>
      <c r="AE681" s="79"/>
      <c r="AF681" s="79"/>
      <c r="AG681" s="79"/>
      <c r="AH681" s="79"/>
      <c r="AI681" s="79"/>
      <c r="AJ681" s="79"/>
      <c r="AK681" s="62"/>
      <c r="AL681" s="62"/>
      <c r="AM681" s="79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</row>
    <row r="682" spans="1:78" x14ac:dyDescent="0.2">
      <c r="A682" s="80" t="str">
        <f>IF(B682="","",IF(COUNTIF(Liquidación!$C:$C,$B682)=0,"x",""))</f>
        <v/>
      </c>
      <c r="B682" s="78"/>
      <c r="C682" s="64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79"/>
      <c r="AD682" s="79"/>
      <c r="AE682" s="79"/>
      <c r="AF682" s="79"/>
      <c r="AG682" s="79"/>
      <c r="AH682" s="79"/>
      <c r="AI682" s="79"/>
      <c r="AJ682" s="79"/>
      <c r="AK682" s="62"/>
      <c r="AL682" s="62"/>
      <c r="AM682" s="79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</row>
    <row r="683" spans="1:78" x14ac:dyDescent="0.2">
      <c r="A683" s="80" t="str">
        <f>IF(B683="","",IF(COUNTIF(Liquidación!$C:$C,$B683)=0,"x",""))</f>
        <v/>
      </c>
      <c r="B683" s="78"/>
      <c r="C683" s="64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79"/>
      <c r="AD683" s="79"/>
      <c r="AE683" s="79"/>
      <c r="AF683" s="79"/>
      <c r="AG683" s="79"/>
      <c r="AH683" s="79"/>
      <c r="AI683" s="79"/>
      <c r="AJ683" s="79"/>
      <c r="AK683" s="62"/>
      <c r="AL683" s="62"/>
      <c r="AM683" s="79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</row>
    <row r="684" spans="1:78" x14ac:dyDescent="0.2">
      <c r="A684" s="80" t="str">
        <f>IF(B684="","",IF(COUNTIF(Liquidación!$C:$C,$B684)=0,"x",""))</f>
        <v/>
      </c>
      <c r="B684" s="78"/>
      <c r="C684" s="64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79"/>
      <c r="AD684" s="79"/>
      <c r="AE684" s="79"/>
      <c r="AF684" s="79"/>
      <c r="AG684" s="79"/>
      <c r="AH684" s="79"/>
      <c r="AI684" s="79"/>
      <c r="AJ684" s="79"/>
      <c r="AK684" s="62"/>
      <c r="AL684" s="62"/>
      <c r="AM684" s="79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</row>
    <row r="685" spans="1:78" x14ac:dyDescent="0.2">
      <c r="A685" s="80" t="str">
        <f>IF(B685="","",IF(COUNTIF(Liquidación!$C:$C,$B685)=0,"x",""))</f>
        <v/>
      </c>
      <c r="B685" s="78"/>
      <c r="C685" s="64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79"/>
      <c r="AD685" s="79"/>
      <c r="AE685" s="79"/>
      <c r="AF685" s="79"/>
      <c r="AG685" s="79"/>
      <c r="AH685" s="79"/>
      <c r="AI685" s="79"/>
      <c r="AJ685" s="79"/>
      <c r="AK685" s="62"/>
      <c r="AL685" s="62"/>
      <c r="AM685" s="79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</row>
    <row r="686" spans="1:78" x14ac:dyDescent="0.2">
      <c r="A686" s="80" t="str">
        <f>IF(B686="","",IF(COUNTIF(Liquidación!$C:$C,$B686)=0,"x",""))</f>
        <v/>
      </c>
      <c r="B686" s="78"/>
      <c r="C686" s="64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79"/>
      <c r="AD686" s="79"/>
      <c r="AE686" s="79"/>
      <c r="AF686" s="79"/>
      <c r="AG686" s="79"/>
      <c r="AH686" s="79"/>
      <c r="AI686" s="79"/>
      <c r="AJ686" s="79"/>
      <c r="AK686" s="62"/>
      <c r="AL686" s="62"/>
      <c r="AM686" s="79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</row>
    <row r="687" spans="1:78" x14ac:dyDescent="0.2">
      <c r="A687" s="80" t="str">
        <f>IF(B687="","",IF(COUNTIF(Liquidación!$C:$C,$B687)=0,"x",""))</f>
        <v/>
      </c>
      <c r="B687" s="78"/>
      <c r="C687" s="64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79"/>
      <c r="AD687" s="79"/>
      <c r="AE687" s="79"/>
      <c r="AF687" s="79"/>
      <c r="AG687" s="79"/>
      <c r="AH687" s="79"/>
      <c r="AI687" s="79"/>
      <c r="AJ687" s="79"/>
      <c r="AK687" s="62"/>
      <c r="AL687" s="62"/>
      <c r="AM687" s="79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</row>
    <row r="688" spans="1:78" x14ac:dyDescent="0.2">
      <c r="A688" s="80" t="str">
        <f>IF(B688="","",IF(COUNTIF(Liquidación!$C:$C,$B688)=0,"x",""))</f>
        <v/>
      </c>
      <c r="B688" s="78"/>
      <c r="C688" s="64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79"/>
      <c r="AD688" s="79"/>
      <c r="AE688" s="79"/>
      <c r="AF688" s="79"/>
      <c r="AG688" s="79"/>
      <c r="AH688" s="79"/>
      <c r="AI688" s="79"/>
      <c r="AJ688" s="79"/>
      <c r="AK688" s="62"/>
      <c r="AL688" s="62"/>
      <c r="AM688" s="79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</row>
    <row r="689" spans="1:78" x14ac:dyDescent="0.2">
      <c r="A689" s="80" t="str">
        <f>IF(B689="","",IF(COUNTIF(Liquidación!$C:$C,$B689)=0,"x",""))</f>
        <v/>
      </c>
      <c r="B689" s="78"/>
      <c r="C689" s="64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79"/>
      <c r="AD689" s="79"/>
      <c r="AE689" s="79"/>
      <c r="AF689" s="79"/>
      <c r="AG689" s="79"/>
      <c r="AH689" s="79"/>
      <c r="AI689" s="79"/>
      <c r="AJ689" s="79"/>
      <c r="AK689" s="62"/>
      <c r="AL689" s="62"/>
      <c r="AM689" s="79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</row>
    <row r="690" spans="1:78" x14ac:dyDescent="0.2">
      <c r="A690" s="80" t="str">
        <f>IF(B690="","",IF(COUNTIF(Liquidación!$C:$C,$B690)=0,"x",""))</f>
        <v/>
      </c>
      <c r="B690" s="78"/>
      <c r="C690" s="64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79"/>
      <c r="AD690" s="79"/>
      <c r="AE690" s="79"/>
      <c r="AF690" s="79"/>
      <c r="AG690" s="79"/>
      <c r="AH690" s="79"/>
      <c r="AI690" s="79"/>
      <c r="AJ690" s="79"/>
      <c r="AK690" s="62"/>
      <c r="AL690" s="62"/>
      <c r="AM690" s="79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</row>
    <row r="691" spans="1:78" x14ac:dyDescent="0.2">
      <c r="A691" s="80" t="str">
        <f>IF(B691="","",IF(COUNTIF(Liquidación!$C:$C,$B691)=0,"x",""))</f>
        <v/>
      </c>
      <c r="B691" s="78"/>
      <c r="C691" s="64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79"/>
      <c r="AD691" s="79"/>
      <c r="AE691" s="79"/>
      <c r="AF691" s="79"/>
      <c r="AG691" s="79"/>
      <c r="AH691" s="79"/>
      <c r="AI691" s="79"/>
      <c r="AJ691" s="79"/>
      <c r="AK691" s="62"/>
      <c r="AL691" s="62"/>
      <c r="AM691" s="79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</row>
    <row r="692" spans="1:78" x14ac:dyDescent="0.2">
      <c r="A692" s="80" t="str">
        <f>IF(B692="","",IF(COUNTIF(Liquidación!$C:$C,$B692)=0,"x",""))</f>
        <v/>
      </c>
      <c r="B692" s="78"/>
      <c r="C692" s="64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79"/>
      <c r="AD692" s="79"/>
      <c r="AE692" s="79"/>
      <c r="AF692" s="79"/>
      <c r="AG692" s="79"/>
      <c r="AH692" s="79"/>
      <c r="AI692" s="79"/>
      <c r="AJ692" s="79"/>
      <c r="AK692" s="62"/>
      <c r="AL692" s="62"/>
      <c r="AM692" s="79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</row>
    <row r="693" spans="1:78" x14ac:dyDescent="0.2">
      <c r="A693" s="80" t="str">
        <f>IF(B693="","",IF(COUNTIF(Liquidación!$C:$C,$B693)=0,"x",""))</f>
        <v/>
      </c>
      <c r="B693" s="78"/>
      <c r="C693" s="64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79"/>
      <c r="AD693" s="79"/>
      <c r="AE693" s="79"/>
      <c r="AF693" s="79"/>
      <c r="AG693" s="79"/>
      <c r="AH693" s="79"/>
      <c r="AI693" s="79"/>
      <c r="AJ693" s="79"/>
      <c r="AK693" s="62"/>
      <c r="AL693" s="62"/>
      <c r="AM693" s="79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</row>
    <row r="694" spans="1:78" x14ac:dyDescent="0.2">
      <c r="A694" s="80" t="str">
        <f>IF(B694="","",IF(COUNTIF(Liquidación!$C:$C,$B694)=0,"x",""))</f>
        <v/>
      </c>
      <c r="B694" s="78"/>
      <c r="C694" s="64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79"/>
      <c r="AD694" s="79"/>
      <c r="AE694" s="79"/>
      <c r="AF694" s="79"/>
      <c r="AG694" s="79"/>
      <c r="AH694" s="79"/>
      <c r="AI694" s="79"/>
      <c r="AJ694" s="79"/>
      <c r="AK694" s="62"/>
      <c r="AL694" s="62"/>
      <c r="AM694" s="79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</row>
    <row r="695" spans="1:78" x14ac:dyDescent="0.2">
      <c r="A695" s="80" t="str">
        <f>IF(B695="","",IF(COUNTIF(Liquidación!$C:$C,$B695)=0,"x",""))</f>
        <v/>
      </c>
      <c r="B695" s="78"/>
      <c r="C695" s="64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79"/>
      <c r="AD695" s="79"/>
      <c r="AE695" s="79"/>
      <c r="AF695" s="79"/>
      <c r="AG695" s="79"/>
      <c r="AH695" s="79"/>
      <c r="AI695" s="79"/>
      <c r="AJ695" s="79"/>
      <c r="AK695" s="62"/>
      <c r="AL695" s="62"/>
      <c r="AM695" s="79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</row>
    <row r="696" spans="1:78" x14ac:dyDescent="0.2">
      <c r="A696" s="80" t="str">
        <f>IF(B696="","",IF(COUNTIF(Liquidación!$C:$C,$B696)=0,"x",""))</f>
        <v/>
      </c>
      <c r="B696" s="78"/>
      <c r="C696" s="64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79"/>
      <c r="AD696" s="79"/>
      <c r="AE696" s="79"/>
      <c r="AF696" s="79"/>
      <c r="AG696" s="79"/>
      <c r="AH696" s="79"/>
      <c r="AI696" s="79"/>
      <c r="AJ696" s="79"/>
      <c r="AK696" s="62"/>
      <c r="AL696" s="62"/>
      <c r="AM696" s="79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</row>
    <row r="697" spans="1:78" x14ac:dyDescent="0.2">
      <c r="A697" s="80" t="str">
        <f>IF(B697="","",IF(COUNTIF(Liquidación!$C:$C,$B697)=0,"x",""))</f>
        <v/>
      </c>
      <c r="B697" s="78"/>
      <c r="C697" s="64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79"/>
      <c r="AD697" s="79"/>
      <c r="AE697" s="79"/>
      <c r="AF697" s="79"/>
      <c r="AG697" s="79"/>
      <c r="AH697" s="79"/>
      <c r="AI697" s="79"/>
      <c r="AJ697" s="79"/>
      <c r="AK697" s="62"/>
      <c r="AL697" s="62"/>
      <c r="AM697" s="79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</row>
    <row r="698" spans="1:78" x14ac:dyDescent="0.2">
      <c r="A698" s="80" t="str">
        <f>IF(B698="","",IF(COUNTIF(Liquidación!$C:$C,$B698)=0,"x",""))</f>
        <v/>
      </c>
      <c r="B698" s="78"/>
      <c r="C698" s="64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79"/>
      <c r="AD698" s="79"/>
      <c r="AE698" s="79"/>
      <c r="AF698" s="79"/>
      <c r="AG698" s="79"/>
      <c r="AH698" s="79"/>
      <c r="AI698" s="79"/>
      <c r="AJ698" s="79"/>
      <c r="AK698" s="62"/>
      <c r="AL698" s="62"/>
      <c r="AM698" s="79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</row>
    <row r="699" spans="1:78" x14ac:dyDescent="0.2">
      <c r="A699" s="80" t="str">
        <f>IF(B699="","",IF(COUNTIF(Liquidación!$C:$C,$B699)=0,"x",""))</f>
        <v/>
      </c>
      <c r="B699" s="78"/>
      <c r="C699" s="64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79"/>
      <c r="AD699" s="79"/>
      <c r="AE699" s="79"/>
      <c r="AF699" s="79"/>
      <c r="AG699" s="79"/>
      <c r="AH699" s="79"/>
      <c r="AI699" s="79"/>
      <c r="AJ699" s="79"/>
      <c r="AK699" s="62"/>
      <c r="AL699" s="62"/>
      <c r="AM699" s="79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</row>
    <row r="700" spans="1:78" x14ac:dyDescent="0.2">
      <c r="A700" s="80" t="str">
        <f>IF(B700="","",IF(COUNTIF(Liquidación!$C:$C,$B700)=0,"x",""))</f>
        <v/>
      </c>
      <c r="B700" s="78"/>
      <c r="C700" s="64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79"/>
      <c r="AD700" s="79"/>
      <c r="AE700" s="79"/>
      <c r="AF700" s="79"/>
      <c r="AG700" s="79"/>
      <c r="AH700" s="79"/>
      <c r="AI700" s="79"/>
      <c r="AJ700" s="79"/>
      <c r="AK700" s="62"/>
      <c r="AL700" s="62"/>
      <c r="AM700" s="79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</row>
    <row r="701" spans="1:78" x14ac:dyDescent="0.2">
      <c r="A701" s="80" t="str">
        <f>IF(B701="","",IF(COUNTIF(Liquidación!$C:$C,$B701)=0,"x",""))</f>
        <v/>
      </c>
      <c r="B701" s="78"/>
      <c r="C701" s="64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79"/>
      <c r="AD701" s="79"/>
      <c r="AE701" s="79"/>
      <c r="AF701" s="79"/>
      <c r="AG701" s="79"/>
      <c r="AH701" s="79"/>
      <c r="AI701" s="79"/>
      <c r="AJ701" s="79"/>
      <c r="AK701" s="62"/>
      <c r="AL701" s="62"/>
      <c r="AM701" s="79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</row>
    <row r="702" spans="1:78" x14ac:dyDescent="0.2">
      <c r="A702" s="80" t="str">
        <f>IF(B702="","",IF(COUNTIF(Liquidación!$C:$C,$B702)=0,"x",""))</f>
        <v/>
      </c>
      <c r="B702" s="78"/>
      <c r="C702" s="64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79"/>
      <c r="AD702" s="79"/>
      <c r="AE702" s="79"/>
      <c r="AF702" s="79"/>
      <c r="AG702" s="79"/>
      <c r="AH702" s="79"/>
      <c r="AI702" s="79"/>
      <c r="AJ702" s="79"/>
      <c r="AK702" s="62"/>
      <c r="AL702" s="62"/>
      <c r="AM702" s="79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</row>
    <row r="703" spans="1:78" x14ac:dyDescent="0.2">
      <c r="A703" s="80" t="str">
        <f>IF(B703="","",IF(COUNTIF(Liquidación!$C:$C,$B703)=0,"x",""))</f>
        <v/>
      </c>
      <c r="B703" s="78"/>
      <c r="C703" s="64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79"/>
      <c r="AD703" s="79"/>
      <c r="AE703" s="79"/>
      <c r="AF703" s="79"/>
      <c r="AG703" s="79"/>
      <c r="AH703" s="79"/>
      <c r="AI703" s="79"/>
      <c r="AJ703" s="79"/>
      <c r="AK703" s="62"/>
      <c r="AL703" s="62"/>
      <c r="AM703" s="79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</row>
    <row r="704" spans="1:78" x14ac:dyDescent="0.2">
      <c r="A704" s="80" t="str">
        <f>IF(B704="","",IF(COUNTIF(Liquidación!$C:$C,$B704)=0,"x",""))</f>
        <v/>
      </c>
      <c r="B704" s="78"/>
      <c r="C704" s="64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79"/>
      <c r="AD704" s="79"/>
      <c r="AE704" s="79"/>
      <c r="AF704" s="79"/>
      <c r="AG704" s="79"/>
      <c r="AH704" s="79"/>
      <c r="AI704" s="79"/>
      <c r="AJ704" s="79"/>
      <c r="AK704" s="62"/>
      <c r="AL704" s="62"/>
      <c r="AM704" s="79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</row>
    <row r="705" spans="1:78" x14ac:dyDescent="0.2">
      <c r="A705" s="80" t="str">
        <f>IF(B705="","",IF(COUNTIF(Liquidación!$C:$C,$B705)=0,"x",""))</f>
        <v/>
      </c>
      <c r="B705" s="78"/>
      <c r="C705" s="64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79"/>
      <c r="AD705" s="79"/>
      <c r="AE705" s="79"/>
      <c r="AF705" s="79"/>
      <c r="AG705" s="79"/>
      <c r="AH705" s="79"/>
      <c r="AI705" s="79"/>
      <c r="AJ705" s="79"/>
      <c r="AK705" s="62"/>
      <c r="AL705" s="62"/>
      <c r="AM705" s="79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</row>
    <row r="706" spans="1:78" x14ac:dyDescent="0.2">
      <c r="A706" s="80" t="str">
        <f>IF(B706="","",IF(COUNTIF(Liquidación!$C:$C,$B706)=0,"x",""))</f>
        <v/>
      </c>
      <c r="B706" s="78"/>
      <c r="C706" s="64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79"/>
      <c r="AD706" s="79"/>
      <c r="AE706" s="79"/>
      <c r="AF706" s="79"/>
      <c r="AG706" s="79"/>
      <c r="AH706" s="79"/>
      <c r="AI706" s="79"/>
      <c r="AJ706" s="79"/>
      <c r="AK706" s="62"/>
      <c r="AL706" s="62"/>
      <c r="AM706" s="79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</row>
    <row r="707" spans="1:78" x14ac:dyDescent="0.2">
      <c r="A707" s="80" t="str">
        <f>IF(B707="","",IF(COUNTIF(Liquidación!$C:$C,$B707)=0,"x",""))</f>
        <v/>
      </c>
      <c r="B707" s="78"/>
      <c r="C707" s="64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79"/>
      <c r="AD707" s="79"/>
      <c r="AE707" s="79"/>
      <c r="AF707" s="79"/>
      <c r="AG707" s="79"/>
      <c r="AH707" s="79"/>
      <c r="AI707" s="79"/>
      <c r="AJ707" s="79"/>
      <c r="AK707" s="62"/>
      <c r="AL707" s="62"/>
      <c r="AM707" s="79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</row>
    <row r="708" spans="1:78" x14ac:dyDescent="0.2">
      <c r="A708" s="80" t="str">
        <f>IF(B708="","",IF(COUNTIF(Liquidación!$C:$C,$B708)=0,"x",""))</f>
        <v/>
      </c>
      <c r="B708" s="78"/>
      <c r="C708" s="64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79"/>
      <c r="AD708" s="79"/>
      <c r="AE708" s="79"/>
      <c r="AF708" s="79"/>
      <c r="AG708" s="79"/>
      <c r="AH708" s="79"/>
      <c r="AI708" s="79"/>
      <c r="AJ708" s="79"/>
      <c r="AK708" s="62"/>
      <c r="AL708" s="62"/>
      <c r="AM708" s="79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</row>
    <row r="709" spans="1:78" x14ac:dyDescent="0.2">
      <c r="A709" s="80" t="str">
        <f>IF(B709="","",IF(COUNTIF(Liquidación!$C:$C,$B709)=0,"x",""))</f>
        <v/>
      </c>
      <c r="B709" s="78"/>
      <c r="C709" s="64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79"/>
      <c r="AD709" s="79"/>
      <c r="AE709" s="79"/>
      <c r="AF709" s="79"/>
      <c r="AG709" s="79"/>
      <c r="AH709" s="79"/>
      <c r="AI709" s="79"/>
      <c r="AJ709" s="79"/>
      <c r="AK709" s="62"/>
      <c r="AL709" s="62"/>
      <c r="AM709" s="79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</row>
    <row r="710" spans="1:78" x14ac:dyDescent="0.2">
      <c r="A710" s="80" t="str">
        <f>IF(B710="","",IF(COUNTIF(Liquidación!$C:$C,$B710)=0,"x",""))</f>
        <v/>
      </c>
      <c r="B710" s="78"/>
      <c r="C710" s="64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79"/>
      <c r="AD710" s="79"/>
      <c r="AE710" s="79"/>
      <c r="AF710" s="79"/>
      <c r="AG710" s="79"/>
      <c r="AH710" s="79"/>
      <c r="AI710" s="79"/>
      <c r="AJ710" s="79"/>
      <c r="AK710" s="62"/>
      <c r="AL710" s="62"/>
      <c r="AM710" s="79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</row>
    <row r="711" spans="1:78" x14ac:dyDescent="0.2">
      <c r="A711" s="80" t="str">
        <f>IF(B711="","",IF(COUNTIF(Liquidación!$C:$C,$B711)=0,"x",""))</f>
        <v/>
      </c>
      <c r="B711" s="78"/>
      <c r="C711" s="64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79"/>
      <c r="AD711" s="79"/>
      <c r="AE711" s="79"/>
      <c r="AF711" s="79"/>
      <c r="AG711" s="79"/>
      <c r="AH711" s="79"/>
      <c r="AI711" s="79"/>
      <c r="AJ711" s="79"/>
      <c r="AK711" s="62"/>
      <c r="AL711" s="62"/>
      <c r="AM711" s="79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</row>
    <row r="712" spans="1:78" x14ac:dyDescent="0.2">
      <c r="A712" s="80" t="str">
        <f>IF(B712="","",IF(COUNTIF(Liquidación!$C:$C,$B712)=0,"x",""))</f>
        <v/>
      </c>
      <c r="B712" s="78"/>
      <c r="C712" s="64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79"/>
      <c r="AD712" s="79"/>
      <c r="AE712" s="79"/>
      <c r="AF712" s="79"/>
      <c r="AG712" s="79"/>
      <c r="AH712" s="79"/>
      <c r="AI712" s="79"/>
      <c r="AJ712" s="79"/>
      <c r="AK712" s="62"/>
      <c r="AL712" s="62"/>
      <c r="AM712" s="79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</row>
    <row r="713" spans="1:78" x14ac:dyDescent="0.2">
      <c r="A713" s="80" t="str">
        <f>IF(B713="","",IF(COUNTIF(Liquidación!$C:$C,$B713)=0,"x",""))</f>
        <v/>
      </c>
      <c r="B713" s="78"/>
      <c r="C713" s="64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79"/>
      <c r="AD713" s="79"/>
      <c r="AE713" s="79"/>
      <c r="AF713" s="79"/>
      <c r="AG713" s="79"/>
      <c r="AH713" s="79"/>
      <c r="AI713" s="79"/>
      <c r="AJ713" s="79"/>
      <c r="AK713" s="62"/>
      <c r="AL713" s="62"/>
      <c r="AM713" s="79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</row>
    <row r="714" spans="1:78" x14ac:dyDescent="0.2">
      <c r="A714" s="80" t="str">
        <f>IF(B714="","",IF(COUNTIF(Liquidación!$C:$C,$B714)=0,"x",""))</f>
        <v/>
      </c>
      <c r="B714" s="78"/>
      <c r="C714" s="64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79"/>
      <c r="AD714" s="79"/>
      <c r="AE714" s="79"/>
      <c r="AF714" s="79"/>
      <c r="AG714" s="79"/>
      <c r="AH714" s="79"/>
      <c r="AI714" s="79"/>
      <c r="AJ714" s="79"/>
      <c r="AK714" s="62"/>
      <c r="AL714" s="62"/>
      <c r="AM714" s="79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</row>
    <row r="715" spans="1:78" x14ac:dyDescent="0.2">
      <c r="A715" s="80" t="str">
        <f>IF(B715="","",IF(COUNTIF(Liquidación!$C:$C,$B715)=0,"x",""))</f>
        <v/>
      </c>
      <c r="B715" s="78"/>
      <c r="C715" s="64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79"/>
      <c r="AD715" s="79"/>
      <c r="AE715" s="79"/>
      <c r="AF715" s="79"/>
      <c r="AG715" s="79"/>
      <c r="AH715" s="79"/>
      <c r="AI715" s="79"/>
      <c r="AJ715" s="79"/>
      <c r="AK715" s="62"/>
      <c r="AL715" s="62"/>
      <c r="AM715" s="79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</row>
    <row r="716" spans="1:78" x14ac:dyDescent="0.2">
      <c r="A716" s="80" t="str">
        <f>IF(B716="","",IF(COUNTIF(Liquidación!$C:$C,$B716)=0,"x",""))</f>
        <v/>
      </c>
      <c r="B716" s="78"/>
      <c r="C716" s="64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79"/>
      <c r="AD716" s="79"/>
      <c r="AE716" s="79"/>
      <c r="AF716" s="79"/>
      <c r="AG716" s="79"/>
      <c r="AH716" s="79"/>
      <c r="AI716" s="79"/>
      <c r="AJ716" s="79"/>
      <c r="AK716" s="62"/>
      <c r="AL716" s="62"/>
      <c r="AM716" s="79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</row>
    <row r="717" spans="1:78" x14ac:dyDescent="0.2">
      <c r="A717" s="80" t="str">
        <f>IF(B717="","",IF(COUNTIF(Liquidación!$C:$C,$B717)=0,"x",""))</f>
        <v/>
      </c>
      <c r="B717" s="78"/>
      <c r="C717" s="64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79"/>
      <c r="AD717" s="79"/>
      <c r="AE717" s="79"/>
      <c r="AF717" s="79"/>
      <c r="AG717" s="79"/>
      <c r="AH717" s="79"/>
      <c r="AI717" s="79"/>
      <c r="AJ717" s="79"/>
      <c r="AK717" s="62"/>
      <c r="AL717" s="62"/>
      <c r="AM717" s="79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</row>
    <row r="718" spans="1:78" x14ac:dyDescent="0.2">
      <c r="A718" s="80" t="str">
        <f>IF(B718="","",IF(COUNTIF(Liquidación!$C:$C,$B718)=0,"x",""))</f>
        <v/>
      </c>
      <c r="B718" s="78"/>
      <c r="C718" s="64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79"/>
      <c r="AD718" s="79"/>
      <c r="AE718" s="79"/>
      <c r="AF718" s="79"/>
      <c r="AG718" s="79"/>
      <c r="AH718" s="79"/>
      <c r="AI718" s="79"/>
      <c r="AJ718" s="79"/>
      <c r="AK718" s="62"/>
      <c r="AL718" s="62"/>
      <c r="AM718" s="79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</row>
    <row r="719" spans="1:78" x14ac:dyDescent="0.2">
      <c r="A719" s="80" t="str">
        <f>IF(B719="","",IF(COUNTIF(Liquidación!$C:$C,$B719)=0,"x",""))</f>
        <v/>
      </c>
      <c r="B719" s="78"/>
      <c r="C719" s="64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79"/>
      <c r="AD719" s="79"/>
      <c r="AE719" s="79"/>
      <c r="AF719" s="79"/>
      <c r="AG719" s="79"/>
      <c r="AH719" s="79"/>
      <c r="AI719" s="79"/>
      <c r="AJ719" s="79"/>
      <c r="AK719" s="62"/>
      <c r="AL719" s="62"/>
      <c r="AM719" s="79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</row>
    <row r="720" spans="1:78" x14ac:dyDescent="0.2">
      <c r="A720" s="80" t="str">
        <f>IF(B720="","",IF(COUNTIF(Liquidación!$C:$C,$B720)=0,"x",""))</f>
        <v/>
      </c>
      <c r="B720" s="78"/>
      <c r="C720" s="64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79"/>
      <c r="AD720" s="79"/>
      <c r="AE720" s="79"/>
      <c r="AF720" s="79"/>
      <c r="AG720" s="79"/>
      <c r="AH720" s="79"/>
      <c r="AI720" s="79"/>
      <c r="AJ720" s="79"/>
      <c r="AK720" s="62"/>
      <c r="AL720" s="62"/>
      <c r="AM720" s="79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</row>
    <row r="721" spans="1:78" x14ac:dyDescent="0.2">
      <c r="A721" s="80" t="str">
        <f>IF(B721="","",IF(COUNTIF(Liquidación!$C:$C,$B721)=0,"x",""))</f>
        <v/>
      </c>
      <c r="B721" s="78"/>
      <c r="C721" s="64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79"/>
      <c r="AD721" s="79"/>
      <c r="AE721" s="79"/>
      <c r="AF721" s="79"/>
      <c r="AG721" s="79"/>
      <c r="AH721" s="79"/>
      <c r="AI721" s="79"/>
      <c r="AJ721" s="79"/>
      <c r="AK721" s="62"/>
      <c r="AL721" s="62"/>
      <c r="AM721" s="79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</row>
    <row r="722" spans="1:78" x14ac:dyDescent="0.2">
      <c r="A722" s="80" t="str">
        <f>IF(B722="","",IF(COUNTIF(Liquidación!$C:$C,$B722)=0,"x",""))</f>
        <v/>
      </c>
      <c r="B722" s="78"/>
      <c r="C722" s="64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79"/>
      <c r="AD722" s="79"/>
      <c r="AE722" s="79"/>
      <c r="AF722" s="79"/>
      <c r="AG722" s="79"/>
      <c r="AH722" s="79"/>
      <c r="AI722" s="79"/>
      <c r="AJ722" s="79"/>
      <c r="AK722" s="62"/>
      <c r="AL722" s="62"/>
      <c r="AM722" s="79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</row>
    <row r="723" spans="1:78" x14ac:dyDescent="0.2">
      <c r="A723" s="80" t="str">
        <f>IF(B723="","",IF(COUNTIF(Liquidación!$C:$C,$B723)=0,"x",""))</f>
        <v/>
      </c>
      <c r="B723" s="78"/>
      <c r="C723" s="64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79"/>
      <c r="AD723" s="79"/>
      <c r="AE723" s="79"/>
      <c r="AF723" s="79"/>
      <c r="AG723" s="79"/>
      <c r="AH723" s="79"/>
      <c r="AI723" s="79"/>
      <c r="AJ723" s="79"/>
      <c r="AK723" s="62"/>
      <c r="AL723" s="62"/>
      <c r="AM723" s="79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</row>
    <row r="724" spans="1:78" x14ac:dyDescent="0.2">
      <c r="A724" s="80" t="str">
        <f>IF(B724="","",IF(COUNTIF(Liquidación!$C:$C,$B724)=0,"x",""))</f>
        <v/>
      </c>
      <c r="B724" s="78"/>
      <c r="C724" s="64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79"/>
      <c r="AD724" s="79"/>
      <c r="AE724" s="79"/>
      <c r="AF724" s="79"/>
      <c r="AG724" s="79"/>
      <c r="AH724" s="79"/>
      <c r="AI724" s="79"/>
      <c r="AJ724" s="79"/>
      <c r="AK724" s="62"/>
      <c r="AL724" s="62"/>
      <c r="AM724" s="79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</row>
    <row r="725" spans="1:78" x14ac:dyDescent="0.2">
      <c r="A725" s="80" t="str">
        <f>IF(B725="","",IF(COUNTIF(Liquidación!$C:$C,$B725)=0,"x",""))</f>
        <v/>
      </c>
      <c r="B725" s="78"/>
      <c r="C725" s="64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79"/>
      <c r="AD725" s="79"/>
      <c r="AE725" s="79"/>
      <c r="AF725" s="79"/>
      <c r="AG725" s="79"/>
      <c r="AH725" s="79"/>
      <c r="AI725" s="79"/>
      <c r="AJ725" s="79"/>
      <c r="AK725" s="62"/>
      <c r="AL725" s="62"/>
      <c r="AM725" s="79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</row>
    <row r="726" spans="1:78" x14ac:dyDescent="0.2">
      <c r="A726" s="80" t="str">
        <f>IF(B726="","",IF(COUNTIF(Liquidación!$C:$C,$B726)=0,"x",""))</f>
        <v/>
      </c>
      <c r="B726" s="78"/>
      <c r="C726" s="64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79"/>
      <c r="AD726" s="79"/>
      <c r="AE726" s="79"/>
      <c r="AF726" s="79"/>
      <c r="AG726" s="79"/>
      <c r="AH726" s="79"/>
      <c r="AI726" s="79"/>
      <c r="AJ726" s="79"/>
      <c r="AK726" s="62"/>
      <c r="AL726" s="62"/>
      <c r="AM726" s="79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</row>
    <row r="727" spans="1:78" x14ac:dyDescent="0.2">
      <c r="A727" s="80" t="str">
        <f>IF(B727="","",IF(COUNTIF(Liquidación!$C:$C,$B727)=0,"x",""))</f>
        <v/>
      </c>
      <c r="B727" s="78"/>
      <c r="C727" s="64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79"/>
      <c r="AD727" s="79"/>
      <c r="AE727" s="79"/>
      <c r="AF727" s="79"/>
      <c r="AG727" s="79"/>
      <c r="AH727" s="79"/>
      <c r="AI727" s="79"/>
      <c r="AJ727" s="79"/>
      <c r="AK727" s="62"/>
      <c r="AL727" s="62"/>
      <c r="AM727" s="79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</row>
    <row r="728" spans="1:78" x14ac:dyDescent="0.2">
      <c r="A728" s="80" t="str">
        <f>IF(B728="","",IF(COUNTIF(Liquidación!$C:$C,$B728)=0,"x",""))</f>
        <v/>
      </c>
      <c r="B728" s="78"/>
      <c r="C728" s="64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79"/>
      <c r="AD728" s="79"/>
      <c r="AE728" s="79"/>
      <c r="AF728" s="79"/>
      <c r="AG728" s="79"/>
      <c r="AH728" s="79"/>
      <c r="AI728" s="79"/>
      <c r="AJ728" s="79"/>
      <c r="AK728" s="62"/>
      <c r="AL728" s="62"/>
      <c r="AM728" s="79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</row>
    <row r="729" spans="1:78" x14ac:dyDescent="0.2">
      <c r="A729" s="80" t="str">
        <f>IF(B729="","",IF(COUNTIF(Liquidación!$C:$C,$B729)=0,"x",""))</f>
        <v/>
      </c>
      <c r="B729" s="78"/>
      <c r="C729" s="64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79"/>
      <c r="AD729" s="79"/>
      <c r="AE729" s="79"/>
      <c r="AF729" s="79"/>
      <c r="AG729" s="79"/>
      <c r="AH729" s="79"/>
      <c r="AI729" s="79"/>
      <c r="AJ729" s="79"/>
      <c r="AK729" s="62"/>
      <c r="AL729" s="62"/>
      <c r="AM729" s="79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</row>
    <row r="730" spans="1:78" x14ac:dyDescent="0.2">
      <c r="A730" s="80" t="str">
        <f>IF(B730="","",IF(COUNTIF(Liquidación!$C:$C,$B730)=0,"x",""))</f>
        <v/>
      </c>
      <c r="B730" s="78"/>
      <c r="C730" s="64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79"/>
      <c r="AD730" s="79"/>
      <c r="AE730" s="79"/>
      <c r="AF730" s="79"/>
      <c r="AG730" s="79"/>
      <c r="AH730" s="79"/>
      <c r="AI730" s="79"/>
      <c r="AJ730" s="79"/>
      <c r="AK730" s="62"/>
      <c r="AL730" s="62"/>
      <c r="AM730" s="79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</row>
    <row r="731" spans="1:78" x14ac:dyDescent="0.2">
      <c r="A731" s="80" t="str">
        <f>IF(B731="","",IF(COUNTIF(Liquidación!$C:$C,$B731)=0,"x",""))</f>
        <v/>
      </c>
      <c r="B731" s="78"/>
      <c r="C731" s="64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79"/>
      <c r="AD731" s="79"/>
      <c r="AE731" s="79"/>
      <c r="AF731" s="79"/>
      <c r="AG731" s="79"/>
      <c r="AH731" s="79"/>
      <c r="AI731" s="79"/>
      <c r="AJ731" s="79"/>
      <c r="AK731" s="62"/>
      <c r="AL731" s="62"/>
      <c r="AM731" s="79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</row>
    <row r="732" spans="1:78" x14ac:dyDescent="0.2">
      <c r="A732" s="80" t="str">
        <f>IF(B732="","",IF(COUNTIF(Liquidación!$C:$C,$B732)=0,"x",""))</f>
        <v/>
      </c>
      <c r="B732" s="78"/>
      <c r="C732" s="64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79"/>
      <c r="AD732" s="79"/>
      <c r="AE732" s="79"/>
      <c r="AF732" s="79"/>
      <c r="AG732" s="79"/>
      <c r="AH732" s="79"/>
      <c r="AI732" s="79"/>
      <c r="AJ732" s="79"/>
      <c r="AK732" s="62"/>
      <c r="AL732" s="62"/>
      <c r="AM732" s="79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</row>
    <row r="733" spans="1:78" x14ac:dyDescent="0.2">
      <c r="A733" s="80" t="str">
        <f>IF(B733="","",IF(COUNTIF(Liquidación!$C:$C,$B733)=0,"x",""))</f>
        <v/>
      </c>
      <c r="B733" s="78"/>
      <c r="C733" s="64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79"/>
      <c r="AD733" s="79"/>
      <c r="AE733" s="79"/>
      <c r="AF733" s="79"/>
      <c r="AG733" s="79"/>
      <c r="AH733" s="79"/>
      <c r="AI733" s="79"/>
      <c r="AJ733" s="79"/>
      <c r="AK733" s="62"/>
      <c r="AL733" s="62"/>
      <c r="AM733" s="79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</row>
    <row r="734" spans="1:78" x14ac:dyDescent="0.2">
      <c r="A734" s="80" t="str">
        <f>IF(B734="","",IF(COUNTIF(Liquidación!$C:$C,$B734)=0,"x",""))</f>
        <v/>
      </c>
      <c r="B734" s="78"/>
      <c r="C734" s="64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79"/>
      <c r="AD734" s="79"/>
      <c r="AE734" s="79"/>
      <c r="AF734" s="79"/>
      <c r="AG734" s="79"/>
      <c r="AH734" s="79"/>
      <c r="AI734" s="79"/>
      <c r="AJ734" s="79"/>
      <c r="AK734" s="62"/>
      <c r="AL734" s="62"/>
      <c r="AM734" s="79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</row>
    <row r="735" spans="1:78" x14ac:dyDescent="0.2">
      <c r="A735" s="80" t="str">
        <f>IF(B735="","",IF(COUNTIF(Liquidación!$C:$C,$B735)=0,"x",""))</f>
        <v/>
      </c>
      <c r="B735" s="78"/>
      <c r="C735" s="64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79"/>
      <c r="AD735" s="79"/>
      <c r="AE735" s="79"/>
      <c r="AF735" s="79"/>
      <c r="AG735" s="79"/>
      <c r="AH735" s="79"/>
      <c r="AI735" s="79"/>
      <c r="AJ735" s="79"/>
      <c r="AK735" s="62"/>
      <c r="AL735" s="62"/>
      <c r="AM735" s="79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</row>
    <row r="736" spans="1:78" x14ac:dyDescent="0.2">
      <c r="A736" s="80" t="str">
        <f>IF(B736="","",IF(COUNTIF(Liquidación!$C:$C,$B736)=0,"x",""))</f>
        <v/>
      </c>
      <c r="B736" s="78"/>
      <c r="C736" s="64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79"/>
      <c r="AD736" s="79"/>
      <c r="AE736" s="79"/>
      <c r="AF736" s="79"/>
      <c r="AG736" s="79"/>
      <c r="AH736" s="79"/>
      <c r="AI736" s="79"/>
      <c r="AJ736" s="79"/>
      <c r="AK736" s="62"/>
      <c r="AL736" s="62"/>
      <c r="AM736" s="79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</row>
    <row r="737" spans="1:78" x14ac:dyDescent="0.2">
      <c r="A737" s="80" t="str">
        <f>IF(B737="","",IF(COUNTIF(Liquidación!$C:$C,$B737)=0,"x",""))</f>
        <v/>
      </c>
      <c r="B737" s="78"/>
      <c r="C737" s="64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79"/>
      <c r="AD737" s="79"/>
      <c r="AE737" s="79"/>
      <c r="AF737" s="79"/>
      <c r="AG737" s="79"/>
      <c r="AH737" s="79"/>
      <c r="AI737" s="79"/>
      <c r="AJ737" s="79"/>
      <c r="AK737" s="62"/>
      <c r="AL737" s="62"/>
      <c r="AM737" s="79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</row>
    <row r="738" spans="1:78" x14ac:dyDescent="0.2">
      <c r="A738" s="80" t="str">
        <f>IF(B738="","",IF(COUNTIF(Liquidación!$C:$C,$B738)=0,"x",""))</f>
        <v/>
      </c>
      <c r="B738" s="78"/>
      <c r="C738" s="64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79"/>
      <c r="AD738" s="79"/>
      <c r="AE738" s="79"/>
      <c r="AF738" s="79"/>
      <c r="AG738" s="79"/>
      <c r="AH738" s="79"/>
      <c r="AI738" s="79"/>
      <c r="AJ738" s="79"/>
      <c r="AK738" s="62"/>
      <c r="AL738" s="62"/>
      <c r="AM738" s="79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</row>
    <row r="739" spans="1:78" x14ac:dyDescent="0.2">
      <c r="A739" s="80" t="str">
        <f>IF(B739="","",IF(COUNTIF(Liquidación!$C:$C,$B739)=0,"x",""))</f>
        <v/>
      </c>
      <c r="B739" s="78"/>
      <c r="C739" s="64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79"/>
      <c r="AD739" s="79"/>
      <c r="AE739" s="79"/>
      <c r="AF739" s="79"/>
      <c r="AG739" s="79"/>
      <c r="AH739" s="79"/>
      <c r="AI739" s="79"/>
      <c r="AJ739" s="79"/>
      <c r="AK739" s="62"/>
      <c r="AL739" s="62"/>
      <c r="AM739" s="79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</row>
    <row r="740" spans="1:78" x14ac:dyDescent="0.2">
      <c r="A740" s="80" t="str">
        <f>IF(B740="","",IF(COUNTIF(Liquidación!$C:$C,$B740)=0,"x",""))</f>
        <v/>
      </c>
      <c r="B740" s="78"/>
      <c r="C740" s="64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79"/>
      <c r="AD740" s="79"/>
      <c r="AE740" s="79"/>
      <c r="AF740" s="79"/>
      <c r="AG740" s="79"/>
      <c r="AH740" s="79"/>
      <c r="AI740" s="79"/>
      <c r="AJ740" s="79"/>
      <c r="AK740" s="62"/>
      <c r="AL740" s="62"/>
      <c r="AM740" s="79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</row>
    <row r="741" spans="1:78" x14ac:dyDescent="0.2">
      <c r="A741" s="80" t="str">
        <f>IF(B741="","",IF(COUNTIF(Liquidación!$C:$C,$B741)=0,"x",""))</f>
        <v/>
      </c>
      <c r="B741" s="78"/>
      <c r="C741" s="64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79"/>
      <c r="AD741" s="79"/>
      <c r="AE741" s="79"/>
      <c r="AF741" s="79"/>
      <c r="AG741" s="79"/>
      <c r="AH741" s="79"/>
      <c r="AI741" s="79"/>
      <c r="AJ741" s="79"/>
      <c r="AK741" s="62"/>
      <c r="AL741" s="62"/>
      <c r="AM741" s="79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</row>
    <row r="742" spans="1:78" x14ac:dyDescent="0.2">
      <c r="A742" s="80" t="str">
        <f>IF(B742="","",IF(COUNTIF(Liquidación!$C:$C,$B742)=0,"x",""))</f>
        <v/>
      </c>
      <c r="B742" s="78"/>
      <c r="C742" s="64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79"/>
      <c r="AD742" s="79"/>
      <c r="AE742" s="79"/>
      <c r="AF742" s="79"/>
      <c r="AG742" s="79"/>
      <c r="AH742" s="79"/>
      <c r="AI742" s="79"/>
      <c r="AJ742" s="79"/>
      <c r="AK742" s="62"/>
      <c r="AL742" s="62"/>
      <c r="AM742" s="79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</row>
    <row r="743" spans="1:78" x14ac:dyDescent="0.2">
      <c r="A743" s="80" t="str">
        <f>IF(B743="","",IF(COUNTIF(Liquidación!$C:$C,$B743)=0,"x",""))</f>
        <v/>
      </c>
      <c r="B743" s="78"/>
      <c r="C743" s="64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79"/>
      <c r="AD743" s="79"/>
      <c r="AE743" s="79"/>
      <c r="AF743" s="79"/>
      <c r="AG743" s="79"/>
      <c r="AH743" s="79"/>
      <c r="AI743" s="79"/>
      <c r="AJ743" s="79"/>
      <c r="AK743" s="62"/>
      <c r="AL743" s="62"/>
      <c r="AM743" s="79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</row>
    <row r="744" spans="1:78" x14ac:dyDescent="0.2">
      <c r="A744" s="80" t="str">
        <f>IF(B744="","",IF(COUNTIF(Liquidación!$C:$C,$B744)=0,"x",""))</f>
        <v/>
      </c>
      <c r="B744" s="78"/>
      <c r="C744" s="64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79"/>
      <c r="AD744" s="79"/>
      <c r="AE744" s="79"/>
      <c r="AF744" s="79"/>
      <c r="AG744" s="79"/>
      <c r="AH744" s="79"/>
      <c r="AI744" s="79"/>
      <c r="AJ744" s="79"/>
      <c r="AK744" s="62"/>
      <c r="AL744" s="62"/>
      <c r="AM744" s="79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</row>
    <row r="745" spans="1:78" x14ac:dyDescent="0.2">
      <c r="A745" s="80" t="str">
        <f>IF(B745="","",IF(COUNTIF(Liquidación!$C:$C,$B745)=0,"x",""))</f>
        <v/>
      </c>
      <c r="B745" s="78"/>
      <c r="C745" s="64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79"/>
      <c r="AD745" s="79"/>
      <c r="AE745" s="79"/>
      <c r="AF745" s="79"/>
      <c r="AG745" s="79"/>
      <c r="AH745" s="79"/>
      <c r="AI745" s="79"/>
      <c r="AJ745" s="79"/>
      <c r="AK745" s="62"/>
      <c r="AL745" s="62"/>
      <c r="AM745" s="79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</row>
    <row r="746" spans="1:78" x14ac:dyDescent="0.2">
      <c r="A746" s="80" t="str">
        <f>IF(B746="","",IF(COUNTIF(Liquidación!$C:$C,$B746)=0,"x",""))</f>
        <v/>
      </c>
      <c r="B746" s="78"/>
      <c r="C746" s="64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79"/>
      <c r="AD746" s="79"/>
      <c r="AE746" s="79"/>
      <c r="AF746" s="79"/>
      <c r="AG746" s="79"/>
      <c r="AH746" s="79"/>
      <c r="AI746" s="79"/>
      <c r="AJ746" s="79"/>
      <c r="AK746" s="62"/>
      <c r="AL746" s="62"/>
      <c r="AM746" s="79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</row>
    <row r="747" spans="1:78" x14ac:dyDescent="0.2">
      <c r="A747" s="80" t="str">
        <f>IF(B747="","",IF(COUNTIF(Liquidación!$C:$C,$B747)=0,"x",""))</f>
        <v/>
      </c>
      <c r="B747" s="78"/>
      <c r="C747" s="64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79"/>
      <c r="AD747" s="79"/>
      <c r="AE747" s="79"/>
      <c r="AF747" s="79"/>
      <c r="AG747" s="79"/>
      <c r="AH747" s="79"/>
      <c r="AI747" s="79"/>
      <c r="AJ747" s="79"/>
      <c r="AK747" s="62"/>
      <c r="AL747" s="62"/>
      <c r="AM747" s="79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</row>
    <row r="748" spans="1:78" x14ac:dyDescent="0.2">
      <c r="A748" s="80" t="str">
        <f>IF(B748="","",IF(COUNTIF(Liquidación!$C:$C,$B748)=0,"x",""))</f>
        <v/>
      </c>
      <c r="B748" s="78"/>
      <c r="C748" s="64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79"/>
      <c r="AD748" s="79"/>
      <c r="AE748" s="79"/>
      <c r="AF748" s="79"/>
      <c r="AG748" s="79"/>
      <c r="AH748" s="79"/>
      <c r="AI748" s="79"/>
      <c r="AJ748" s="79"/>
      <c r="AK748" s="62"/>
      <c r="AL748" s="62"/>
      <c r="AM748" s="79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</row>
    <row r="749" spans="1:78" x14ac:dyDescent="0.2">
      <c r="A749" s="80" t="str">
        <f>IF(B749="","",IF(COUNTIF(Liquidación!$C:$C,$B749)=0,"x",""))</f>
        <v/>
      </c>
      <c r="B749" s="78"/>
      <c r="C749" s="64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79"/>
      <c r="AD749" s="79"/>
      <c r="AE749" s="79"/>
      <c r="AF749" s="79"/>
      <c r="AG749" s="79"/>
      <c r="AH749" s="79"/>
      <c r="AI749" s="79"/>
      <c r="AJ749" s="79"/>
      <c r="AK749" s="62"/>
      <c r="AL749" s="62"/>
      <c r="AM749" s="79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</row>
    <row r="750" spans="1:78" x14ac:dyDescent="0.2">
      <c r="A750" s="80" t="str">
        <f>IF(B750="","",IF(COUNTIF(Liquidación!$C:$C,$B750)=0,"x",""))</f>
        <v/>
      </c>
      <c r="B750" s="78"/>
      <c r="C750" s="64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79"/>
      <c r="AD750" s="79"/>
      <c r="AE750" s="79"/>
      <c r="AF750" s="79"/>
      <c r="AG750" s="79"/>
      <c r="AH750" s="79"/>
      <c r="AI750" s="79"/>
      <c r="AJ750" s="79"/>
      <c r="AK750" s="62"/>
      <c r="AL750" s="62"/>
      <c r="AM750" s="79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</row>
    <row r="751" spans="1:78" x14ac:dyDescent="0.2">
      <c r="A751" s="80" t="str">
        <f>IF(B751="","",IF(COUNTIF(Liquidación!$C:$C,$B751)=0,"x",""))</f>
        <v/>
      </c>
      <c r="B751" s="78"/>
      <c r="C751" s="64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79"/>
      <c r="AD751" s="79"/>
      <c r="AE751" s="79"/>
      <c r="AF751" s="79"/>
      <c r="AG751" s="79"/>
      <c r="AH751" s="79"/>
      <c r="AI751" s="79"/>
      <c r="AJ751" s="79"/>
      <c r="AK751" s="62"/>
      <c r="AL751" s="62"/>
      <c r="AM751" s="79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</row>
    <row r="752" spans="1:78" x14ac:dyDescent="0.2">
      <c r="A752" s="80" t="str">
        <f>IF(B752="","",IF(COUNTIF(Liquidación!$C:$C,$B752)=0,"x",""))</f>
        <v/>
      </c>
      <c r="B752" s="78"/>
      <c r="C752" s="64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79"/>
      <c r="AD752" s="79"/>
      <c r="AE752" s="79"/>
      <c r="AF752" s="79"/>
      <c r="AG752" s="79"/>
      <c r="AH752" s="79"/>
      <c r="AI752" s="79"/>
      <c r="AJ752" s="79"/>
      <c r="AK752" s="62"/>
      <c r="AL752" s="62"/>
      <c r="AM752" s="79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</row>
    <row r="753" spans="1:78" x14ac:dyDescent="0.2">
      <c r="A753" s="80" t="str">
        <f>IF(B753="","",IF(COUNTIF(Liquidación!$C:$C,$B753)=0,"x",""))</f>
        <v/>
      </c>
      <c r="B753" s="78"/>
      <c r="C753" s="64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79"/>
      <c r="AD753" s="79"/>
      <c r="AE753" s="79"/>
      <c r="AF753" s="79"/>
      <c r="AG753" s="79"/>
      <c r="AH753" s="79"/>
      <c r="AI753" s="79"/>
      <c r="AJ753" s="79"/>
      <c r="AK753" s="62"/>
      <c r="AL753" s="62"/>
      <c r="AM753" s="79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</row>
    <row r="754" spans="1:78" x14ac:dyDescent="0.2">
      <c r="A754" s="80" t="str">
        <f>IF(B754="","",IF(COUNTIF(Liquidación!$C:$C,$B754)=0,"x",""))</f>
        <v/>
      </c>
      <c r="B754" s="78"/>
      <c r="C754" s="64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79"/>
      <c r="AD754" s="79"/>
      <c r="AE754" s="79"/>
      <c r="AF754" s="79"/>
      <c r="AG754" s="79"/>
      <c r="AH754" s="79"/>
      <c r="AI754" s="79"/>
      <c r="AJ754" s="79"/>
      <c r="AK754" s="62"/>
      <c r="AL754" s="62"/>
      <c r="AM754" s="79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</row>
    <row r="755" spans="1:78" x14ac:dyDescent="0.2">
      <c r="A755" s="80" t="str">
        <f>IF(B755="","",IF(COUNTIF(Liquidación!$C:$C,$B755)=0,"x",""))</f>
        <v/>
      </c>
      <c r="B755" s="78"/>
      <c r="C755" s="64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79"/>
      <c r="AD755" s="79"/>
      <c r="AE755" s="79"/>
      <c r="AF755" s="79"/>
      <c r="AG755" s="79"/>
      <c r="AH755" s="79"/>
      <c r="AI755" s="79"/>
      <c r="AJ755" s="79"/>
      <c r="AK755" s="62"/>
      <c r="AL755" s="62"/>
      <c r="AM755" s="79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</row>
    <row r="756" spans="1:78" x14ac:dyDescent="0.2">
      <c r="A756" s="80" t="str">
        <f>IF(B756="","",IF(COUNTIF(Liquidación!$C:$C,$B756)=0,"x",""))</f>
        <v/>
      </c>
      <c r="B756" s="78"/>
      <c r="C756" s="64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79"/>
      <c r="AD756" s="79"/>
      <c r="AE756" s="79"/>
      <c r="AF756" s="79"/>
      <c r="AG756" s="79"/>
      <c r="AH756" s="79"/>
      <c r="AI756" s="79"/>
      <c r="AJ756" s="79"/>
      <c r="AK756" s="62"/>
      <c r="AL756" s="62"/>
      <c r="AM756" s="79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</row>
    <row r="757" spans="1:78" x14ac:dyDescent="0.2">
      <c r="A757" s="80" t="str">
        <f>IF(B757="","",IF(COUNTIF(Liquidación!$C:$C,$B757)=0,"x",""))</f>
        <v/>
      </c>
      <c r="B757" s="78"/>
      <c r="C757" s="64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79"/>
      <c r="AD757" s="79"/>
      <c r="AE757" s="79"/>
      <c r="AF757" s="79"/>
      <c r="AG757" s="79"/>
      <c r="AH757" s="79"/>
      <c r="AI757" s="79"/>
      <c r="AJ757" s="79"/>
      <c r="AK757" s="62"/>
      <c r="AL757" s="62"/>
      <c r="AM757" s="79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</row>
    <row r="758" spans="1:78" x14ac:dyDescent="0.2">
      <c r="A758" s="80" t="str">
        <f>IF(B758="","",IF(COUNTIF(Liquidación!$C:$C,$B758)=0,"x",""))</f>
        <v/>
      </c>
      <c r="B758" s="78"/>
      <c r="C758" s="64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79"/>
      <c r="AD758" s="79"/>
      <c r="AE758" s="79"/>
      <c r="AF758" s="79"/>
      <c r="AG758" s="79"/>
      <c r="AH758" s="79"/>
      <c r="AI758" s="79"/>
      <c r="AJ758" s="79"/>
      <c r="AK758" s="62"/>
      <c r="AL758" s="62"/>
      <c r="AM758" s="79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</row>
    <row r="759" spans="1:78" x14ac:dyDescent="0.2">
      <c r="A759" s="80" t="str">
        <f>IF(B759="","",IF(COUNTIF(Liquidación!$C:$C,$B759)=0,"x",""))</f>
        <v/>
      </c>
      <c r="B759" s="78"/>
      <c r="C759" s="64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79"/>
      <c r="AD759" s="79"/>
      <c r="AE759" s="79"/>
      <c r="AF759" s="79"/>
      <c r="AG759" s="79"/>
      <c r="AH759" s="79"/>
      <c r="AI759" s="79"/>
      <c r="AJ759" s="79"/>
      <c r="AK759" s="62"/>
      <c r="AL759" s="62"/>
      <c r="AM759" s="79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</row>
    <row r="760" spans="1:78" x14ac:dyDescent="0.2">
      <c r="A760" s="80" t="str">
        <f>IF(B760="","",IF(COUNTIF(Liquidación!$C:$C,$B760)=0,"x",""))</f>
        <v/>
      </c>
      <c r="B760" s="78"/>
      <c r="C760" s="64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79"/>
      <c r="AD760" s="79"/>
      <c r="AE760" s="79"/>
      <c r="AF760" s="79"/>
      <c r="AG760" s="79"/>
      <c r="AH760" s="79"/>
      <c r="AI760" s="79"/>
      <c r="AJ760" s="79"/>
      <c r="AK760" s="62"/>
      <c r="AL760" s="62"/>
      <c r="AM760" s="79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</row>
    <row r="761" spans="1:78" x14ac:dyDescent="0.2">
      <c r="A761" s="80" t="str">
        <f>IF(B761="","",IF(COUNTIF(Liquidación!$C:$C,$B761)=0,"x",""))</f>
        <v/>
      </c>
      <c r="B761" s="78"/>
      <c r="C761" s="64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79"/>
      <c r="AD761" s="79"/>
      <c r="AE761" s="79"/>
      <c r="AF761" s="79"/>
      <c r="AG761" s="79"/>
      <c r="AH761" s="79"/>
      <c r="AI761" s="79"/>
      <c r="AJ761" s="79"/>
      <c r="AK761" s="62"/>
      <c r="AL761" s="62"/>
      <c r="AM761" s="79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</row>
    <row r="762" spans="1:78" x14ac:dyDescent="0.2">
      <c r="A762" s="80" t="str">
        <f>IF(B762="","",IF(COUNTIF(Liquidación!$C:$C,$B762)=0,"x",""))</f>
        <v/>
      </c>
      <c r="B762" s="78"/>
      <c r="C762" s="64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79"/>
      <c r="AD762" s="79"/>
      <c r="AE762" s="79"/>
      <c r="AF762" s="79"/>
      <c r="AG762" s="79"/>
      <c r="AH762" s="79"/>
      <c r="AI762" s="79"/>
      <c r="AJ762" s="79"/>
      <c r="AK762" s="62"/>
      <c r="AL762" s="62"/>
      <c r="AM762" s="79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</row>
    <row r="763" spans="1:78" x14ac:dyDescent="0.2">
      <c r="A763" s="80" t="str">
        <f>IF(B763="","",IF(COUNTIF(Liquidación!$C:$C,$B763)=0,"x",""))</f>
        <v/>
      </c>
      <c r="B763" s="78"/>
      <c r="C763" s="64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79"/>
      <c r="AD763" s="79"/>
      <c r="AE763" s="79"/>
      <c r="AF763" s="79"/>
      <c r="AG763" s="79"/>
      <c r="AH763" s="79"/>
      <c r="AI763" s="79"/>
      <c r="AJ763" s="79"/>
      <c r="AK763" s="62"/>
      <c r="AL763" s="62"/>
      <c r="AM763" s="79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</row>
    <row r="764" spans="1:78" x14ac:dyDescent="0.2">
      <c r="A764" s="80" t="str">
        <f>IF(B764="","",IF(COUNTIF(Liquidación!$C:$C,$B764)=0,"x",""))</f>
        <v/>
      </c>
      <c r="B764" s="78"/>
      <c r="C764" s="64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79"/>
      <c r="AD764" s="79"/>
      <c r="AE764" s="79"/>
      <c r="AF764" s="79"/>
      <c r="AG764" s="79"/>
      <c r="AH764" s="79"/>
      <c r="AI764" s="79"/>
      <c r="AJ764" s="79"/>
      <c r="AK764" s="62"/>
      <c r="AL764" s="62"/>
      <c r="AM764" s="79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</row>
    <row r="765" spans="1:78" x14ac:dyDescent="0.2">
      <c r="A765" s="80" t="str">
        <f>IF(B765="","",IF(COUNTIF(Liquidación!$C:$C,$B765)=0,"x",""))</f>
        <v/>
      </c>
      <c r="B765" s="78"/>
      <c r="C765" s="64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79"/>
      <c r="AD765" s="79"/>
      <c r="AE765" s="79"/>
      <c r="AF765" s="79"/>
      <c r="AG765" s="79"/>
      <c r="AH765" s="79"/>
      <c r="AI765" s="79"/>
      <c r="AJ765" s="79"/>
      <c r="AK765" s="62"/>
      <c r="AL765" s="62"/>
      <c r="AM765" s="79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</row>
    <row r="766" spans="1:78" x14ac:dyDescent="0.2">
      <c r="A766" s="80" t="str">
        <f>IF(B766="","",IF(COUNTIF(Liquidación!$C:$C,$B766)=0,"x",""))</f>
        <v/>
      </c>
      <c r="B766" s="78"/>
      <c r="C766" s="64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79"/>
      <c r="AD766" s="79"/>
      <c r="AE766" s="79"/>
      <c r="AF766" s="79"/>
      <c r="AG766" s="79"/>
      <c r="AH766" s="79"/>
      <c r="AI766" s="79"/>
      <c r="AJ766" s="79"/>
      <c r="AK766" s="62"/>
      <c r="AL766" s="62"/>
      <c r="AM766" s="79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</row>
    <row r="767" spans="1:78" x14ac:dyDescent="0.2">
      <c r="A767" s="80" t="str">
        <f>IF(B767="","",IF(COUNTIF(Liquidación!$C:$C,$B767)=0,"x",""))</f>
        <v/>
      </c>
      <c r="B767" s="78"/>
      <c r="C767" s="64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79"/>
      <c r="AD767" s="79"/>
      <c r="AE767" s="79"/>
      <c r="AF767" s="79"/>
      <c r="AG767" s="79"/>
      <c r="AH767" s="79"/>
      <c r="AI767" s="79"/>
      <c r="AJ767" s="79"/>
      <c r="AK767" s="62"/>
      <c r="AL767" s="62"/>
      <c r="AM767" s="79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</row>
    <row r="768" spans="1:78" x14ac:dyDescent="0.2">
      <c r="A768" s="80" t="str">
        <f>IF(B768="","",IF(COUNTIF(Liquidación!$C:$C,$B768)=0,"x",""))</f>
        <v/>
      </c>
      <c r="B768" s="78"/>
      <c r="C768" s="64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79"/>
      <c r="AD768" s="79"/>
      <c r="AE768" s="79"/>
      <c r="AF768" s="79"/>
      <c r="AG768" s="79"/>
      <c r="AH768" s="79"/>
      <c r="AI768" s="79"/>
      <c r="AJ768" s="79"/>
      <c r="AK768" s="62"/>
      <c r="AL768" s="62"/>
      <c r="AM768" s="79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</row>
    <row r="769" spans="1:78" x14ac:dyDescent="0.2">
      <c r="A769" s="80" t="str">
        <f>IF(B769="","",IF(COUNTIF(Liquidación!$C:$C,$B769)=0,"x",""))</f>
        <v/>
      </c>
      <c r="B769" s="78"/>
      <c r="C769" s="64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79"/>
      <c r="AD769" s="79"/>
      <c r="AE769" s="79"/>
      <c r="AF769" s="79"/>
      <c r="AG769" s="79"/>
      <c r="AH769" s="79"/>
      <c r="AI769" s="79"/>
      <c r="AJ769" s="79"/>
      <c r="AK769" s="62"/>
      <c r="AL769" s="62"/>
      <c r="AM769" s="79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</row>
    <row r="770" spans="1:78" x14ac:dyDescent="0.2">
      <c r="A770" s="80" t="str">
        <f>IF(B770="","",IF(COUNTIF(Liquidación!$C:$C,$B770)=0,"x",""))</f>
        <v/>
      </c>
      <c r="B770" s="78"/>
      <c r="C770" s="64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79"/>
      <c r="AD770" s="79"/>
      <c r="AE770" s="79"/>
      <c r="AF770" s="79"/>
      <c r="AG770" s="79"/>
      <c r="AH770" s="79"/>
      <c r="AI770" s="79"/>
      <c r="AJ770" s="79"/>
      <c r="AK770" s="62"/>
      <c r="AL770" s="62"/>
      <c r="AM770" s="79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</row>
    <row r="771" spans="1:78" x14ac:dyDescent="0.2">
      <c r="A771" s="80" t="str">
        <f>IF(B771="","",IF(COUNTIF(Liquidación!$C:$C,$B771)=0,"x",""))</f>
        <v/>
      </c>
      <c r="B771" s="78"/>
      <c r="C771" s="64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79"/>
      <c r="AD771" s="79"/>
      <c r="AE771" s="79"/>
      <c r="AF771" s="79"/>
      <c r="AG771" s="79"/>
      <c r="AH771" s="79"/>
      <c r="AI771" s="79"/>
      <c r="AJ771" s="79"/>
      <c r="AK771" s="62"/>
      <c r="AL771" s="62"/>
      <c r="AM771" s="79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</row>
    <row r="772" spans="1:78" x14ac:dyDescent="0.2">
      <c r="A772" s="80" t="str">
        <f>IF(B772="","",IF(COUNTIF(Liquidación!$C:$C,$B772)=0,"x",""))</f>
        <v/>
      </c>
      <c r="B772" s="78"/>
      <c r="C772" s="64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79"/>
      <c r="AD772" s="79"/>
      <c r="AE772" s="79"/>
      <c r="AF772" s="79"/>
      <c r="AG772" s="79"/>
      <c r="AH772" s="79"/>
      <c r="AI772" s="79"/>
      <c r="AJ772" s="79"/>
      <c r="AK772" s="62"/>
      <c r="AL772" s="62"/>
      <c r="AM772" s="79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</row>
    <row r="773" spans="1:78" x14ac:dyDescent="0.2">
      <c r="A773" s="80" t="str">
        <f>IF(B773="","",IF(COUNTIF(Liquidación!$C:$C,$B773)=0,"x",""))</f>
        <v/>
      </c>
      <c r="B773" s="78"/>
      <c r="C773" s="64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79"/>
      <c r="AD773" s="79"/>
      <c r="AE773" s="79"/>
      <c r="AF773" s="79"/>
      <c r="AG773" s="79"/>
      <c r="AH773" s="79"/>
      <c r="AI773" s="79"/>
      <c r="AJ773" s="79"/>
      <c r="AK773" s="62"/>
      <c r="AL773" s="62"/>
      <c r="AM773" s="79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</row>
    <row r="774" spans="1:78" x14ac:dyDescent="0.2">
      <c r="A774" s="80" t="str">
        <f>IF(B774="","",IF(COUNTIF(Liquidación!$C:$C,$B774)=0,"x",""))</f>
        <v/>
      </c>
      <c r="B774" s="78"/>
      <c r="C774" s="64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79"/>
      <c r="AD774" s="79"/>
      <c r="AE774" s="79"/>
      <c r="AF774" s="79"/>
      <c r="AG774" s="79"/>
      <c r="AH774" s="79"/>
      <c r="AI774" s="79"/>
      <c r="AJ774" s="79"/>
      <c r="AK774" s="62"/>
      <c r="AL774" s="62"/>
      <c r="AM774" s="79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</row>
    <row r="775" spans="1:78" x14ac:dyDescent="0.2">
      <c r="A775" s="80" t="str">
        <f>IF(B775="","",IF(COUNTIF(Liquidación!$C:$C,$B775)=0,"x",""))</f>
        <v/>
      </c>
      <c r="B775" s="78"/>
      <c r="C775" s="64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79"/>
      <c r="AD775" s="79"/>
      <c r="AE775" s="79"/>
      <c r="AF775" s="79"/>
      <c r="AG775" s="79"/>
      <c r="AH775" s="79"/>
      <c r="AI775" s="79"/>
      <c r="AJ775" s="79"/>
      <c r="AK775" s="62"/>
      <c r="AL775" s="62"/>
      <c r="AM775" s="79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</row>
    <row r="776" spans="1:78" x14ac:dyDescent="0.2">
      <c r="A776" s="80" t="str">
        <f>IF(B776="","",IF(COUNTIF(Liquidación!$C:$C,$B776)=0,"x",""))</f>
        <v/>
      </c>
      <c r="B776" s="78"/>
      <c r="C776" s="64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79"/>
      <c r="AD776" s="79"/>
      <c r="AE776" s="79"/>
      <c r="AF776" s="79"/>
      <c r="AG776" s="79"/>
      <c r="AH776" s="79"/>
      <c r="AI776" s="79"/>
      <c r="AJ776" s="79"/>
      <c r="AK776" s="62"/>
      <c r="AL776" s="62"/>
      <c r="AM776" s="79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</row>
    <row r="777" spans="1:78" x14ac:dyDescent="0.2">
      <c r="A777" s="80" t="str">
        <f>IF(B777="","",IF(COUNTIF(Liquidación!$C:$C,$B777)=0,"x",""))</f>
        <v/>
      </c>
      <c r="B777" s="78"/>
      <c r="C777" s="64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79"/>
      <c r="AD777" s="79"/>
      <c r="AE777" s="79"/>
      <c r="AF777" s="79"/>
      <c r="AG777" s="79"/>
      <c r="AH777" s="79"/>
      <c r="AI777" s="79"/>
      <c r="AJ777" s="79"/>
      <c r="AK777" s="62"/>
      <c r="AL777" s="62"/>
      <c r="AM777" s="79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</row>
    <row r="778" spans="1:78" x14ac:dyDescent="0.2">
      <c r="A778" s="80" t="str">
        <f>IF(B778="","",IF(COUNTIF(Liquidación!$C:$C,$B778)=0,"x",""))</f>
        <v/>
      </c>
      <c r="B778" s="78"/>
      <c r="C778" s="64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79"/>
      <c r="AD778" s="79"/>
      <c r="AE778" s="79"/>
      <c r="AF778" s="79"/>
      <c r="AG778" s="79"/>
      <c r="AH778" s="79"/>
      <c r="AI778" s="79"/>
      <c r="AJ778" s="79"/>
      <c r="AK778" s="62"/>
      <c r="AL778" s="62"/>
      <c r="AM778" s="79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</row>
    <row r="779" spans="1:78" x14ac:dyDescent="0.2">
      <c r="A779" s="80" t="str">
        <f>IF(B779="","",IF(COUNTIF(Liquidación!$C:$C,$B779)=0,"x",""))</f>
        <v/>
      </c>
      <c r="B779" s="78"/>
      <c r="C779" s="64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79"/>
      <c r="AD779" s="79"/>
      <c r="AE779" s="79"/>
      <c r="AF779" s="79"/>
      <c r="AG779" s="79"/>
      <c r="AH779" s="79"/>
      <c r="AI779" s="79"/>
      <c r="AJ779" s="79"/>
      <c r="AK779" s="62"/>
      <c r="AL779" s="62"/>
      <c r="AM779" s="79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</row>
    <row r="780" spans="1:78" x14ac:dyDescent="0.2">
      <c r="A780" s="80" t="str">
        <f>IF(B780="","",IF(COUNTIF(Liquidación!$C:$C,$B780)=0,"x",""))</f>
        <v/>
      </c>
      <c r="B780" s="78"/>
      <c r="C780" s="64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79"/>
      <c r="AD780" s="79"/>
      <c r="AE780" s="79"/>
      <c r="AF780" s="79"/>
      <c r="AG780" s="79"/>
      <c r="AH780" s="79"/>
      <c r="AI780" s="79"/>
      <c r="AJ780" s="79"/>
      <c r="AK780" s="62"/>
      <c r="AL780" s="62"/>
      <c r="AM780" s="79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</row>
    <row r="781" spans="1:78" x14ac:dyDescent="0.2">
      <c r="A781" s="80" t="str">
        <f>IF(B781="","",IF(COUNTIF(Liquidación!$C:$C,$B781)=0,"x",""))</f>
        <v/>
      </c>
      <c r="B781" s="78"/>
      <c r="C781" s="64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79"/>
      <c r="AD781" s="79"/>
      <c r="AE781" s="79"/>
      <c r="AF781" s="79"/>
      <c r="AG781" s="79"/>
      <c r="AH781" s="79"/>
      <c r="AI781" s="79"/>
      <c r="AJ781" s="79"/>
      <c r="AK781" s="62"/>
      <c r="AL781" s="62"/>
      <c r="AM781" s="79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</row>
    <row r="782" spans="1:78" x14ac:dyDescent="0.2">
      <c r="A782" s="80" t="str">
        <f>IF(B782="","",IF(COUNTIF(Liquidación!$C:$C,$B782)=0,"x",""))</f>
        <v/>
      </c>
      <c r="B782" s="78"/>
      <c r="C782" s="64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79"/>
      <c r="AD782" s="79"/>
      <c r="AE782" s="79"/>
      <c r="AF782" s="79"/>
      <c r="AG782" s="79"/>
      <c r="AH782" s="79"/>
      <c r="AI782" s="79"/>
      <c r="AJ782" s="79"/>
      <c r="AK782" s="62"/>
      <c r="AL782" s="62"/>
      <c r="AM782" s="79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</row>
    <row r="783" spans="1:78" x14ac:dyDescent="0.2">
      <c r="A783" s="80" t="str">
        <f>IF(B783="","",IF(COUNTIF(Liquidación!$C:$C,$B783)=0,"x",""))</f>
        <v/>
      </c>
      <c r="B783" s="78"/>
      <c r="C783" s="64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79"/>
      <c r="AD783" s="79"/>
      <c r="AE783" s="79"/>
      <c r="AF783" s="79"/>
      <c r="AG783" s="79"/>
      <c r="AH783" s="79"/>
      <c r="AI783" s="79"/>
      <c r="AJ783" s="79"/>
      <c r="AK783" s="62"/>
      <c r="AL783" s="62"/>
      <c r="AM783" s="79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</row>
    <row r="784" spans="1:78" x14ac:dyDescent="0.2">
      <c r="A784" s="80" t="str">
        <f>IF(B784="","",IF(COUNTIF(Liquidación!$C:$C,$B784)=0,"x",""))</f>
        <v/>
      </c>
      <c r="B784" s="78"/>
      <c r="C784" s="64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79"/>
      <c r="AD784" s="79"/>
      <c r="AE784" s="79"/>
      <c r="AF784" s="79"/>
      <c r="AG784" s="79"/>
      <c r="AH784" s="79"/>
      <c r="AI784" s="79"/>
      <c r="AJ784" s="79"/>
      <c r="AK784" s="62"/>
      <c r="AL784" s="62"/>
      <c r="AM784" s="79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</row>
    <row r="785" spans="1:78" x14ac:dyDescent="0.2">
      <c r="A785" s="80" t="str">
        <f>IF(B785="","",IF(COUNTIF(Liquidación!$C:$C,$B785)=0,"x",""))</f>
        <v/>
      </c>
      <c r="B785" s="78"/>
      <c r="C785" s="64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79"/>
      <c r="AD785" s="79"/>
      <c r="AE785" s="79"/>
      <c r="AF785" s="79"/>
      <c r="AG785" s="79"/>
      <c r="AH785" s="79"/>
      <c r="AI785" s="79"/>
      <c r="AJ785" s="79"/>
      <c r="AK785" s="62"/>
      <c r="AL785" s="62"/>
      <c r="AM785" s="79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</row>
    <row r="786" spans="1:78" x14ac:dyDescent="0.2">
      <c r="A786" s="80" t="str">
        <f>IF(B786="","",IF(COUNTIF(Liquidación!$C:$C,$B786)=0,"x",""))</f>
        <v/>
      </c>
      <c r="B786" s="78"/>
      <c r="C786" s="64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79"/>
      <c r="AD786" s="79"/>
      <c r="AE786" s="79"/>
      <c r="AF786" s="79"/>
      <c r="AG786" s="79"/>
      <c r="AH786" s="79"/>
      <c r="AI786" s="79"/>
      <c r="AJ786" s="79"/>
      <c r="AK786" s="62"/>
      <c r="AL786" s="62"/>
      <c r="AM786" s="79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</row>
    <row r="787" spans="1:78" x14ac:dyDescent="0.2">
      <c r="A787" s="80" t="str">
        <f>IF(B787="","",IF(COUNTIF(Liquidación!$C:$C,$B787)=0,"x",""))</f>
        <v/>
      </c>
      <c r="B787" s="78"/>
      <c r="C787" s="64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79"/>
      <c r="AD787" s="79"/>
      <c r="AE787" s="79"/>
      <c r="AF787" s="79"/>
      <c r="AG787" s="79"/>
      <c r="AH787" s="79"/>
      <c r="AI787" s="79"/>
      <c r="AJ787" s="79"/>
      <c r="AK787" s="62"/>
      <c r="AL787" s="62"/>
      <c r="AM787" s="79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</row>
    <row r="788" spans="1:78" x14ac:dyDescent="0.2">
      <c r="A788" s="80" t="str">
        <f>IF(B788="","",IF(COUNTIF(Liquidación!$C:$C,$B788)=0,"x",""))</f>
        <v/>
      </c>
      <c r="B788" s="78"/>
      <c r="C788" s="64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79"/>
      <c r="AD788" s="79"/>
      <c r="AE788" s="79"/>
      <c r="AF788" s="79"/>
      <c r="AG788" s="79"/>
      <c r="AH788" s="79"/>
      <c r="AI788" s="79"/>
      <c r="AJ788" s="79"/>
      <c r="AK788" s="62"/>
      <c r="AL788" s="62"/>
      <c r="AM788" s="79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</row>
    <row r="789" spans="1:78" x14ac:dyDescent="0.2">
      <c r="A789" s="80" t="str">
        <f>IF(B789="","",IF(COUNTIF(Liquidación!$C:$C,$B789)=0,"x",""))</f>
        <v/>
      </c>
      <c r="B789" s="78"/>
      <c r="C789" s="64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79"/>
      <c r="AD789" s="79"/>
      <c r="AE789" s="79"/>
      <c r="AF789" s="79"/>
      <c r="AG789" s="79"/>
      <c r="AH789" s="79"/>
      <c r="AI789" s="79"/>
      <c r="AJ789" s="79"/>
      <c r="AK789" s="62"/>
      <c r="AL789" s="62"/>
      <c r="AM789" s="79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</row>
    <row r="790" spans="1:78" x14ac:dyDescent="0.2">
      <c r="A790" s="80" t="str">
        <f>IF(B790="","",IF(COUNTIF(Liquidación!$C:$C,$B790)=0,"x",""))</f>
        <v/>
      </c>
      <c r="B790" s="78"/>
      <c r="C790" s="64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79"/>
      <c r="AD790" s="79"/>
      <c r="AE790" s="79"/>
      <c r="AF790" s="79"/>
      <c r="AG790" s="79"/>
      <c r="AH790" s="79"/>
      <c r="AI790" s="79"/>
      <c r="AJ790" s="79"/>
      <c r="AK790" s="62"/>
      <c r="AL790" s="62"/>
      <c r="AM790" s="79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</row>
    <row r="791" spans="1:78" x14ac:dyDescent="0.2">
      <c r="A791" s="80" t="str">
        <f>IF(B791="","",IF(COUNTIF(Liquidación!$C:$C,$B791)=0,"x",""))</f>
        <v/>
      </c>
      <c r="B791" s="78"/>
      <c r="C791" s="64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79"/>
      <c r="AD791" s="79"/>
      <c r="AE791" s="79"/>
      <c r="AF791" s="79"/>
      <c r="AG791" s="79"/>
      <c r="AH791" s="79"/>
      <c r="AI791" s="79"/>
      <c r="AJ791" s="79"/>
      <c r="AK791" s="62"/>
      <c r="AL791" s="62"/>
      <c r="AM791" s="79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</row>
    <row r="792" spans="1:78" x14ac:dyDescent="0.2">
      <c r="A792" s="80" t="str">
        <f>IF(B792="","",IF(COUNTIF(Liquidación!$C:$C,$B792)=0,"x",""))</f>
        <v/>
      </c>
      <c r="B792" s="78"/>
      <c r="C792" s="64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79"/>
      <c r="AD792" s="79"/>
      <c r="AE792" s="79"/>
      <c r="AF792" s="79"/>
      <c r="AG792" s="79"/>
      <c r="AH792" s="79"/>
      <c r="AI792" s="79"/>
      <c r="AJ792" s="79"/>
      <c r="AK792" s="62"/>
      <c r="AL792" s="62"/>
      <c r="AM792" s="79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</row>
    <row r="793" spans="1:78" x14ac:dyDescent="0.2">
      <c r="A793" s="80" t="str">
        <f>IF(B793="","",IF(COUNTIF(Liquidación!$C:$C,$B793)=0,"x",""))</f>
        <v/>
      </c>
      <c r="B793" s="78"/>
      <c r="C793" s="64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79"/>
      <c r="AD793" s="79"/>
      <c r="AE793" s="79"/>
      <c r="AF793" s="79"/>
      <c r="AG793" s="79"/>
      <c r="AH793" s="79"/>
      <c r="AI793" s="79"/>
      <c r="AJ793" s="79"/>
      <c r="AK793" s="62"/>
      <c r="AL793" s="62"/>
      <c r="AM793" s="79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</row>
    <row r="794" spans="1:78" x14ac:dyDescent="0.2">
      <c r="A794" s="80" t="str">
        <f>IF(B794="","",IF(COUNTIF(Liquidación!$C:$C,$B794)=0,"x",""))</f>
        <v/>
      </c>
      <c r="B794" s="78"/>
      <c r="C794" s="64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79"/>
      <c r="AD794" s="79"/>
      <c r="AE794" s="79"/>
      <c r="AF794" s="79"/>
      <c r="AG794" s="79"/>
      <c r="AH794" s="79"/>
      <c r="AI794" s="79"/>
      <c r="AJ794" s="79"/>
      <c r="AK794" s="62"/>
      <c r="AL794" s="62"/>
      <c r="AM794" s="79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</row>
    <row r="795" spans="1:78" x14ac:dyDescent="0.2">
      <c r="A795" s="80" t="str">
        <f>IF(B795="","",IF(COUNTIF(Liquidación!$C:$C,$B795)=0,"x",""))</f>
        <v/>
      </c>
      <c r="B795" s="78"/>
      <c r="C795" s="64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79"/>
      <c r="AD795" s="79"/>
      <c r="AE795" s="79"/>
      <c r="AF795" s="79"/>
      <c r="AG795" s="79"/>
      <c r="AH795" s="79"/>
      <c r="AI795" s="79"/>
      <c r="AJ795" s="79"/>
      <c r="AK795" s="62"/>
      <c r="AL795" s="62"/>
      <c r="AM795" s="79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</row>
    <row r="796" spans="1:78" x14ac:dyDescent="0.2">
      <c r="A796" s="80" t="str">
        <f>IF(B796="","",IF(COUNTIF(Liquidación!$C:$C,$B796)=0,"x",""))</f>
        <v/>
      </c>
      <c r="B796" s="78"/>
      <c r="C796" s="64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79"/>
      <c r="AD796" s="79"/>
      <c r="AE796" s="79"/>
      <c r="AF796" s="79"/>
      <c r="AG796" s="79"/>
      <c r="AH796" s="79"/>
      <c r="AI796" s="79"/>
      <c r="AJ796" s="79"/>
      <c r="AK796" s="62"/>
      <c r="AL796" s="62"/>
      <c r="AM796" s="79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</row>
    <row r="797" spans="1:78" x14ac:dyDescent="0.2">
      <c r="A797" s="80" t="str">
        <f>IF(B797="","",IF(COUNTIF(Liquidación!$C:$C,$B797)=0,"x",""))</f>
        <v/>
      </c>
      <c r="B797" s="78"/>
      <c r="C797" s="64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79"/>
      <c r="AD797" s="79"/>
      <c r="AE797" s="79"/>
      <c r="AF797" s="79"/>
      <c r="AG797" s="79"/>
      <c r="AH797" s="79"/>
      <c r="AI797" s="79"/>
      <c r="AJ797" s="79"/>
      <c r="AK797" s="62"/>
      <c r="AL797" s="62"/>
      <c r="AM797" s="79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</row>
    <row r="798" spans="1:78" x14ac:dyDescent="0.2">
      <c r="A798" s="80" t="str">
        <f>IF(B798="","",IF(COUNTIF(Liquidación!$C:$C,$B798)=0,"x",""))</f>
        <v/>
      </c>
      <c r="B798" s="78"/>
      <c r="C798" s="64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79"/>
      <c r="AD798" s="79"/>
      <c r="AE798" s="79"/>
      <c r="AF798" s="79"/>
      <c r="AG798" s="79"/>
      <c r="AH798" s="79"/>
      <c r="AI798" s="79"/>
      <c r="AJ798" s="79"/>
      <c r="AK798" s="62"/>
      <c r="AL798" s="62"/>
      <c r="AM798" s="79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</row>
    <row r="799" spans="1:78" x14ac:dyDescent="0.2">
      <c r="A799" s="80" t="str">
        <f>IF(B799="","",IF(COUNTIF(Liquidación!$C:$C,$B799)=0,"x",""))</f>
        <v/>
      </c>
      <c r="B799" s="78"/>
      <c r="C799" s="64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79"/>
      <c r="AD799" s="79"/>
      <c r="AE799" s="79"/>
      <c r="AF799" s="79"/>
      <c r="AG799" s="79"/>
      <c r="AH799" s="79"/>
      <c r="AI799" s="79"/>
      <c r="AJ799" s="79"/>
      <c r="AK799" s="62"/>
      <c r="AL799" s="62"/>
      <c r="AM799" s="79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</row>
    <row r="800" spans="1:78" x14ac:dyDescent="0.2">
      <c r="A800" s="80" t="str">
        <f>IF(B800="","",IF(COUNTIF(Liquidación!$C:$C,$B800)=0,"x",""))</f>
        <v/>
      </c>
      <c r="B800" s="78"/>
      <c r="C800" s="64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79"/>
      <c r="AD800" s="79"/>
      <c r="AE800" s="79"/>
      <c r="AF800" s="79"/>
      <c r="AG800" s="79"/>
      <c r="AH800" s="79"/>
      <c r="AI800" s="79"/>
      <c r="AJ800" s="79"/>
      <c r="AK800" s="62"/>
      <c r="AL800" s="62"/>
      <c r="AM800" s="79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</row>
    <row r="801" spans="1:78" x14ac:dyDescent="0.2">
      <c r="A801" s="80" t="str">
        <f>IF(B801="","",IF(COUNTIF(Liquidación!$C:$C,$B801)=0,"x",""))</f>
        <v/>
      </c>
      <c r="B801" s="78"/>
      <c r="C801" s="64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79"/>
      <c r="AD801" s="79"/>
      <c r="AE801" s="79"/>
      <c r="AF801" s="79"/>
      <c r="AG801" s="79"/>
      <c r="AH801" s="79"/>
      <c r="AI801" s="79"/>
      <c r="AJ801" s="79"/>
      <c r="AK801" s="62"/>
      <c r="AL801" s="62"/>
      <c r="AM801" s="79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</row>
    <row r="802" spans="1:78" x14ac:dyDescent="0.2">
      <c r="A802" s="80" t="str">
        <f>IF(B802="","",IF(COUNTIF(Liquidación!$C:$C,$B802)=0,"x",""))</f>
        <v/>
      </c>
      <c r="B802" s="78"/>
      <c r="C802" s="64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79"/>
      <c r="AD802" s="79"/>
      <c r="AE802" s="79"/>
      <c r="AF802" s="79"/>
      <c r="AG802" s="79"/>
      <c r="AH802" s="79"/>
      <c r="AI802" s="79"/>
      <c r="AJ802" s="79"/>
      <c r="AK802" s="62"/>
      <c r="AL802" s="62"/>
      <c r="AM802" s="79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</row>
    <row r="803" spans="1:78" x14ac:dyDescent="0.2">
      <c r="A803" s="80" t="str">
        <f>IF(B803="","",IF(COUNTIF(Liquidación!$C:$C,$B803)=0,"x",""))</f>
        <v/>
      </c>
      <c r="B803" s="78"/>
      <c r="C803" s="64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79"/>
      <c r="AD803" s="79"/>
      <c r="AE803" s="79"/>
      <c r="AF803" s="79"/>
      <c r="AG803" s="79"/>
      <c r="AH803" s="79"/>
      <c r="AI803" s="79"/>
      <c r="AJ803" s="79"/>
      <c r="AK803" s="62"/>
      <c r="AL803" s="62"/>
      <c r="AM803" s="79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</row>
    <row r="804" spans="1:78" x14ac:dyDescent="0.2">
      <c r="A804" s="80" t="str">
        <f>IF(B804="","",IF(COUNTIF(Liquidación!$C:$C,$B804)=0,"x",""))</f>
        <v/>
      </c>
      <c r="B804" s="78"/>
      <c r="C804" s="64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79"/>
      <c r="AD804" s="79"/>
      <c r="AE804" s="79"/>
      <c r="AF804" s="79"/>
      <c r="AG804" s="79"/>
      <c r="AH804" s="79"/>
      <c r="AI804" s="79"/>
      <c r="AJ804" s="79"/>
      <c r="AK804" s="62"/>
      <c r="AL804" s="62"/>
      <c r="AM804" s="79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</row>
    <row r="805" spans="1:78" x14ac:dyDescent="0.2">
      <c r="A805" s="80" t="str">
        <f>IF(B805="","",IF(COUNTIF(Liquidación!$C:$C,$B805)=0,"x",""))</f>
        <v/>
      </c>
      <c r="B805" s="78"/>
      <c r="C805" s="64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79"/>
      <c r="AD805" s="79"/>
      <c r="AE805" s="79"/>
      <c r="AF805" s="79"/>
      <c r="AG805" s="79"/>
      <c r="AH805" s="79"/>
      <c r="AI805" s="79"/>
      <c r="AJ805" s="79"/>
      <c r="AK805" s="62"/>
      <c r="AL805" s="62"/>
      <c r="AM805" s="79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</row>
    <row r="806" spans="1:78" x14ac:dyDescent="0.2">
      <c r="A806" s="80" t="str">
        <f>IF(B806="","",IF(COUNTIF(Liquidación!$C:$C,$B806)=0,"x",""))</f>
        <v/>
      </c>
      <c r="B806" s="78"/>
      <c r="C806" s="64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79"/>
      <c r="AD806" s="79"/>
      <c r="AE806" s="79"/>
      <c r="AF806" s="79"/>
      <c r="AG806" s="79"/>
      <c r="AH806" s="79"/>
      <c r="AI806" s="79"/>
      <c r="AJ806" s="79"/>
      <c r="AK806" s="62"/>
      <c r="AL806" s="62"/>
      <c r="AM806" s="79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</row>
    <row r="807" spans="1:78" x14ac:dyDescent="0.2">
      <c r="A807" s="80" t="str">
        <f>IF(B807="","",IF(COUNTIF(Liquidación!$C:$C,$B807)=0,"x",""))</f>
        <v/>
      </c>
      <c r="B807" s="78"/>
      <c r="C807" s="64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79"/>
      <c r="AD807" s="79"/>
      <c r="AE807" s="79"/>
      <c r="AF807" s="79"/>
      <c r="AG807" s="79"/>
      <c r="AH807" s="79"/>
      <c r="AI807" s="79"/>
      <c r="AJ807" s="79"/>
      <c r="AK807" s="62"/>
      <c r="AL807" s="62"/>
      <c r="AM807" s="79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</row>
    <row r="808" spans="1:78" x14ac:dyDescent="0.2">
      <c r="A808" s="80" t="str">
        <f>IF(B808="","",IF(COUNTIF(Liquidación!$C:$C,$B808)=0,"x",""))</f>
        <v/>
      </c>
      <c r="B808" s="78"/>
      <c r="C808" s="64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79"/>
      <c r="AD808" s="79"/>
      <c r="AE808" s="79"/>
      <c r="AF808" s="79"/>
      <c r="AG808" s="79"/>
      <c r="AH808" s="79"/>
      <c r="AI808" s="79"/>
      <c r="AJ808" s="79"/>
      <c r="AK808" s="62"/>
      <c r="AL808" s="62"/>
      <c r="AM808" s="79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</row>
    <row r="809" spans="1:78" x14ac:dyDescent="0.2">
      <c r="A809" s="80" t="str">
        <f>IF(B809="","",IF(COUNTIF(Liquidación!$C:$C,$B809)=0,"x",""))</f>
        <v/>
      </c>
      <c r="B809" s="78"/>
      <c r="C809" s="64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79"/>
      <c r="AD809" s="79"/>
      <c r="AE809" s="79"/>
      <c r="AF809" s="79"/>
      <c r="AG809" s="79"/>
      <c r="AH809" s="79"/>
      <c r="AI809" s="79"/>
      <c r="AJ809" s="79"/>
      <c r="AK809" s="62"/>
      <c r="AL809" s="62"/>
      <c r="AM809" s="79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</row>
    <row r="810" spans="1:78" x14ac:dyDescent="0.2">
      <c r="A810" s="80" t="str">
        <f>IF(B810="","",IF(COUNTIF(Liquidación!$C:$C,$B810)=0,"x",""))</f>
        <v/>
      </c>
      <c r="B810" s="78"/>
      <c r="C810" s="64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79"/>
      <c r="AD810" s="79"/>
      <c r="AE810" s="79"/>
      <c r="AF810" s="79"/>
      <c r="AG810" s="79"/>
      <c r="AH810" s="79"/>
      <c r="AI810" s="79"/>
      <c r="AJ810" s="79"/>
      <c r="AK810" s="62"/>
      <c r="AL810" s="62"/>
      <c r="AM810" s="79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</row>
    <row r="811" spans="1:78" x14ac:dyDescent="0.2">
      <c r="A811" s="80" t="str">
        <f>IF(B811="","",IF(COUNTIF(Liquidación!$C:$C,$B811)=0,"x",""))</f>
        <v/>
      </c>
      <c r="B811" s="78"/>
      <c r="C811" s="64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79"/>
      <c r="AD811" s="79"/>
      <c r="AE811" s="79"/>
      <c r="AF811" s="79"/>
      <c r="AG811" s="79"/>
      <c r="AH811" s="79"/>
      <c r="AI811" s="79"/>
      <c r="AJ811" s="79"/>
      <c r="AK811" s="62"/>
      <c r="AL811" s="62"/>
      <c r="AM811" s="79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</row>
    <row r="812" spans="1:78" x14ac:dyDescent="0.2">
      <c r="A812" s="80" t="str">
        <f>IF(B812="","",IF(COUNTIF(Liquidación!$C:$C,$B812)=0,"x",""))</f>
        <v/>
      </c>
      <c r="B812" s="78"/>
      <c r="C812" s="64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79"/>
      <c r="AD812" s="79"/>
      <c r="AE812" s="79"/>
      <c r="AF812" s="79"/>
      <c r="AG812" s="79"/>
      <c r="AH812" s="79"/>
      <c r="AI812" s="79"/>
      <c r="AJ812" s="79"/>
      <c r="AK812" s="62"/>
      <c r="AL812" s="62"/>
      <c r="AM812" s="79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</row>
    <row r="813" spans="1:78" x14ac:dyDescent="0.2">
      <c r="A813" s="80" t="str">
        <f>IF(B813="","",IF(COUNTIF(Liquidación!$C:$C,$B813)=0,"x",""))</f>
        <v/>
      </c>
      <c r="B813" s="78"/>
      <c r="C813" s="64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79"/>
      <c r="AD813" s="79"/>
      <c r="AE813" s="79"/>
      <c r="AF813" s="79"/>
      <c r="AG813" s="79"/>
      <c r="AH813" s="79"/>
      <c r="AI813" s="79"/>
      <c r="AJ813" s="79"/>
      <c r="AK813" s="62"/>
      <c r="AL813" s="62"/>
      <c r="AM813" s="79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</row>
    <row r="814" spans="1:78" x14ac:dyDescent="0.2">
      <c r="A814" s="80" t="str">
        <f>IF(B814="","",IF(COUNTIF(Liquidación!$C:$C,$B814)=0,"x",""))</f>
        <v/>
      </c>
      <c r="B814" s="78"/>
      <c r="C814" s="64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79"/>
      <c r="AD814" s="79"/>
      <c r="AE814" s="79"/>
      <c r="AF814" s="79"/>
      <c r="AG814" s="79"/>
      <c r="AH814" s="79"/>
      <c r="AI814" s="79"/>
      <c r="AJ814" s="79"/>
      <c r="AK814" s="62"/>
      <c r="AL814" s="62"/>
      <c r="AM814" s="79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</row>
    <row r="815" spans="1:78" x14ac:dyDescent="0.2">
      <c r="A815" s="80" t="str">
        <f>IF(B815="","",IF(COUNTIF(Liquidación!$C:$C,$B815)=0,"x",""))</f>
        <v/>
      </c>
      <c r="B815" s="78"/>
      <c r="C815" s="64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79"/>
      <c r="AD815" s="79"/>
      <c r="AE815" s="79"/>
      <c r="AF815" s="79"/>
      <c r="AG815" s="79"/>
      <c r="AH815" s="79"/>
      <c r="AI815" s="79"/>
      <c r="AJ815" s="79"/>
      <c r="AK815" s="62"/>
      <c r="AL815" s="62"/>
      <c r="AM815" s="79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</row>
    <row r="816" spans="1:78" x14ac:dyDescent="0.2">
      <c r="A816" s="80" t="str">
        <f>IF(B816="","",IF(COUNTIF(Liquidación!$C:$C,$B816)=0,"x",""))</f>
        <v/>
      </c>
      <c r="B816" s="78"/>
      <c r="C816" s="64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79"/>
      <c r="AD816" s="79"/>
      <c r="AE816" s="79"/>
      <c r="AF816" s="79"/>
      <c r="AG816" s="79"/>
      <c r="AH816" s="79"/>
      <c r="AI816" s="79"/>
      <c r="AJ816" s="79"/>
      <c r="AK816" s="62"/>
      <c r="AL816" s="62"/>
      <c r="AM816" s="79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</row>
    <row r="817" spans="1:78" x14ac:dyDescent="0.2">
      <c r="A817" s="80" t="str">
        <f>IF(B817="","",IF(COUNTIF(Liquidación!$C:$C,$B817)=0,"x",""))</f>
        <v/>
      </c>
      <c r="B817" s="78"/>
      <c r="C817" s="64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79"/>
      <c r="AD817" s="79"/>
      <c r="AE817" s="79"/>
      <c r="AF817" s="79"/>
      <c r="AG817" s="79"/>
      <c r="AH817" s="79"/>
      <c r="AI817" s="79"/>
      <c r="AJ817" s="79"/>
      <c r="AK817" s="62"/>
      <c r="AL817" s="62"/>
      <c r="AM817" s="79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</row>
    <row r="818" spans="1:78" x14ac:dyDescent="0.2">
      <c r="A818" s="80" t="str">
        <f>IF(B818="","",IF(COUNTIF(Liquidación!$C:$C,$B818)=0,"x",""))</f>
        <v/>
      </c>
      <c r="B818" s="78"/>
      <c r="C818" s="64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79"/>
      <c r="AD818" s="79"/>
      <c r="AE818" s="79"/>
      <c r="AF818" s="79"/>
      <c r="AG818" s="79"/>
      <c r="AH818" s="79"/>
      <c r="AI818" s="79"/>
      <c r="AJ818" s="79"/>
      <c r="AK818" s="62"/>
      <c r="AL818" s="62"/>
      <c r="AM818" s="79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</row>
    <row r="819" spans="1:78" x14ac:dyDescent="0.2">
      <c r="A819" s="80" t="str">
        <f>IF(B819="","",IF(COUNTIF(Liquidación!$C:$C,$B819)=0,"x",""))</f>
        <v/>
      </c>
      <c r="B819" s="78"/>
      <c r="C819" s="64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79"/>
      <c r="AD819" s="79"/>
      <c r="AE819" s="79"/>
      <c r="AF819" s="79"/>
      <c r="AG819" s="79"/>
      <c r="AH819" s="79"/>
      <c r="AI819" s="79"/>
      <c r="AJ819" s="79"/>
      <c r="AK819" s="62"/>
      <c r="AL819" s="62"/>
      <c r="AM819" s="79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</row>
    <row r="820" spans="1:78" x14ac:dyDescent="0.2">
      <c r="A820" s="80" t="str">
        <f>IF(B820="","",IF(COUNTIF(Liquidación!$C:$C,$B820)=0,"x",""))</f>
        <v/>
      </c>
      <c r="B820" s="78"/>
      <c r="C820" s="64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79"/>
      <c r="AD820" s="79"/>
      <c r="AE820" s="79"/>
      <c r="AF820" s="79"/>
      <c r="AG820" s="79"/>
      <c r="AH820" s="79"/>
      <c r="AI820" s="79"/>
      <c r="AJ820" s="79"/>
      <c r="AK820" s="62"/>
      <c r="AL820" s="62"/>
      <c r="AM820" s="79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</row>
    <row r="821" spans="1:78" x14ac:dyDescent="0.2">
      <c r="A821" s="80" t="str">
        <f>IF(B821="","",IF(COUNTIF(Liquidación!$C:$C,$B821)=0,"x",""))</f>
        <v/>
      </c>
      <c r="B821" s="78"/>
      <c r="C821" s="64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79"/>
      <c r="AD821" s="79"/>
      <c r="AE821" s="79"/>
      <c r="AF821" s="79"/>
      <c r="AG821" s="79"/>
      <c r="AH821" s="79"/>
      <c r="AI821" s="79"/>
      <c r="AJ821" s="79"/>
      <c r="AK821" s="62"/>
      <c r="AL821" s="62"/>
      <c r="AM821" s="79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</row>
    <row r="822" spans="1:78" x14ac:dyDescent="0.2">
      <c r="A822" s="80" t="str">
        <f>IF(B822="","",IF(COUNTIF(Liquidación!$C:$C,$B822)=0,"x",""))</f>
        <v/>
      </c>
      <c r="B822" s="78"/>
      <c r="C822" s="64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79"/>
      <c r="AD822" s="79"/>
      <c r="AE822" s="79"/>
      <c r="AF822" s="79"/>
      <c r="AG822" s="79"/>
      <c r="AH822" s="79"/>
      <c r="AI822" s="79"/>
      <c r="AJ822" s="79"/>
      <c r="AK822" s="62"/>
      <c r="AL822" s="62"/>
      <c r="AM822" s="79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</row>
    <row r="823" spans="1:78" x14ac:dyDescent="0.2">
      <c r="A823" s="80" t="str">
        <f>IF(B823="","",IF(COUNTIF(Liquidación!$C:$C,$B823)=0,"x",""))</f>
        <v/>
      </c>
      <c r="B823" s="78"/>
      <c r="C823" s="64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79"/>
      <c r="AD823" s="79"/>
      <c r="AE823" s="79"/>
      <c r="AF823" s="79"/>
      <c r="AG823" s="79"/>
      <c r="AH823" s="79"/>
      <c r="AI823" s="79"/>
      <c r="AJ823" s="79"/>
      <c r="AK823" s="62"/>
      <c r="AL823" s="62"/>
      <c r="AM823" s="79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</row>
    <row r="824" spans="1:78" x14ac:dyDescent="0.2">
      <c r="A824" s="80" t="str">
        <f>IF(B824="","",IF(COUNTIF(Liquidación!$C:$C,$B824)=0,"x",""))</f>
        <v/>
      </c>
      <c r="B824" s="78"/>
      <c r="C824" s="64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79"/>
      <c r="AD824" s="79"/>
      <c r="AE824" s="79"/>
      <c r="AF824" s="79"/>
      <c r="AG824" s="79"/>
      <c r="AH824" s="79"/>
      <c r="AI824" s="79"/>
      <c r="AJ824" s="79"/>
      <c r="AK824" s="62"/>
      <c r="AL824" s="62"/>
      <c r="AM824" s="79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</row>
    <row r="825" spans="1:78" x14ac:dyDescent="0.2">
      <c r="A825" s="80" t="str">
        <f>IF(B825="","",IF(COUNTIF(Liquidación!$C:$C,$B825)=0,"x",""))</f>
        <v/>
      </c>
      <c r="B825" s="78"/>
      <c r="C825" s="64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79"/>
      <c r="AD825" s="79"/>
      <c r="AE825" s="79"/>
      <c r="AF825" s="79"/>
      <c r="AG825" s="79"/>
      <c r="AH825" s="79"/>
      <c r="AI825" s="79"/>
      <c r="AJ825" s="79"/>
      <c r="AK825" s="62"/>
      <c r="AL825" s="62"/>
      <c r="AM825" s="79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</row>
    <row r="826" spans="1:78" x14ac:dyDescent="0.2">
      <c r="A826" s="80" t="str">
        <f>IF(B826="","",IF(COUNTIF(Liquidación!$C:$C,$B826)=0,"x",""))</f>
        <v/>
      </c>
      <c r="B826" s="78"/>
      <c r="C826" s="64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79"/>
      <c r="AD826" s="79"/>
      <c r="AE826" s="79"/>
      <c r="AF826" s="79"/>
      <c r="AG826" s="79"/>
      <c r="AH826" s="79"/>
      <c r="AI826" s="79"/>
      <c r="AJ826" s="79"/>
      <c r="AK826" s="62"/>
      <c r="AL826" s="62"/>
      <c r="AM826" s="79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</row>
    <row r="827" spans="1:78" x14ac:dyDescent="0.2">
      <c r="A827" s="80" t="str">
        <f>IF(B827="","",IF(COUNTIF(Liquidación!$C:$C,$B827)=0,"x",""))</f>
        <v/>
      </c>
      <c r="B827" s="78"/>
      <c r="C827" s="64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79"/>
      <c r="AD827" s="79"/>
      <c r="AE827" s="79"/>
      <c r="AF827" s="79"/>
      <c r="AG827" s="79"/>
      <c r="AH827" s="79"/>
      <c r="AI827" s="79"/>
      <c r="AJ827" s="79"/>
      <c r="AK827" s="62"/>
      <c r="AL827" s="62"/>
      <c r="AM827" s="79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</row>
    <row r="828" spans="1:78" x14ac:dyDescent="0.2">
      <c r="A828" s="80" t="str">
        <f>IF(B828="","",IF(COUNTIF(Liquidación!$C:$C,$B828)=0,"x",""))</f>
        <v/>
      </c>
      <c r="B828" s="78"/>
      <c r="C828" s="64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79"/>
      <c r="AD828" s="79"/>
      <c r="AE828" s="79"/>
      <c r="AF828" s="79"/>
      <c r="AG828" s="79"/>
      <c r="AH828" s="79"/>
      <c r="AI828" s="79"/>
      <c r="AJ828" s="79"/>
      <c r="AK828" s="62"/>
      <c r="AL828" s="62"/>
      <c r="AM828" s="79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</row>
    <row r="829" spans="1:78" x14ac:dyDescent="0.2">
      <c r="A829" s="80" t="str">
        <f>IF(B829="","",IF(COUNTIF(Liquidación!$C:$C,$B829)=0,"x",""))</f>
        <v/>
      </c>
      <c r="B829" s="78"/>
      <c r="C829" s="64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79"/>
      <c r="AD829" s="79"/>
      <c r="AE829" s="79"/>
      <c r="AF829" s="79"/>
      <c r="AG829" s="79"/>
      <c r="AH829" s="79"/>
      <c r="AI829" s="79"/>
      <c r="AJ829" s="79"/>
      <c r="AK829" s="62"/>
      <c r="AL829" s="62"/>
      <c r="AM829" s="79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</row>
    <row r="830" spans="1:78" x14ac:dyDescent="0.2">
      <c r="A830" s="80" t="str">
        <f>IF(B830="","",IF(COUNTIF(Liquidación!$C:$C,$B830)=0,"x",""))</f>
        <v/>
      </c>
      <c r="B830" s="78"/>
      <c r="C830" s="64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79"/>
      <c r="AD830" s="79"/>
      <c r="AE830" s="79"/>
      <c r="AF830" s="79"/>
      <c r="AG830" s="79"/>
      <c r="AH830" s="79"/>
      <c r="AI830" s="79"/>
      <c r="AJ830" s="79"/>
      <c r="AK830" s="62"/>
      <c r="AL830" s="62"/>
      <c r="AM830" s="79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</row>
    <row r="831" spans="1:78" x14ac:dyDescent="0.2">
      <c r="A831" s="80" t="str">
        <f>IF(B831="","",IF(COUNTIF(Liquidación!$C:$C,$B831)=0,"x",""))</f>
        <v/>
      </c>
      <c r="B831" s="78"/>
      <c r="C831" s="64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79"/>
      <c r="AD831" s="79"/>
      <c r="AE831" s="79"/>
      <c r="AF831" s="79"/>
      <c r="AG831" s="79"/>
      <c r="AH831" s="79"/>
      <c r="AI831" s="79"/>
      <c r="AJ831" s="79"/>
      <c r="AK831" s="62"/>
      <c r="AL831" s="62"/>
      <c r="AM831" s="79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</row>
    <row r="832" spans="1:78" x14ac:dyDescent="0.2">
      <c r="A832" s="80" t="str">
        <f>IF(B832="","",IF(COUNTIF(Liquidación!$C:$C,$B832)=0,"x",""))</f>
        <v/>
      </c>
      <c r="B832" s="78"/>
      <c r="C832" s="64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79"/>
      <c r="AD832" s="79"/>
      <c r="AE832" s="79"/>
      <c r="AF832" s="79"/>
      <c r="AG832" s="79"/>
      <c r="AH832" s="79"/>
      <c r="AI832" s="79"/>
      <c r="AJ832" s="79"/>
      <c r="AK832" s="62"/>
      <c r="AL832" s="62"/>
      <c r="AM832" s="79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</row>
    <row r="833" spans="1:78" x14ac:dyDescent="0.2">
      <c r="A833" s="80" t="str">
        <f>IF(B833="","",IF(COUNTIF(Liquidación!$C:$C,$B833)=0,"x",""))</f>
        <v/>
      </c>
      <c r="B833" s="78"/>
      <c r="C833" s="64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79"/>
      <c r="AD833" s="79"/>
      <c r="AE833" s="79"/>
      <c r="AF833" s="79"/>
      <c r="AG833" s="79"/>
      <c r="AH833" s="79"/>
      <c r="AI833" s="79"/>
      <c r="AJ833" s="79"/>
      <c r="AK833" s="62"/>
      <c r="AL833" s="62"/>
      <c r="AM833" s="79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</row>
    <row r="834" spans="1:78" x14ac:dyDescent="0.2">
      <c r="A834" s="80" t="str">
        <f>IF(B834="","",IF(COUNTIF(Liquidación!$C:$C,$B834)=0,"x",""))</f>
        <v/>
      </c>
      <c r="B834" s="78"/>
      <c r="C834" s="64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79"/>
      <c r="AD834" s="79"/>
      <c r="AE834" s="79"/>
      <c r="AF834" s="79"/>
      <c r="AG834" s="79"/>
      <c r="AH834" s="79"/>
      <c r="AI834" s="79"/>
      <c r="AJ834" s="79"/>
      <c r="AK834" s="62"/>
      <c r="AL834" s="62"/>
      <c r="AM834" s="79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</row>
    <row r="835" spans="1:78" x14ac:dyDescent="0.2">
      <c r="A835" s="80" t="str">
        <f>IF(B835="","",IF(COUNTIF(Liquidación!$C:$C,$B835)=0,"x",""))</f>
        <v/>
      </c>
      <c r="B835" s="78"/>
      <c r="C835" s="64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79"/>
      <c r="AD835" s="79"/>
      <c r="AE835" s="79"/>
      <c r="AF835" s="79"/>
      <c r="AG835" s="79"/>
      <c r="AH835" s="79"/>
      <c r="AI835" s="79"/>
      <c r="AJ835" s="79"/>
      <c r="AK835" s="62"/>
      <c r="AL835" s="62"/>
      <c r="AM835" s="79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</row>
    <row r="836" spans="1:78" x14ac:dyDescent="0.2">
      <c r="A836" s="80" t="str">
        <f>IF(B836="","",IF(COUNTIF(Liquidación!$C:$C,$B836)=0,"x",""))</f>
        <v/>
      </c>
      <c r="B836" s="78"/>
      <c r="C836" s="64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79"/>
      <c r="AD836" s="79"/>
      <c r="AE836" s="79"/>
      <c r="AF836" s="79"/>
      <c r="AG836" s="79"/>
      <c r="AH836" s="79"/>
      <c r="AI836" s="79"/>
      <c r="AJ836" s="79"/>
      <c r="AK836" s="62"/>
      <c r="AL836" s="62"/>
      <c r="AM836" s="79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</row>
    <row r="837" spans="1:78" x14ac:dyDescent="0.2">
      <c r="A837" s="80" t="str">
        <f>IF(B837="","",IF(COUNTIF(Liquidación!$C:$C,$B837)=0,"x",""))</f>
        <v/>
      </c>
      <c r="B837" s="78"/>
      <c r="C837" s="64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79"/>
      <c r="AD837" s="79"/>
      <c r="AE837" s="79"/>
      <c r="AF837" s="79"/>
      <c r="AG837" s="79"/>
      <c r="AH837" s="79"/>
      <c r="AI837" s="79"/>
      <c r="AJ837" s="79"/>
      <c r="AK837" s="62"/>
      <c r="AL837" s="62"/>
      <c r="AM837" s="79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</row>
    <row r="838" spans="1:78" x14ac:dyDescent="0.2">
      <c r="A838" s="80" t="str">
        <f>IF(B838="","",IF(COUNTIF(Liquidación!$C:$C,$B838)=0,"x",""))</f>
        <v/>
      </c>
      <c r="B838" s="78"/>
      <c r="C838" s="64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79"/>
      <c r="AD838" s="79"/>
      <c r="AE838" s="79"/>
      <c r="AF838" s="79"/>
      <c r="AG838" s="79"/>
      <c r="AH838" s="79"/>
      <c r="AI838" s="79"/>
      <c r="AJ838" s="79"/>
      <c r="AK838" s="62"/>
      <c r="AL838" s="62"/>
      <c r="AM838" s="79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</row>
    <row r="839" spans="1:78" x14ac:dyDescent="0.2">
      <c r="A839" s="80" t="str">
        <f>IF(B839="","",IF(COUNTIF(Liquidación!$C:$C,$B839)=0,"x",""))</f>
        <v/>
      </c>
      <c r="B839" s="78"/>
      <c r="C839" s="64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79"/>
      <c r="AD839" s="79"/>
      <c r="AE839" s="79"/>
      <c r="AF839" s="79"/>
      <c r="AG839" s="79"/>
      <c r="AH839" s="79"/>
      <c r="AI839" s="79"/>
      <c r="AJ839" s="79"/>
      <c r="AK839" s="62"/>
      <c r="AL839" s="62"/>
      <c r="AM839" s="79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</row>
    <row r="840" spans="1:78" x14ac:dyDescent="0.2">
      <c r="A840" s="80" t="str">
        <f>IF(B840="","",IF(COUNTIF(Liquidación!$C:$C,$B840)=0,"x",""))</f>
        <v/>
      </c>
      <c r="B840" s="78"/>
      <c r="C840" s="64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79"/>
      <c r="AD840" s="79"/>
      <c r="AE840" s="79"/>
      <c r="AF840" s="79"/>
      <c r="AG840" s="79"/>
      <c r="AH840" s="79"/>
      <c r="AI840" s="79"/>
      <c r="AJ840" s="79"/>
      <c r="AK840" s="62"/>
      <c r="AL840" s="62"/>
      <c r="AM840" s="79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</row>
    <row r="841" spans="1:78" x14ac:dyDescent="0.2">
      <c r="A841" s="80" t="str">
        <f>IF(B841="","",IF(COUNTIF(Liquidación!$C:$C,$B841)=0,"x",""))</f>
        <v/>
      </c>
      <c r="B841" s="78"/>
      <c r="C841" s="64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79"/>
      <c r="AD841" s="79"/>
      <c r="AE841" s="79"/>
      <c r="AF841" s="79"/>
      <c r="AG841" s="79"/>
      <c r="AH841" s="79"/>
      <c r="AI841" s="79"/>
      <c r="AJ841" s="79"/>
      <c r="AK841" s="62"/>
      <c r="AL841" s="62"/>
      <c r="AM841" s="79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</row>
    <row r="842" spans="1:78" x14ac:dyDescent="0.2">
      <c r="A842" s="80" t="str">
        <f>IF(B842="","",IF(COUNTIF(Liquidación!$C:$C,$B842)=0,"x",""))</f>
        <v/>
      </c>
      <c r="B842" s="78"/>
      <c r="C842" s="64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79"/>
      <c r="AD842" s="79"/>
      <c r="AE842" s="79"/>
      <c r="AF842" s="79"/>
      <c r="AG842" s="79"/>
      <c r="AH842" s="79"/>
      <c r="AI842" s="79"/>
      <c r="AJ842" s="79"/>
      <c r="AK842" s="62"/>
      <c r="AL842" s="62"/>
      <c r="AM842" s="79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</row>
    <row r="843" spans="1:78" x14ac:dyDescent="0.2">
      <c r="A843" s="80" t="str">
        <f>IF(B843="","",IF(COUNTIF(Liquidación!$C:$C,$B843)=0,"x",""))</f>
        <v/>
      </c>
      <c r="B843" s="78"/>
      <c r="C843" s="64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79"/>
      <c r="AD843" s="79"/>
      <c r="AE843" s="79"/>
      <c r="AF843" s="79"/>
      <c r="AG843" s="79"/>
      <c r="AH843" s="79"/>
      <c r="AI843" s="79"/>
      <c r="AJ843" s="79"/>
      <c r="AK843" s="62"/>
      <c r="AL843" s="62"/>
      <c r="AM843" s="79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</row>
    <row r="844" spans="1:78" x14ac:dyDescent="0.2">
      <c r="A844" s="80" t="str">
        <f>IF(B844="","",IF(COUNTIF(Liquidación!$C:$C,$B844)=0,"x",""))</f>
        <v/>
      </c>
      <c r="B844" s="78"/>
      <c r="C844" s="64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79"/>
      <c r="AD844" s="79"/>
      <c r="AE844" s="79"/>
      <c r="AF844" s="79"/>
      <c r="AG844" s="79"/>
      <c r="AH844" s="79"/>
      <c r="AI844" s="79"/>
      <c r="AJ844" s="79"/>
      <c r="AK844" s="62"/>
      <c r="AL844" s="62"/>
      <c r="AM844" s="79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</row>
    <row r="845" spans="1:78" x14ac:dyDescent="0.2">
      <c r="A845" s="80" t="str">
        <f>IF(B845="","",IF(COUNTIF(Liquidación!$C:$C,$B845)=0,"x",""))</f>
        <v/>
      </c>
      <c r="B845" s="78"/>
      <c r="C845" s="64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79"/>
      <c r="AD845" s="79"/>
      <c r="AE845" s="79"/>
      <c r="AF845" s="79"/>
      <c r="AG845" s="79"/>
      <c r="AH845" s="79"/>
      <c r="AI845" s="79"/>
      <c r="AJ845" s="79"/>
      <c r="AK845" s="62"/>
      <c r="AL845" s="62"/>
      <c r="AM845" s="79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</row>
    <row r="846" spans="1:78" x14ac:dyDescent="0.2">
      <c r="A846" s="80" t="str">
        <f>IF(B846="","",IF(COUNTIF(Liquidación!$C:$C,$B846)=0,"x",""))</f>
        <v/>
      </c>
      <c r="B846" s="78"/>
      <c r="C846" s="64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79"/>
      <c r="AD846" s="79"/>
      <c r="AE846" s="79"/>
      <c r="AF846" s="79"/>
      <c r="AG846" s="79"/>
      <c r="AH846" s="79"/>
      <c r="AI846" s="79"/>
      <c r="AJ846" s="79"/>
      <c r="AK846" s="62"/>
      <c r="AL846" s="62"/>
      <c r="AM846" s="79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</row>
    <row r="847" spans="1:78" x14ac:dyDescent="0.2">
      <c r="A847" s="80" t="str">
        <f>IF(B847="","",IF(COUNTIF(Liquidación!$C:$C,$B847)=0,"x",""))</f>
        <v/>
      </c>
      <c r="B847" s="78"/>
      <c r="C847" s="64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79"/>
      <c r="AD847" s="79"/>
      <c r="AE847" s="79"/>
      <c r="AF847" s="79"/>
      <c r="AG847" s="79"/>
      <c r="AH847" s="79"/>
      <c r="AI847" s="79"/>
      <c r="AJ847" s="79"/>
      <c r="AK847" s="62"/>
      <c r="AL847" s="62"/>
      <c r="AM847" s="79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</row>
    <row r="848" spans="1:78" x14ac:dyDescent="0.2">
      <c r="A848" s="80" t="str">
        <f>IF(B848="","",IF(COUNTIF(Liquidación!$C:$C,$B848)=0,"x",""))</f>
        <v/>
      </c>
      <c r="B848" s="78"/>
      <c r="C848" s="64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79"/>
      <c r="AD848" s="79"/>
      <c r="AE848" s="79"/>
      <c r="AF848" s="79"/>
      <c r="AG848" s="79"/>
      <c r="AH848" s="79"/>
      <c r="AI848" s="79"/>
      <c r="AJ848" s="79"/>
      <c r="AK848" s="62"/>
      <c r="AL848" s="62"/>
      <c r="AM848" s="79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</row>
    <row r="849" spans="1:78" x14ac:dyDescent="0.2">
      <c r="A849" s="80" t="str">
        <f>IF(B849="","",IF(COUNTIF(Liquidación!$C:$C,$B849)=0,"x",""))</f>
        <v/>
      </c>
      <c r="B849" s="78"/>
      <c r="C849" s="64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79"/>
      <c r="AD849" s="79"/>
      <c r="AE849" s="79"/>
      <c r="AF849" s="79"/>
      <c r="AG849" s="79"/>
      <c r="AH849" s="79"/>
      <c r="AI849" s="79"/>
      <c r="AJ849" s="79"/>
      <c r="AK849" s="62"/>
      <c r="AL849" s="62"/>
      <c r="AM849" s="79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</row>
    <row r="850" spans="1:78" x14ac:dyDescent="0.2">
      <c r="A850" s="80" t="str">
        <f>IF(B850="","",IF(COUNTIF(Liquidación!$C:$C,$B850)=0,"x",""))</f>
        <v/>
      </c>
      <c r="B850" s="78"/>
      <c r="C850" s="64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79"/>
      <c r="AD850" s="79"/>
      <c r="AE850" s="79"/>
      <c r="AF850" s="79"/>
      <c r="AG850" s="79"/>
      <c r="AH850" s="79"/>
      <c r="AI850" s="79"/>
      <c r="AJ850" s="79"/>
      <c r="AK850" s="62"/>
      <c r="AL850" s="62"/>
      <c r="AM850" s="79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</row>
    <row r="851" spans="1:78" x14ac:dyDescent="0.2">
      <c r="A851" s="80" t="str">
        <f>IF(B851="","",IF(COUNTIF(Liquidación!$C:$C,$B851)=0,"x",""))</f>
        <v/>
      </c>
      <c r="B851" s="78"/>
      <c r="C851" s="64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79"/>
      <c r="AD851" s="79"/>
      <c r="AE851" s="79"/>
      <c r="AF851" s="79"/>
      <c r="AG851" s="79"/>
      <c r="AH851" s="79"/>
      <c r="AI851" s="79"/>
      <c r="AJ851" s="79"/>
      <c r="AK851" s="62"/>
      <c r="AL851" s="62"/>
      <c r="AM851" s="79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</row>
    <row r="852" spans="1:78" x14ac:dyDescent="0.2">
      <c r="A852" s="80" t="str">
        <f>IF(B852="","",IF(COUNTIF(Liquidación!$C:$C,$B852)=0,"x",""))</f>
        <v/>
      </c>
      <c r="B852" s="78"/>
      <c r="C852" s="64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79"/>
      <c r="AD852" s="79"/>
      <c r="AE852" s="79"/>
      <c r="AF852" s="79"/>
      <c r="AG852" s="79"/>
      <c r="AH852" s="79"/>
      <c r="AI852" s="79"/>
      <c r="AJ852" s="79"/>
      <c r="AK852" s="62"/>
      <c r="AL852" s="62"/>
      <c r="AM852" s="79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</row>
    <row r="853" spans="1:78" x14ac:dyDescent="0.2">
      <c r="A853" s="80" t="str">
        <f>IF(B853="","",IF(COUNTIF(Liquidación!$C:$C,$B853)=0,"x",""))</f>
        <v/>
      </c>
      <c r="B853" s="78"/>
      <c r="C853" s="64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79"/>
      <c r="AD853" s="79"/>
      <c r="AE853" s="79"/>
      <c r="AF853" s="79"/>
      <c r="AG853" s="79"/>
      <c r="AH853" s="79"/>
      <c r="AI853" s="79"/>
      <c r="AJ853" s="79"/>
      <c r="AK853" s="62"/>
      <c r="AL853" s="62"/>
      <c r="AM853" s="79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</row>
    <row r="854" spans="1:78" x14ac:dyDescent="0.2">
      <c r="A854" s="80" t="str">
        <f>IF(B854="","",IF(COUNTIF(Liquidación!$C:$C,$B854)=0,"x",""))</f>
        <v/>
      </c>
      <c r="B854" s="78"/>
      <c r="C854" s="64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79"/>
      <c r="AD854" s="79"/>
      <c r="AE854" s="79"/>
      <c r="AF854" s="79"/>
      <c r="AG854" s="79"/>
      <c r="AH854" s="79"/>
      <c r="AI854" s="79"/>
      <c r="AJ854" s="79"/>
      <c r="AK854" s="62"/>
      <c r="AL854" s="62"/>
      <c r="AM854" s="79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</row>
    <row r="855" spans="1:78" x14ac:dyDescent="0.2">
      <c r="A855" s="80" t="str">
        <f>IF(B855="","",IF(COUNTIF(Liquidación!$C:$C,$B855)=0,"x",""))</f>
        <v/>
      </c>
      <c r="B855" s="78"/>
      <c r="C855" s="64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79"/>
      <c r="AD855" s="79"/>
      <c r="AE855" s="79"/>
      <c r="AF855" s="79"/>
      <c r="AG855" s="79"/>
      <c r="AH855" s="79"/>
      <c r="AI855" s="79"/>
      <c r="AJ855" s="79"/>
      <c r="AK855" s="62"/>
      <c r="AL855" s="62"/>
      <c r="AM855" s="79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</row>
    <row r="856" spans="1:78" x14ac:dyDescent="0.2">
      <c r="A856" s="80" t="str">
        <f>IF(B856="","",IF(COUNTIF(Liquidación!$C:$C,$B856)=0,"x",""))</f>
        <v/>
      </c>
      <c r="B856" s="78"/>
      <c r="C856" s="64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79"/>
      <c r="AD856" s="79"/>
      <c r="AE856" s="79"/>
      <c r="AF856" s="79"/>
      <c r="AG856" s="79"/>
      <c r="AH856" s="79"/>
      <c r="AI856" s="79"/>
      <c r="AJ856" s="79"/>
      <c r="AK856" s="62"/>
      <c r="AL856" s="62"/>
      <c r="AM856" s="79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</row>
    <row r="857" spans="1:78" x14ac:dyDescent="0.2">
      <c r="A857" s="80" t="str">
        <f>IF(B857="","",IF(COUNTIF(Liquidación!$C:$C,$B857)=0,"x",""))</f>
        <v/>
      </c>
      <c r="B857" s="78"/>
      <c r="C857" s="64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79"/>
      <c r="AD857" s="79"/>
      <c r="AE857" s="79"/>
      <c r="AF857" s="79"/>
      <c r="AG857" s="79"/>
      <c r="AH857" s="79"/>
      <c r="AI857" s="79"/>
      <c r="AJ857" s="79"/>
      <c r="AK857" s="62"/>
      <c r="AL857" s="62"/>
      <c r="AM857" s="79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</row>
    <row r="858" spans="1:78" x14ac:dyDescent="0.2">
      <c r="A858" s="80" t="str">
        <f>IF(B858="","",IF(COUNTIF(Liquidación!$C:$C,$B858)=0,"x",""))</f>
        <v/>
      </c>
      <c r="B858" s="78"/>
      <c r="C858" s="64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79"/>
      <c r="AD858" s="79"/>
      <c r="AE858" s="79"/>
      <c r="AF858" s="79"/>
      <c r="AG858" s="79"/>
      <c r="AH858" s="79"/>
      <c r="AI858" s="79"/>
      <c r="AJ858" s="79"/>
      <c r="AK858" s="62"/>
      <c r="AL858" s="62"/>
      <c r="AM858" s="79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</row>
    <row r="859" spans="1:78" x14ac:dyDescent="0.2">
      <c r="A859" s="80" t="str">
        <f>IF(B859="","",IF(COUNTIF(Liquidación!$C:$C,$B859)=0,"x",""))</f>
        <v/>
      </c>
      <c r="B859" s="78"/>
      <c r="C859" s="64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79"/>
      <c r="AD859" s="79"/>
      <c r="AE859" s="79"/>
      <c r="AF859" s="79"/>
      <c r="AG859" s="79"/>
      <c r="AH859" s="79"/>
      <c r="AI859" s="79"/>
      <c r="AJ859" s="79"/>
      <c r="AK859" s="62"/>
      <c r="AL859" s="62"/>
      <c r="AM859" s="79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</row>
    <row r="860" spans="1:78" x14ac:dyDescent="0.2">
      <c r="A860" s="80" t="str">
        <f>IF(B860="","",IF(COUNTIF(Liquidación!$C:$C,$B860)=0,"x",""))</f>
        <v/>
      </c>
      <c r="B860" s="78"/>
      <c r="C860" s="64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79"/>
      <c r="AD860" s="79"/>
      <c r="AE860" s="79"/>
      <c r="AF860" s="79"/>
      <c r="AG860" s="79"/>
      <c r="AH860" s="79"/>
      <c r="AI860" s="79"/>
      <c r="AJ860" s="79"/>
      <c r="AK860" s="62"/>
      <c r="AL860" s="62"/>
      <c r="AM860" s="79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</row>
    <row r="861" spans="1:78" x14ac:dyDescent="0.2">
      <c r="A861" s="80" t="str">
        <f>IF(B861="","",IF(COUNTIF(Liquidación!$C:$C,$B861)=0,"x",""))</f>
        <v/>
      </c>
      <c r="B861" s="78"/>
      <c r="C861" s="64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79"/>
      <c r="AD861" s="79"/>
      <c r="AE861" s="79"/>
      <c r="AF861" s="79"/>
      <c r="AG861" s="79"/>
      <c r="AH861" s="79"/>
      <c r="AI861" s="79"/>
      <c r="AJ861" s="79"/>
      <c r="AK861" s="62"/>
      <c r="AL861" s="62"/>
      <c r="AM861" s="79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</row>
    <row r="862" spans="1:78" x14ac:dyDescent="0.2">
      <c r="A862" s="80" t="str">
        <f>IF(B862="","",IF(COUNTIF(Liquidación!$C:$C,$B862)=0,"x",""))</f>
        <v/>
      </c>
      <c r="B862" s="78"/>
      <c r="C862" s="64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79"/>
      <c r="AD862" s="79"/>
      <c r="AE862" s="79"/>
      <c r="AF862" s="79"/>
      <c r="AG862" s="79"/>
      <c r="AH862" s="79"/>
      <c r="AI862" s="79"/>
      <c r="AJ862" s="79"/>
      <c r="AK862" s="62"/>
      <c r="AL862" s="62"/>
      <c r="AM862" s="79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</row>
    <row r="863" spans="1:78" x14ac:dyDescent="0.2">
      <c r="A863" s="80" t="str">
        <f>IF(B863="","",IF(COUNTIF(Liquidación!$C:$C,$B863)=0,"x",""))</f>
        <v/>
      </c>
      <c r="B863" s="78"/>
      <c r="C863" s="64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79"/>
      <c r="AD863" s="79"/>
      <c r="AE863" s="79"/>
      <c r="AF863" s="79"/>
      <c r="AG863" s="79"/>
      <c r="AH863" s="79"/>
      <c r="AI863" s="79"/>
      <c r="AJ863" s="79"/>
      <c r="AK863" s="62"/>
      <c r="AL863" s="62"/>
      <c r="AM863" s="79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</row>
    <row r="864" spans="1:78" x14ac:dyDescent="0.2">
      <c r="A864" s="80" t="str">
        <f>IF(B864="","",IF(COUNTIF(Liquidación!$C:$C,$B864)=0,"x",""))</f>
        <v/>
      </c>
      <c r="B864" s="78"/>
      <c r="C864" s="64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79"/>
      <c r="AD864" s="79"/>
      <c r="AE864" s="79"/>
      <c r="AF864" s="79"/>
      <c r="AG864" s="79"/>
      <c r="AH864" s="79"/>
      <c r="AI864" s="79"/>
      <c r="AJ864" s="79"/>
      <c r="AK864" s="62"/>
      <c r="AL864" s="62"/>
      <c r="AM864" s="79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</row>
    <row r="865" spans="1:78" x14ac:dyDescent="0.2">
      <c r="A865" s="80" t="str">
        <f>IF(B865="","",IF(COUNTIF(Liquidación!$C:$C,$B865)=0,"x",""))</f>
        <v/>
      </c>
      <c r="B865" s="78"/>
      <c r="C865" s="64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79"/>
      <c r="AD865" s="79"/>
      <c r="AE865" s="79"/>
      <c r="AF865" s="79"/>
      <c r="AG865" s="79"/>
      <c r="AH865" s="79"/>
      <c r="AI865" s="79"/>
      <c r="AJ865" s="79"/>
      <c r="AK865" s="62"/>
      <c r="AL865" s="62"/>
      <c r="AM865" s="79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</row>
    <row r="866" spans="1:78" x14ac:dyDescent="0.2">
      <c r="A866" s="80" t="str">
        <f>IF(B866="","",IF(COUNTIF(Liquidación!$C:$C,$B866)=0,"x",""))</f>
        <v/>
      </c>
      <c r="B866" s="78"/>
      <c r="C866" s="64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79"/>
      <c r="AD866" s="79"/>
      <c r="AE866" s="79"/>
      <c r="AF866" s="79"/>
      <c r="AG866" s="79"/>
      <c r="AH866" s="79"/>
      <c r="AI866" s="79"/>
      <c r="AJ866" s="79"/>
      <c r="AK866" s="62"/>
      <c r="AL866" s="62"/>
      <c r="AM866" s="79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</row>
    <row r="867" spans="1:78" x14ac:dyDescent="0.2">
      <c r="A867" s="80" t="str">
        <f>IF(B867="","",IF(COUNTIF(Liquidación!$C:$C,$B867)=0,"x",""))</f>
        <v/>
      </c>
      <c r="B867" s="78"/>
      <c r="C867" s="64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79"/>
      <c r="AD867" s="79"/>
      <c r="AE867" s="79"/>
      <c r="AF867" s="79"/>
      <c r="AG867" s="79"/>
      <c r="AH867" s="79"/>
      <c r="AI867" s="79"/>
      <c r="AJ867" s="79"/>
      <c r="AK867" s="62"/>
      <c r="AL867" s="62"/>
      <c r="AM867" s="79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</row>
    <row r="868" spans="1:78" x14ac:dyDescent="0.2">
      <c r="A868" s="80" t="str">
        <f>IF(B868="","",IF(COUNTIF(Liquidación!$C:$C,$B868)=0,"x",""))</f>
        <v/>
      </c>
      <c r="B868" s="78"/>
      <c r="C868" s="64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79"/>
      <c r="AD868" s="79"/>
      <c r="AE868" s="79"/>
      <c r="AF868" s="79"/>
      <c r="AG868" s="79"/>
      <c r="AH868" s="79"/>
      <c r="AI868" s="79"/>
      <c r="AJ868" s="79"/>
      <c r="AK868" s="62"/>
      <c r="AL868" s="62"/>
      <c r="AM868" s="79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</row>
    <row r="869" spans="1:78" x14ac:dyDescent="0.2">
      <c r="A869" s="80" t="str">
        <f>IF(B869="","",IF(COUNTIF(Liquidación!$C:$C,$B869)=0,"x",""))</f>
        <v/>
      </c>
      <c r="B869" s="78"/>
      <c r="C869" s="64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79"/>
      <c r="AD869" s="79"/>
      <c r="AE869" s="79"/>
      <c r="AF869" s="79"/>
      <c r="AG869" s="79"/>
      <c r="AH869" s="79"/>
      <c r="AI869" s="79"/>
      <c r="AJ869" s="79"/>
      <c r="AK869" s="62"/>
      <c r="AL869" s="62"/>
      <c r="AM869" s="79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</row>
    <row r="870" spans="1:78" x14ac:dyDescent="0.2">
      <c r="A870" s="80" t="str">
        <f>IF(B870="","",IF(COUNTIF(Liquidación!$C:$C,$B870)=0,"x",""))</f>
        <v/>
      </c>
      <c r="B870" s="78"/>
      <c r="C870" s="64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79"/>
      <c r="AD870" s="79"/>
      <c r="AE870" s="79"/>
      <c r="AF870" s="79"/>
      <c r="AG870" s="79"/>
      <c r="AH870" s="79"/>
      <c r="AI870" s="79"/>
      <c r="AJ870" s="79"/>
      <c r="AK870" s="62"/>
      <c r="AL870" s="62"/>
      <c r="AM870" s="79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</row>
    <row r="871" spans="1:78" x14ac:dyDescent="0.2">
      <c r="A871" s="80" t="str">
        <f>IF(B871="","",IF(COUNTIF(Liquidación!$C:$C,$B871)=0,"x",""))</f>
        <v/>
      </c>
      <c r="B871" s="78"/>
      <c r="C871" s="64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79"/>
      <c r="AD871" s="79"/>
      <c r="AE871" s="79"/>
      <c r="AF871" s="79"/>
      <c r="AG871" s="79"/>
      <c r="AH871" s="79"/>
      <c r="AI871" s="79"/>
      <c r="AJ871" s="79"/>
      <c r="AK871" s="62"/>
      <c r="AL871" s="62"/>
      <c r="AM871" s="79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</row>
    <row r="872" spans="1:78" x14ac:dyDescent="0.2">
      <c r="A872" s="80" t="str">
        <f>IF(B872="","",IF(COUNTIF(Liquidación!$C:$C,$B872)=0,"x",""))</f>
        <v/>
      </c>
      <c r="B872" s="78"/>
      <c r="C872" s="64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79"/>
      <c r="AD872" s="79"/>
      <c r="AE872" s="79"/>
      <c r="AF872" s="79"/>
      <c r="AG872" s="79"/>
      <c r="AH872" s="79"/>
      <c r="AI872" s="79"/>
      <c r="AJ872" s="79"/>
      <c r="AK872" s="62"/>
      <c r="AL872" s="62"/>
      <c r="AM872" s="79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</row>
    <row r="873" spans="1:78" x14ac:dyDescent="0.2">
      <c r="A873" s="80" t="str">
        <f>IF(B873="","",IF(COUNTIF(Liquidación!$C:$C,$B873)=0,"x",""))</f>
        <v/>
      </c>
      <c r="B873" s="78"/>
      <c r="C873" s="64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79"/>
      <c r="AD873" s="79"/>
      <c r="AE873" s="79"/>
      <c r="AF873" s="79"/>
      <c r="AG873" s="79"/>
      <c r="AH873" s="79"/>
      <c r="AI873" s="79"/>
      <c r="AJ873" s="79"/>
      <c r="AK873" s="62"/>
      <c r="AL873" s="62"/>
      <c r="AM873" s="79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</row>
    <row r="874" spans="1:78" x14ac:dyDescent="0.2">
      <c r="A874" s="80" t="str">
        <f>IF(B874="","",IF(COUNTIF(Liquidación!$C:$C,$B874)=0,"x",""))</f>
        <v/>
      </c>
      <c r="B874" s="78"/>
      <c r="C874" s="64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79"/>
      <c r="AD874" s="79"/>
      <c r="AE874" s="79"/>
      <c r="AF874" s="79"/>
      <c r="AG874" s="79"/>
      <c r="AH874" s="79"/>
      <c r="AI874" s="79"/>
      <c r="AJ874" s="79"/>
      <c r="AK874" s="62"/>
      <c r="AL874" s="62"/>
      <c r="AM874" s="79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</row>
    <row r="875" spans="1:78" x14ac:dyDescent="0.2">
      <c r="A875" s="80" t="str">
        <f>IF(B875="","",IF(COUNTIF(Liquidación!$C:$C,$B875)=0,"x",""))</f>
        <v/>
      </c>
      <c r="B875" s="78"/>
      <c r="C875" s="64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79"/>
      <c r="AD875" s="79"/>
      <c r="AE875" s="79"/>
      <c r="AF875" s="79"/>
      <c r="AG875" s="79"/>
      <c r="AH875" s="79"/>
      <c r="AI875" s="79"/>
      <c r="AJ875" s="79"/>
      <c r="AK875" s="62"/>
      <c r="AL875" s="62"/>
      <c r="AM875" s="79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</row>
    <row r="876" spans="1:78" x14ac:dyDescent="0.2">
      <c r="A876" s="80" t="str">
        <f>IF(B876="","",IF(COUNTIF(Liquidación!$C:$C,$B876)=0,"x",""))</f>
        <v/>
      </c>
      <c r="B876" s="78"/>
      <c r="C876" s="64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79"/>
      <c r="AD876" s="79"/>
      <c r="AE876" s="79"/>
      <c r="AF876" s="79"/>
      <c r="AG876" s="79"/>
      <c r="AH876" s="79"/>
      <c r="AI876" s="79"/>
      <c r="AJ876" s="79"/>
      <c r="AK876" s="62"/>
      <c r="AL876" s="62"/>
      <c r="AM876" s="79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</row>
    <row r="877" spans="1:78" x14ac:dyDescent="0.2">
      <c r="A877" s="80" t="str">
        <f>IF(B877="","",IF(COUNTIF(Liquidación!$C:$C,$B877)=0,"x",""))</f>
        <v/>
      </c>
      <c r="B877" s="78"/>
      <c r="C877" s="64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79"/>
      <c r="AD877" s="79"/>
      <c r="AE877" s="79"/>
      <c r="AF877" s="79"/>
      <c r="AG877" s="79"/>
      <c r="AH877" s="79"/>
      <c r="AI877" s="79"/>
      <c r="AJ877" s="79"/>
      <c r="AK877" s="62"/>
      <c r="AL877" s="62"/>
      <c r="AM877" s="79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</row>
    <row r="878" spans="1:78" x14ac:dyDescent="0.2">
      <c r="A878" s="80" t="str">
        <f>IF(B878="","",IF(COUNTIF(Liquidación!$C:$C,$B878)=0,"x",""))</f>
        <v/>
      </c>
      <c r="B878" s="78"/>
      <c r="C878" s="64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79"/>
      <c r="AD878" s="79"/>
      <c r="AE878" s="79"/>
      <c r="AF878" s="79"/>
      <c r="AG878" s="79"/>
      <c r="AH878" s="79"/>
      <c r="AI878" s="79"/>
      <c r="AJ878" s="79"/>
      <c r="AK878" s="62"/>
      <c r="AL878" s="62"/>
      <c r="AM878" s="79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</row>
    <row r="879" spans="1:78" x14ac:dyDescent="0.2">
      <c r="A879" s="80" t="str">
        <f>IF(B879="","",IF(COUNTIF(Liquidación!$C:$C,$B879)=0,"x",""))</f>
        <v/>
      </c>
      <c r="B879" s="78"/>
      <c r="C879" s="64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79"/>
      <c r="AD879" s="79"/>
      <c r="AE879" s="79"/>
      <c r="AF879" s="79"/>
      <c r="AG879" s="79"/>
      <c r="AH879" s="79"/>
      <c r="AI879" s="79"/>
      <c r="AJ879" s="79"/>
      <c r="AK879" s="62"/>
      <c r="AL879" s="62"/>
      <c r="AM879" s="79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</row>
    <row r="880" spans="1:78" x14ac:dyDescent="0.2">
      <c r="A880" s="80" t="str">
        <f>IF(B880="","",IF(COUNTIF(Liquidación!$C:$C,$B880)=0,"x",""))</f>
        <v/>
      </c>
      <c r="B880" s="78"/>
      <c r="C880" s="64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79"/>
      <c r="AD880" s="79"/>
      <c r="AE880" s="79"/>
      <c r="AF880" s="79"/>
      <c r="AG880" s="79"/>
      <c r="AH880" s="79"/>
      <c r="AI880" s="79"/>
      <c r="AJ880" s="79"/>
      <c r="AK880" s="62"/>
      <c r="AL880" s="62"/>
      <c r="AM880" s="79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</row>
    <row r="881" spans="1:78" x14ac:dyDescent="0.2">
      <c r="A881" s="80" t="str">
        <f>IF(B881="","",IF(COUNTIF(Liquidación!$C:$C,$B881)=0,"x",""))</f>
        <v/>
      </c>
      <c r="B881" s="78"/>
      <c r="C881" s="64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79"/>
      <c r="AD881" s="79"/>
      <c r="AE881" s="79"/>
      <c r="AF881" s="79"/>
      <c r="AG881" s="79"/>
      <c r="AH881" s="79"/>
      <c r="AI881" s="79"/>
      <c r="AJ881" s="79"/>
      <c r="AK881" s="62"/>
      <c r="AL881" s="62"/>
      <c r="AM881" s="79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</row>
    <row r="882" spans="1:78" x14ac:dyDescent="0.2">
      <c r="A882" s="80" t="str">
        <f>IF(B882="","",IF(COUNTIF(Liquidación!$C:$C,$B882)=0,"x",""))</f>
        <v/>
      </c>
      <c r="B882" s="78"/>
      <c r="C882" s="64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79"/>
      <c r="AD882" s="79"/>
      <c r="AE882" s="79"/>
      <c r="AF882" s="79"/>
      <c r="AG882" s="79"/>
      <c r="AH882" s="79"/>
      <c r="AI882" s="79"/>
      <c r="AJ882" s="79"/>
      <c r="AK882" s="62"/>
      <c r="AL882" s="62"/>
      <c r="AM882" s="79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</row>
    <row r="883" spans="1:78" x14ac:dyDescent="0.2">
      <c r="A883" s="80" t="str">
        <f>IF(B883="","",IF(COUNTIF(Liquidación!$C:$C,$B883)=0,"x",""))</f>
        <v/>
      </c>
      <c r="B883" s="78"/>
      <c r="C883" s="64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79"/>
      <c r="AD883" s="79"/>
      <c r="AE883" s="79"/>
      <c r="AF883" s="79"/>
      <c r="AG883" s="79"/>
      <c r="AH883" s="79"/>
      <c r="AI883" s="79"/>
      <c r="AJ883" s="79"/>
      <c r="AK883" s="62"/>
      <c r="AL883" s="62"/>
      <c r="AM883" s="79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</row>
    <row r="884" spans="1:78" x14ac:dyDescent="0.2">
      <c r="A884" s="80" t="str">
        <f>IF(B884="","",IF(COUNTIF(Liquidación!$C:$C,$B884)=0,"x",""))</f>
        <v/>
      </c>
      <c r="B884" s="78"/>
      <c r="C884" s="64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79"/>
      <c r="AD884" s="79"/>
      <c r="AE884" s="79"/>
      <c r="AF884" s="79"/>
      <c r="AG884" s="79"/>
      <c r="AH884" s="79"/>
      <c r="AI884" s="79"/>
      <c r="AJ884" s="79"/>
      <c r="AK884" s="62"/>
      <c r="AL884" s="62"/>
      <c r="AM884" s="79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</row>
    <row r="885" spans="1:78" x14ac:dyDescent="0.2">
      <c r="A885" s="80" t="str">
        <f>IF(B885="","",IF(COUNTIF(Liquidación!$C:$C,$B885)=0,"x",""))</f>
        <v/>
      </c>
      <c r="B885" s="78"/>
      <c r="C885" s="64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79"/>
      <c r="AD885" s="79"/>
      <c r="AE885" s="79"/>
      <c r="AF885" s="79"/>
      <c r="AG885" s="79"/>
      <c r="AH885" s="79"/>
      <c r="AI885" s="79"/>
      <c r="AJ885" s="79"/>
      <c r="AK885" s="62"/>
      <c r="AL885" s="62"/>
      <c r="AM885" s="79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</row>
    <row r="886" spans="1:78" x14ac:dyDescent="0.2">
      <c r="A886" s="80" t="str">
        <f>IF(B886="","",IF(COUNTIF(Liquidación!$C:$C,$B886)=0,"x",""))</f>
        <v/>
      </c>
      <c r="B886" s="78"/>
      <c r="C886" s="64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79"/>
      <c r="AD886" s="79"/>
      <c r="AE886" s="79"/>
      <c r="AF886" s="79"/>
      <c r="AG886" s="79"/>
      <c r="AH886" s="79"/>
      <c r="AI886" s="79"/>
      <c r="AJ886" s="79"/>
      <c r="AK886" s="62"/>
      <c r="AL886" s="62"/>
      <c r="AM886" s="79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</row>
    <row r="887" spans="1:78" x14ac:dyDescent="0.2">
      <c r="A887" s="80" t="str">
        <f>IF(B887="","",IF(COUNTIF(Liquidación!$C:$C,$B887)=0,"x",""))</f>
        <v/>
      </c>
      <c r="B887" s="78"/>
      <c r="C887" s="64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79"/>
      <c r="AD887" s="79"/>
      <c r="AE887" s="79"/>
      <c r="AF887" s="79"/>
      <c r="AG887" s="79"/>
      <c r="AH887" s="79"/>
      <c r="AI887" s="79"/>
      <c r="AJ887" s="79"/>
      <c r="AK887" s="62"/>
      <c r="AL887" s="62"/>
      <c r="AM887" s="79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</row>
    <row r="888" spans="1:78" x14ac:dyDescent="0.2">
      <c r="A888" s="80" t="str">
        <f>IF(B888="","",IF(COUNTIF(Liquidación!$C:$C,$B888)=0,"x",""))</f>
        <v/>
      </c>
      <c r="B888" s="78"/>
      <c r="C888" s="64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79"/>
      <c r="AD888" s="79"/>
      <c r="AE888" s="79"/>
      <c r="AF888" s="79"/>
      <c r="AG888" s="79"/>
      <c r="AH888" s="79"/>
      <c r="AI888" s="79"/>
      <c r="AJ888" s="79"/>
      <c r="AK888" s="62"/>
      <c r="AL888" s="62"/>
      <c r="AM888" s="79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</row>
    <row r="889" spans="1:78" x14ac:dyDescent="0.2">
      <c r="A889" s="80" t="str">
        <f>IF(B889="","",IF(COUNTIF(Liquidación!$C:$C,$B889)=0,"x",""))</f>
        <v/>
      </c>
      <c r="B889" s="78"/>
      <c r="C889" s="64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79"/>
      <c r="AD889" s="79"/>
      <c r="AE889" s="79"/>
      <c r="AF889" s="79"/>
      <c r="AG889" s="79"/>
      <c r="AH889" s="79"/>
      <c r="AI889" s="79"/>
      <c r="AJ889" s="79"/>
      <c r="AK889" s="62"/>
      <c r="AL889" s="62"/>
      <c r="AM889" s="79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</row>
    <row r="890" spans="1:78" x14ac:dyDescent="0.2">
      <c r="A890" s="80" t="str">
        <f>IF(B890="","",IF(COUNTIF(Liquidación!$C:$C,$B890)=0,"x",""))</f>
        <v/>
      </c>
      <c r="B890" s="78"/>
      <c r="C890" s="64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79"/>
      <c r="AD890" s="79"/>
      <c r="AE890" s="79"/>
      <c r="AF890" s="79"/>
      <c r="AG890" s="79"/>
      <c r="AH890" s="79"/>
      <c r="AI890" s="79"/>
      <c r="AJ890" s="79"/>
      <c r="AK890" s="62"/>
      <c r="AL890" s="62"/>
      <c r="AM890" s="79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</row>
    <row r="891" spans="1:78" x14ac:dyDescent="0.2">
      <c r="A891" s="80" t="str">
        <f>IF(B891="","",IF(COUNTIF(Liquidación!$C:$C,$B891)=0,"x",""))</f>
        <v/>
      </c>
      <c r="B891" s="78"/>
      <c r="C891" s="64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79"/>
      <c r="AD891" s="79"/>
      <c r="AE891" s="79"/>
      <c r="AF891" s="79"/>
      <c r="AG891" s="79"/>
      <c r="AH891" s="79"/>
      <c r="AI891" s="79"/>
      <c r="AJ891" s="79"/>
      <c r="AK891" s="62"/>
      <c r="AL891" s="62"/>
      <c r="AM891" s="79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</row>
    <row r="892" spans="1:78" x14ac:dyDescent="0.2">
      <c r="A892" s="80" t="str">
        <f>IF(B892="","",IF(COUNTIF(Liquidación!$C:$C,$B892)=0,"x",""))</f>
        <v/>
      </c>
      <c r="B892" s="78"/>
      <c r="C892" s="64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79"/>
      <c r="AD892" s="79"/>
      <c r="AE892" s="79"/>
      <c r="AF892" s="79"/>
      <c r="AG892" s="79"/>
      <c r="AH892" s="79"/>
      <c r="AI892" s="79"/>
      <c r="AJ892" s="79"/>
      <c r="AK892" s="62"/>
      <c r="AL892" s="62"/>
      <c r="AM892" s="79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</row>
    <row r="893" spans="1:78" x14ac:dyDescent="0.2">
      <c r="A893" s="80" t="str">
        <f>IF(B893="","",IF(COUNTIF(Liquidación!$C:$C,$B893)=0,"x",""))</f>
        <v/>
      </c>
      <c r="B893" s="78"/>
      <c r="C893" s="64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79"/>
      <c r="AD893" s="79"/>
      <c r="AE893" s="79"/>
      <c r="AF893" s="79"/>
      <c r="AG893" s="79"/>
      <c r="AH893" s="79"/>
      <c r="AI893" s="79"/>
      <c r="AJ893" s="79"/>
      <c r="AK893" s="62"/>
      <c r="AL893" s="62"/>
      <c r="AM893" s="79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</row>
    <row r="894" spans="1:78" x14ac:dyDescent="0.2">
      <c r="A894" s="80" t="str">
        <f>IF(B894="","",IF(COUNTIF(Liquidación!$C:$C,$B894)=0,"x",""))</f>
        <v/>
      </c>
      <c r="B894" s="78"/>
      <c r="C894" s="64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79"/>
      <c r="AD894" s="79"/>
      <c r="AE894" s="79"/>
      <c r="AF894" s="79"/>
      <c r="AG894" s="79"/>
      <c r="AH894" s="79"/>
      <c r="AI894" s="79"/>
      <c r="AJ894" s="79"/>
      <c r="AK894" s="62"/>
      <c r="AL894" s="62"/>
      <c r="AM894" s="79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</row>
    <row r="895" spans="1:78" x14ac:dyDescent="0.2">
      <c r="A895" s="80" t="str">
        <f>IF(B895="","",IF(COUNTIF(Liquidación!$C:$C,$B895)=0,"x",""))</f>
        <v/>
      </c>
      <c r="B895" s="78"/>
      <c r="C895" s="64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79"/>
      <c r="AD895" s="79"/>
      <c r="AE895" s="79"/>
      <c r="AF895" s="79"/>
      <c r="AG895" s="79"/>
      <c r="AH895" s="79"/>
      <c r="AI895" s="79"/>
      <c r="AJ895" s="79"/>
      <c r="AK895" s="62"/>
      <c r="AL895" s="62"/>
      <c r="AM895" s="79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</row>
    <row r="896" spans="1:78" x14ac:dyDescent="0.2">
      <c r="A896" s="80" t="str">
        <f>IF(B896="","",IF(COUNTIF(Liquidación!$C:$C,$B896)=0,"x",""))</f>
        <v/>
      </c>
      <c r="B896" s="78"/>
      <c r="C896" s="64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79"/>
      <c r="AD896" s="79"/>
      <c r="AE896" s="79"/>
      <c r="AF896" s="79"/>
      <c r="AG896" s="79"/>
      <c r="AH896" s="79"/>
      <c r="AI896" s="79"/>
      <c r="AJ896" s="79"/>
      <c r="AK896" s="62"/>
      <c r="AL896" s="62"/>
      <c r="AM896" s="79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</row>
    <row r="897" spans="1:78" x14ac:dyDescent="0.2">
      <c r="A897" s="80" t="str">
        <f>IF(B897="","",IF(COUNTIF(Liquidación!$C:$C,$B897)=0,"x",""))</f>
        <v/>
      </c>
      <c r="B897" s="78"/>
      <c r="C897" s="64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79"/>
      <c r="AD897" s="79"/>
      <c r="AE897" s="79"/>
      <c r="AF897" s="79"/>
      <c r="AG897" s="79"/>
      <c r="AH897" s="79"/>
      <c r="AI897" s="79"/>
      <c r="AJ897" s="79"/>
      <c r="AK897" s="62"/>
      <c r="AL897" s="62"/>
      <c r="AM897" s="79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</row>
    <row r="898" spans="1:78" x14ac:dyDescent="0.2">
      <c r="A898" s="80" t="str">
        <f>IF(B898="","",IF(COUNTIF(Liquidación!$C:$C,$B898)=0,"x",""))</f>
        <v/>
      </c>
      <c r="B898" s="78"/>
      <c r="C898" s="64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79"/>
      <c r="AD898" s="79"/>
      <c r="AE898" s="79"/>
      <c r="AF898" s="79"/>
      <c r="AG898" s="79"/>
      <c r="AH898" s="79"/>
      <c r="AI898" s="79"/>
      <c r="AJ898" s="79"/>
      <c r="AK898" s="62"/>
      <c r="AL898" s="62"/>
      <c r="AM898" s="79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</row>
    <row r="899" spans="1:78" x14ac:dyDescent="0.2">
      <c r="A899" s="80" t="str">
        <f>IF(B899="","",IF(COUNTIF(Liquidación!$C:$C,$B899)=0,"x",""))</f>
        <v/>
      </c>
      <c r="B899" s="78"/>
      <c r="C899" s="64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79"/>
      <c r="AD899" s="79"/>
      <c r="AE899" s="79"/>
      <c r="AF899" s="79"/>
      <c r="AG899" s="79"/>
      <c r="AH899" s="79"/>
      <c r="AI899" s="79"/>
      <c r="AJ899" s="79"/>
      <c r="AK899" s="62"/>
      <c r="AL899" s="62"/>
      <c r="AM899" s="79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</row>
    <row r="900" spans="1:78" x14ac:dyDescent="0.2">
      <c r="A900" s="80" t="str">
        <f>IF(B900="","",IF(COUNTIF(Liquidación!$C:$C,$B900)=0,"x",""))</f>
        <v/>
      </c>
      <c r="B900" s="78"/>
      <c r="C900" s="64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79"/>
      <c r="AD900" s="79"/>
      <c r="AE900" s="79"/>
      <c r="AF900" s="79"/>
      <c r="AG900" s="79"/>
      <c r="AH900" s="79"/>
      <c r="AI900" s="79"/>
      <c r="AJ900" s="79"/>
      <c r="AK900" s="62"/>
      <c r="AL900" s="62"/>
      <c r="AM900" s="79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</row>
    <row r="901" spans="1:78" x14ac:dyDescent="0.2">
      <c r="A901" s="80" t="str">
        <f>IF(B901="","",IF(COUNTIF(Liquidación!$C:$C,$B901)=0,"x",""))</f>
        <v/>
      </c>
      <c r="B901" s="78"/>
      <c r="C901" s="64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79"/>
      <c r="AD901" s="79"/>
      <c r="AE901" s="79"/>
      <c r="AF901" s="79"/>
      <c r="AG901" s="79"/>
      <c r="AH901" s="79"/>
      <c r="AI901" s="79"/>
      <c r="AJ901" s="79"/>
      <c r="AK901" s="62"/>
      <c r="AL901" s="62"/>
      <c r="AM901" s="79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</row>
    <row r="902" spans="1:78" x14ac:dyDescent="0.2">
      <c r="A902" s="80" t="str">
        <f>IF(B902="","",IF(COUNTIF(Liquidación!$C:$C,$B902)=0,"x",""))</f>
        <v/>
      </c>
      <c r="B902" s="78"/>
      <c r="C902" s="64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79"/>
      <c r="AD902" s="79"/>
      <c r="AE902" s="79"/>
      <c r="AF902" s="79"/>
      <c r="AG902" s="79"/>
      <c r="AH902" s="79"/>
      <c r="AI902" s="79"/>
      <c r="AJ902" s="79"/>
      <c r="AK902" s="62"/>
      <c r="AL902" s="62"/>
      <c r="AM902" s="79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</row>
    <row r="903" spans="1:78" x14ac:dyDescent="0.2">
      <c r="A903" s="80" t="str">
        <f>IF(B903="","",IF(COUNTIF(Liquidación!$C:$C,$B903)=0,"x",""))</f>
        <v/>
      </c>
      <c r="B903" s="78"/>
      <c r="C903" s="64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79"/>
      <c r="AD903" s="79"/>
      <c r="AE903" s="79"/>
      <c r="AF903" s="79"/>
      <c r="AG903" s="79"/>
      <c r="AH903" s="79"/>
      <c r="AI903" s="79"/>
      <c r="AJ903" s="79"/>
      <c r="AK903" s="62"/>
      <c r="AL903" s="62"/>
      <c r="AM903" s="79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</row>
    <row r="904" spans="1:78" x14ac:dyDescent="0.2">
      <c r="A904" s="80" t="str">
        <f>IF(B904="","",IF(COUNTIF(Liquidación!$C:$C,$B904)=0,"x",""))</f>
        <v/>
      </c>
      <c r="B904" s="78"/>
      <c r="C904" s="64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79"/>
      <c r="AD904" s="79"/>
      <c r="AE904" s="79"/>
      <c r="AF904" s="79"/>
      <c r="AG904" s="79"/>
      <c r="AH904" s="79"/>
      <c r="AI904" s="79"/>
      <c r="AJ904" s="79"/>
      <c r="AK904" s="62"/>
      <c r="AL904" s="62"/>
      <c r="AM904" s="79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</row>
    <row r="905" spans="1:78" x14ac:dyDescent="0.2">
      <c r="A905" s="80" t="str">
        <f>IF(B905="","",IF(COUNTIF(Liquidación!$C:$C,$B905)=0,"x",""))</f>
        <v/>
      </c>
      <c r="B905" s="78"/>
      <c r="C905" s="64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79"/>
      <c r="AD905" s="79"/>
      <c r="AE905" s="79"/>
      <c r="AF905" s="79"/>
      <c r="AG905" s="79"/>
      <c r="AH905" s="79"/>
      <c r="AI905" s="79"/>
      <c r="AJ905" s="79"/>
      <c r="AK905" s="62"/>
      <c r="AL905" s="62"/>
      <c r="AM905" s="79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</row>
    <row r="906" spans="1:78" x14ac:dyDescent="0.2">
      <c r="A906" s="80" t="str">
        <f>IF(B906="","",IF(COUNTIF(Liquidación!$C:$C,$B906)=0,"x",""))</f>
        <v/>
      </c>
      <c r="B906" s="78"/>
      <c r="C906" s="64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79"/>
      <c r="AD906" s="79"/>
      <c r="AE906" s="79"/>
      <c r="AF906" s="79"/>
      <c r="AG906" s="79"/>
      <c r="AH906" s="79"/>
      <c r="AI906" s="79"/>
      <c r="AJ906" s="79"/>
      <c r="AK906" s="62"/>
      <c r="AL906" s="62"/>
      <c r="AM906" s="79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</row>
    <row r="907" spans="1:78" x14ac:dyDescent="0.2">
      <c r="A907" s="80" t="str">
        <f>IF(B907="","",IF(COUNTIF(Liquidación!$C:$C,$B907)=0,"x",""))</f>
        <v/>
      </c>
      <c r="B907" s="78"/>
      <c r="C907" s="64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79"/>
      <c r="AD907" s="79"/>
      <c r="AE907" s="79"/>
      <c r="AF907" s="79"/>
      <c r="AG907" s="79"/>
      <c r="AH907" s="79"/>
      <c r="AI907" s="79"/>
      <c r="AJ907" s="79"/>
      <c r="AK907" s="62"/>
      <c r="AL907" s="62"/>
      <c r="AM907" s="79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</row>
    <row r="908" spans="1:78" x14ac:dyDescent="0.2">
      <c r="A908" s="80" t="str">
        <f>IF(B908="","",IF(COUNTIF(Liquidación!$C:$C,$B908)=0,"x",""))</f>
        <v/>
      </c>
      <c r="B908" s="78"/>
      <c r="C908" s="64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79"/>
      <c r="AD908" s="79"/>
      <c r="AE908" s="79"/>
      <c r="AF908" s="79"/>
      <c r="AG908" s="79"/>
      <c r="AH908" s="79"/>
      <c r="AI908" s="79"/>
      <c r="AJ908" s="79"/>
      <c r="AK908" s="62"/>
      <c r="AL908" s="62"/>
      <c r="AM908" s="79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</row>
    <row r="909" spans="1:78" x14ac:dyDescent="0.2">
      <c r="A909" s="80" t="str">
        <f>IF(B909="","",IF(COUNTIF(Liquidación!$C:$C,$B909)=0,"x",""))</f>
        <v/>
      </c>
      <c r="B909" s="78"/>
      <c r="C909" s="64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79"/>
      <c r="AD909" s="79"/>
      <c r="AE909" s="79"/>
      <c r="AF909" s="79"/>
      <c r="AG909" s="79"/>
      <c r="AH909" s="79"/>
      <c r="AI909" s="79"/>
      <c r="AJ909" s="79"/>
      <c r="AK909" s="62"/>
      <c r="AL909" s="62"/>
      <c r="AM909" s="79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</row>
    <row r="910" spans="1:78" x14ac:dyDescent="0.2">
      <c r="A910" s="80" t="str">
        <f>IF(B910="","",IF(COUNTIF(Liquidación!$C:$C,$B910)=0,"x",""))</f>
        <v/>
      </c>
      <c r="B910" s="78"/>
      <c r="C910" s="64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79"/>
      <c r="AD910" s="79"/>
      <c r="AE910" s="79"/>
      <c r="AF910" s="79"/>
      <c r="AG910" s="79"/>
      <c r="AH910" s="79"/>
      <c r="AI910" s="79"/>
      <c r="AJ910" s="79"/>
      <c r="AK910" s="62"/>
      <c r="AL910" s="62"/>
      <c r="AM910" s="79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</row>
    <row r="911" spans="1:78" x14ac:dyDescent="0.2">
      <c r="A911" s="80" t="str">
        <f>IF(B911="","",IF(COUNTIF(Liquidación!$C:$C,$B911)=0,"x",""))</f>
        <v/>
      </c>
      <c r="B911" s="78"/>
      <c r="C911" s="64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79"/>
      <c r="AD911" s="79"/>
      <c r="AE911" s="79"/>
      <c r="AF911" s="79"/>
      <c r="AG911" s="79"/>
      <c r="AH911" s="79"/>
      <c r="AI911" s="79"/>
      <c r="AJ911" s="79"/>
      <c r="AK911" s="62"/>
      <c r="AL911" s="62"/>
      <c r="AM911" s="79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</row>
    <row r="912" spans="1:78" x14ac:dyDescent="0.2">
      <c r="A912" s="80" t="str">
        <f>IF(B912="","",IF(COUNTIF(Liquidación!$C:$C,$B912)=0,"x",""))</f>
        <v/>
      </c>
      <c r="B912" s="78"/>
      <c r="C912" s="64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79"/>
      <c r="AD912" s="79"/>
      <c r="AE912" s="79"/>
      <c r="AF912" s="79"/>
      <c r="AG912" s="79"/>
      <c r="AH912" s="79"/>
      <c r="AI912" s="79"/>
      <c r="AJ912" s="79"/>
      <c r="AK912" s="62"/>
      <c r="AL912" s="62"/>
      <c r="AM912" s="79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</row>
    <row r="913" spans="1:78" x14ac:dyDescent="0.2">
      <c r="A913" s="80" t="str">
        <f>IF(B913="","",IF(COUNTIF(Liquidación!$C:$C,$B913)=0,"x",""))</f>
        <v/>
      </c>
      <c r="B913" s="78"/>
      <c r="C913" s="64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79"/>
      <c r="AD913" s="79"/>
      <c r="AE913" s="79"/>
      <c r="AF913" s="79"/>
      <c r="AG913" s="79"/>
      <c r="AH913" s="79"/>
      <c r="AI913" s="79"/>
      <c r="AJ913" s="79"/>
      <c r="AK913" s="62"/>
      <c r="AL913" s="62"/>
      <c r="AM913" s="79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</row>
    <row r="914" spans="1:78" x14ac:dyDescent="0.2">
      <c r="A914" s="80" t="str">
        <f>IF(B914="","",IF(COUNTIF(Liquidación!$C:$C,$B914)=0,"x",""))</f>
        <v/>
      </c>
      <c r="B914" s="78"/>
      <c r="C914" s="64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79"/>
      <c r="AD914" s="79"/>
      <c r="AE914" s="79"/>
      <c r="AF914" s="79"/>
      <c r="AG914" s="79"/>
      <c r="AH914" s="79"/>
      <c r="AI914" s="79"/>
      <c r="AJ914" s="79"/>
      <c r="AK914" s="62"/>
      <c r="AL914" s="62"/>
      <c r="AM914" s="79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</row>
    <row r="915" spans="1:78" x14ac:dyDescent="0.2">
      <c r="A915" s="80" t="str">
        <f>IF(B915="","",IF(COUNTIF(Liquidación!$C:$C,$B915)=0,"x",""))</f>
        <v/>
      </c>
      <c r="B915" s="78"/>
      <c r="C915" s="64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79"/>
      <c r="AD915" s="79"/>
      <c r="AE915" s="79"/>
      <c r="AF915" s="79"/>
      <c r="AG915" s="79"/>
      <c r="AH915" s="79"/>
      <c r="AI915" s="79"/>
      <c r="AJ915" s="79"/>
      <c r="AK915" s="62"/>
      <c r="AL915" s="62"/>
      <c r="AM915" s="79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</row>
    <row r="916" spans="1:78" x14ac:dyDescent="0.2">
      <c r="A916" s="80" t="str">
        <f>IF(B916="","",IF(COUNTIF(Liquidación!$C:$C,$B916)=0,"x",""))</f>
        <v/>
      </c>
      <c r="B916" s="78"/>
      <c r="C916" s="64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79"/>
      <c r="AD916" s="79"/>
      <c r="AE916" s="79"/>
      <c r="AF916" s="79"/>
      <c r="AG916" s="79"/>
      <c r="AH916" s="79"/>
      <c r="AI916" s="79"/>
      <c r="AJ916" s="79"/>
      <c r="AK916" s="62"/>
      <c r="AL916" s="62"/>
      <c r="AM916" s="79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</row>
    <row r="917" spans="1:78" x14ac:dyDescent="0.2">
      <c r="A917" s="80" t="str">
        <f>IF(B917="","",IF(COUNTIF(Liquidación!$C:$C,$B917)=0,"x",""))</f>
        <v/>
      </c>
      <c r="B917" s="78"/>
      <c r="C917" s="64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79"/>
      <c r="AD917" s="79"/>
      <c r="AE917" s="79"/>
      <c r="AF917" s="79"/>
      <c r="AG917" s="79"/>
      <c r="AH917" s="79"/>
      <c r="AI917" s="79"/>
      <c r="AJ917" s="79"/>
      <c r="AK917" s="62"/>
      <c r="AL917" s="62"/>
      <c r="AM917" s="79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</row>
    <row r="918" spans="1:78" x14ac:dyDescent="0.2">
      <c r="A918" s="80" t="str">
        <f>IF(B918="","",IF(COUNTIF(Liquidación!$C:$C,$B918)=0,"x",""))</f>
        <v/>
      </c>
      <c r="B918" s="78"/>
      <c r="C918" s="64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79"/>
      <c r="AD918" s="79"/>
      <c r="AE918" s="79"/>
      <c r="AF918" s="79"/>
      <c r="AG918" s="79"/>
      <c r="AH918" s="79"/>
      <c r="AI918" s="79"/>
      <c r="AJ918" s="79"/>
      <c r="AK918" s="62"/>
      <c r="AL918" s="62"/>
      <c r="AM918" s="79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</row>
    <row r="919" spans="1:78" x14ac:dyDescent="0.2">
      <c r="A919" s="80" t="str">
        <f>IF(B919="","",IF(COUNTIF(Liquidación!$C:$C,$B919)=0,"x",""))</f>
        <v/>
      </c>
      <c r="B919" s="78"/>
      <c r="C919" s="64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79"/>
      <c r="AD919" s="79"/>
      <c r="AE919" s="79"/>
      <c r="AF919" s="79"/>
      <c r="AG919" s="79"/>
      <c r="AH919" s="79"/>
      <c r="AI919" s="79"/>
      <c r="AJ919" s="79"/>
      <c r="AK919" s="62"/>
      <c r="AL919" s="62"/>
      <c r="AM919" s="79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</row>
    <row r="920" spans="1:78" x14ac:dyDescent="0.2">
      <c r="A920" s="80" t="str">
        <f>IF(B920="","",IF(COUNTIF(Liquidación!$C:$C,$B920)=0,"x",""))</f>
        <v/>
      </c>
      <c r="B920" s="78"/>
      <c r="C920" s="64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79"/>
      <c r="AD920" s="79"/>
      <c r="AE920" s="79"/>
      <c r="AF920" s="79"/>
      <c r="AG920" s="79"/>
      <c r="AH920" s="79"/>
      <c r="AI920" s="79"/>
      <c r="AJ920" s="79"/>
      <c r="AK920" s="62"/>
      <c r="AL920" s="62"/>
      <c r="AM920" s="79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</row>
    <row r="921" spans="1:78" x14ac:dyDescent="0.2">
      <c r="A921" s="80" t="str">
        <f>IF(B921="","",IF(COUNTIF(Liquidación!$C:$C,$B921)=0,"x",""))</f>
        <v/>
      </c>
      <c r="B921" s="78"/>
      <c r="C921" s="64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79"/>
      <c r="AD921" s="79"/>
      <c r="AE921" s="79"/>
      <c r="AF921" s="79"/>
      <c r="AG921" s="79"/>
      <c r="AH921" s="79"/>
      <c r="AI921" s="79"/>
      <c r="AJ921" s="79"/>
      <c r="AK921" s="62"/>
      <c r="AL921" s="62"/>
      <c r="AM921" s="79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</row>
    <row r="922" spans="1:78" x14ac:dyDescent="0.2">
      <c r="A922" s="80" t="str">
        <f>IF(B922="","",IF(COUNTIF(Liquidación!$C:$C,$B922)=0,"x",""))</f>
        <v/>
      </c>
      <c r="B922" s="78"/>
      <c r="C922" s="64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79"/>
      <c r="AD922" s="79"/>
      <c r="AE922" s="79"/>
      <c r="AF922" s="79"/>
      <c r="AG922" s="79"/>
      <c r="AH922" s="79"/>
      <c r="AI922" s="79"/>
      <c r="AJ922" s="79"/>
      <c r="AK922" s="62"/>
      <c r="AL922" s="62"/>
      <c r="AM922" s="79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</row>
    <row r="923" spans="1:78" x14ac:dyDescent="0.2">
      <c r="A923" s="80" t="str">
        <f>IF(B923="","",IF(COUNTIF(Liquidación!$C:$C,$B923)=0,"x",""))</f>
        <v/>
      </c>
      <c r="B923" s="78"/>
      <c r="C923" s="64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79"/>
      <c r="AD923" s="79"/>
      <c r="AE923" s="79"/>
      <c r="AF923" s="79"/>
      <c r="AG923" s="79"/>
      <c r="AH923" s="79"/>
      <c r="AI923" s="79"/>
      <c r="AJ923" s="79"/>
      <c r="AK923" s="62"/>
      <c r="AL923" s="62"/>
      <c r="AM923" s="79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</row>
    <row r="924" spans="1:78" x14ac:dyDescent="0.2">
      <c r="A924" s="80" t="str">
        <f>IF(B924="","",IF(COUNTIF(Liquidación!$C:$C,$B924)=0,"x",""))</f>
        <v/>
      </c>
      <c r="B924" s="78"/>
      <c r="C924" s="64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79"/>
      <c r="AD924" s="79"/>
      <c r="AE924" s="79"/>
      <c r="AF924" s="79"/>
      <c r="AG924" s="79"/>
      <c r="AH924" s="79"/>
      <c r="AI924" s="79"/>
      <c r="AJ924" s="79"/>
      <c r="AK924" s="62"/>
      <c r="AL924" s="62"/>
      <c r="AM924" s="79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</row>
    <row r="925" spans="1:78" x14ac:dyDescent="0.2">
      <c r="A925" s="80" t="str">
        <f>IF(B925="","",IF(COUNTIF(Liquidación!$C:$C,$B925)=0,"x",""))</f>
        <v/>
      </c>
      <c r="B925" s="78"/>
      <c r="C925" s="64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79"/>
      <c r="AD925" s="79"/>
      <c r="AE925" s="79"/>
      <c r="AF925" s="79"/>
      <c r="AG925" s="79"/>
      <c r="AH925" s="79"/>
      <c r="AI925" s="79"/>
      <c r="AJ925" s="79"/>
      <c r="AK925" s="62"/>
      <c r="AL925" s="62"/>
      <c r="AM925" s="79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</row>
    <row r="926" spans="1:78" x14ac:dyDescent="0.2">
      <c r="A926" s="80" t="str">
        <f>IF(B926="","",IF(COUNTIF(Liquidación!$C:$C,$B926)=0,"x",""))</f>
        <v/>
      </c>
      <c r="B926" s="78"/>
      <c r="C926" s="64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79"/>
      <c r="AD926" s="79"/>
      <c r="AE926" s="79"/>
      <c r="AF926" s="79"/>
      <c r="AG926" s="79"/>
      <c r="AH926" s="79"/>
      <c r="AI926" s="79"/>
      <c r="AJ926" s="79"/>
      <c r="AK926" s="62"/>
      <c r="AL926" s="62"/>
      <c r="AM926" s="79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</row>
    <row r="927" spans="1:78" x14ac:dyDescent="0.2">
      <c r="A927" s="80" t="str">
        <f>IF(B927="","",IF(COUNTIF(Liquidación!$C:$C,$B927)=0,"x",""))</f>
        <v/>
      </c>
      <c r="B927" s="78"/>
      <c r="C927" s="64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79"/>
      <c r="AD927" s="79"/>
      <c r="AE927" s="79"/>
      <c r="AF927" s="79"/>
      <c r="AG927" s="79"/>
      <c r="AH927" s="79"/>
      <c r="AI927" s="79"/>
      <c r="AJ927" s="79"/>
      <c r="AK927" s="62"/>
      <c r="AL927" s="62"/>
      <c r="AM927" s="79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</row>
    <row r="928" spans="1:78" x14ac:dyDescent="0.2">
      <c r="A928" s="80" t="str">
        <f>IF(B928="","",IF(COUNTIF(Liquidación!$C:$C,$B928)=0,"x",""))</f>
        <v/>
      </c>
      <c r="B928" s="78"/>
      <c r="C928" s="64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79"/>
      <c r="AD928" s="79"/>
      <c r="AE928" s="79"/>
      <c r="AF928" s="79"/>
      <c r="AG928" s="79"/>
      <c r="AH928" s="79"/>
      <c r="AI928" s="79"/>
      <c r="AJ928" s="79"/>
      <c r="AK928" s="62"/>
      <c r="AL928" s="62"/>
      <c r="AM928" s="79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</row>
    <row r="929" spans="1:78" x14ac:dyDescent="0.2">
      <c r="A929" s="80" t="str">
        <f>IF(B929="","",IF(COUNTIF(Liquidación!$C:$C,$B929)=0,"x",""))</f>
        <v/>
      </c>
      <c r="B929" s="78"/>
      <c r="C929" s="64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79"/>
      <c r="AD929" s="79"/>
      <c r="AE929" s="79"/>
      <c r="AF929" s="79"/>
      <c r="AG929" s="79"/>
      <c r="AH929" s="79"/>
      <c r="AI929" s="79"/>
      <c r="AJ929" s="79"/>
      <c r="AK929" s="62"/>
      <c r="AL929" s="62"/>
      <c r="AM929" s="79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</row>
    <row r="930" spans="1:78" x14ac:dyDescent="0.2">
      <c r="A930" s="80" t="str">
        <f>IF(B930="","",IF(COUNTIF(Liquidación!$C:$C,$B930)=0,"x",""))</f>
        <v/>
      </c>
      <c r="B930" s="78"/>
      <c r="C930" s="64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79"/>
      <c r="AD930" s="79"/>
      <c r="AE930" s="79"/>
      <c r="AF930" s="79"/>
      <c r="AG930" s="79"/>
      <c r="AH930" s="79"/>
      <c r="AI930" s="79"/>
      <c r="AJ930" s="79"/>
      <c r="AK930" s="62"/>
      <c r="AL930" s="62"/>
      <c r="AM930" s="79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</row>
    <row r="931" spans="1:78" x14ac:dyDescent="0.2">
      <c r="A931" s="80" t="str">
        <f>IF(B931="","",IF(COUNTIF(Liquidación!$C:$C,$B931)=0,"x",""))</f>
        <v/>
      </c>
      <c r="B931" s="78"/>
      <c r="C931" s="64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79"/>
      <c r="AD931" s="79"/>
      <c r="AE931" s="79"/>
      <c r="AF931" s="79"/>
      <c r="AG931" s="79"/>
      <c r="AH931" s="79"/>
      <c r="AI931" s="79"/>
      <c r="AJ931" s="79"/>
      <c r="AK931" s="62"/>
      <c r="AL931" s="62"/>
      <c r="AM931" s="79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</row>
    <row r="932" spans="1:78" x14ac:dyDescent="0.2">
      <c r="A932" s="80" t="str">
        <f>IF(B932="","",IF(COUNTIF(Liquidación!$C:$C,$B932)=0,"x",""))</f>
        <v/>
      </c>
      <c r="B932" s="78"/>
      <c r="C932" s="64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79"/>
      <c r="AD932" s="79"/>
      <c r="AE932" s="79"/>
      <c r="AF932" s="79"/>
      <c r="AG932" s="79"/>
      <c r="AH932" s="79"/>
      <c r="AI932" s="79"/>
      <c r="AJ932" s="79"/>
      <c r="AK932" s="62"/>
      <c r="AL932" s="62"/>
      <c r="AM932" s="79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</row>
    <row r="933" spans="1:78" x14ac:dyDescent="0.2">
      <c r="A933" s="80" t="str">
        <f>IF(B933="","",IF(COUNTIF(Liquidación!$C:$C,$B933)=0,"x",""))</f>
        <v/>
      </c>
      <c r="B933" s="78"/>
      <c r="C933" s="64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79"/>
      <c r="AD933" s="79"/>
      <c r="AE933" s="79"/>
      <c r="AF933" s="79"/>
      <c r="AG933" s="79"/>
      <c r="AH933" s="79"/>
      <c r="AI933" s="79"/>
      <c r="AJ933" s="79"/>
      <c r="AK933" s="62"/>
      <c r="AL933" s="62"/>
      <c r="AM933" s="79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</row>
    <row r="934" spans="1:78" x14ac:dyDescent="0.2">
      <c r="A934" s="80" t="str">
        <f>IF(B934="","",IF(COUNTIF(Liquidación!$C:$C,$B934)=0,"x",""))</f>
        <v/>
      </c>
      <c r="B934" s="78"/>
      <c r="C934" s="64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79"/>
      <c r="AD934" s="79"/>
      <c r="AE934" s="79"/>
      <c r="AF934" s="79"/>
      <c r="AG934" s="79"/>
      <c r="AH934" s="79"/>
      <c r="AI934" s="79"/>
      <c r="AJ934" s="79"/>
      <c r="AK934" s="62"/>
      <c r="AL934" s="62"/>
      <c r="AM934" s="79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</row>
    <row r="935" spans="1:78" x14ac:dyDescent="0.2">
      <c r="A935" s="80" t="str">
        <f>IF(B935="","",IF(COUNTIF(Liquidación!$C:$C,$B935)=0,"x",""))</f>
        <v/>
      </c>
      <c r="B935" s="78"/>
      <c r="C935" s="64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79"/>
      <c r="AD935" s="79"/>
      <c r="AE935" s="79"/>
      <c r="AF935" s="79"/>
      <c r="AG935" s="79"/>
      <c r="AH935" s="79"/>
      <c r="AI935" s="79"/>
      <c r="AJ935" s="79"/>
      <c r="AK935" s="62"/>
      <c r="AL935" s="62"/>
      <c r="AM935" s="79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</row>
    <row r="936" spans="1:78" x14ac:dyDescent="0.2">
      <c r="A936" s="80" t="str">
        <f>IF(B936="","",IF(COUNTIF(Liquidación!$C:$C,$B936)=0,"x",""))</f>
        <v/>
      </c>
      <c r="B936" s="78"/>
      <c r="C936" s="64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79"/>
      <c r="AD936" s="79"/>
      <c r="AE936" s="79"/>
      <c r="AF936" s="79"/>
      <c r="AG936" s="79"/>
      <c r="AH936" s="79"/>
      <c r="AI936" s="79"/>
      <c r="AJ936" s="79"/>
      <c r="AK936" s="62"/>
      <c r="AL936" s="62"/>
      <c r="AM936" s="79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</row>
    <row r="937" spans="1:78" x14ac:dyDescent="0.2">
      <c r="A937" s="80" t="str">
        <f>IF(B937="","",IF(COUNTIF(Liquidación!$C:$C,$B937)=0,"x",""))</f>
        <v/>
      </c>
      <c r="B937" s="78"/>
      <c r="C937" s="64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79"/>
      <c r="AD937" s="79"/>
      <c r="AE937" s="79"/>
      <c r="AF937" s="79"/>
      <c r="AG937" s="79"/>
      <c r="AH937" s="79"/>
      <c r="AI937" s="79"/>
      <c r="AJ937" s="79"/>
      <c r="AK937" s="62"/>
      <c r="AL937" s="62"/>
      <c r="AM937" s="79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</row>
    <row r="938" spans="1:78" x14ac:dyDescent="0.2">
      <c r="A938" s="80" t="str">
        <f>IF(B938="","",IF(COUNTIF(Liquidación!$C:$C,$B938)=0,"x",""))</f>
        <v/>
      </c>
      <c r="B938" s="78"/>
      <c r="C938" s="64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79"/>
      <c r="AD938" s="79"/>
      <c r="AE938" s="79"/>
      <c r="AF938" s="79"/>
      <c r="AG938" s="79"/>
      <c r="AH938" s="79"/>
      <c r="AI938" s="79"/>
      <c r="AJ938" s="79"/>
      <c r="AK938" s="62"/>
      <c r="AL938" s="62"/>
      <c r="AM938" s="79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</row>
    <row r="939" spans="1:78" x14ac:dyDescent="0.2">
      <c r="A939" s="80" t="str">
        <f>IF(B939="","",IF(COUNTIF(Liquidación!$C:$C,$B939)=0,"x",""))</f>
        <v/>
      </c>
      <c r="B939" s="78"/>
      <c r="C939" s="64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79"/>
      <c r="AD939" s="79"/>
      <c r="AE939" s="79"/>
      <c r="AF939" s="79"/>
      <c r="AG939" s="79"/>
      <c r="AH939" s="79"/>
      <c r="AI939" s="79"/>
      <c r="AJ939" s="79"/>
      <c r="AK939" s="62"/>
      <c r="AL939" s="62"/>
      <c r="AM939" s="79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</row>
    <row r="940" spans="1:78" x14ac:dyDescent="0.2">
      <c r="A940" s="80" t="str">
        <f>IF(B940="","",IF(COUNTIF(Liquidación!$C:$C,$B940)=0,"x",""))</f>
        <v/>
      </c>
      <c r="B940" s="78"/>
      <c r="C940" s="64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79"/>
      <c r="AD940" s="79"/>
      <c r="AE940" s="79"/>
      <c r="AF940" s="79"/>
      <c r="AG940" s="79"/>
      <c r="AH940" s="79"/>
      <c r="AI940" s="79"/>
      <c r="AJ940" s="79"/>
      <c r="AK940" s="62"/>
      <c r="AL940" s="62"/>
      <c r="AM940" s="79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</row>
    <row r="941" spans="1:78" x14ac:dyDescent="0.2">
      <c r="A941" s="80" t="str">
        <f>IF(B941="","",IF(COUNTIF(Liquidación!$C:$C,$B941)=0,"x",""))</f>
        <v/>
      </c>
      <c r="B941" s="78"/>
      <c r="C941" s="64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79"/>
      <c r="AD941" s="79"/>
      <c r="AE941" s="79"/>
      <c r="AF941" s="79"/>
      <c r="AG941" s="79"/>
      <c r="AH941" s="79"/>
      <c r="AI941" s="79"/>
      <c r="AJ941" s="79"/>
      <c r="AK941" s="62"/>
      <c r="AL941" s="62"/>
      <c r="AM941" s="79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</row>
    <row r="942" spans="1:78" x14ac:dyDescent="0.2">
      <c r="A942" s="80" t="str">
        <f>IF(B942="","",IF(COUNTIF(Liquidación!$C:$C,$B942)=0,"x",""))</f>
        <v/>
      </c>
      <c r="B942" s="78"/>
      <c r="C942" s="64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79"/>
      <c r="AD942" s="79"/>
      <c r="AE942" s="79"/>
      <c r="AF942" s="79"/>
      <c r="AG942" s="79"/>
      <c r="AH942" s="79"/>
      <c r="AI942" s="79"/>
      <c r="AJ942" s="79"/>
      <c r="AK942" s="62"/>
      <c r="AL942" s="62"/>
      <c r="AM942" s="79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</row>
    <row r="943" spans="1:78" x14ac:dyDescent="0.2">
      <c r="A943" s="80" t="str">
        <f>IF(B943="","",IF(COUNTIF(Liquidación!$C:$C,$B943)=0,"x",""))</f>
        <v/>
      </c>
      <c r="B943" s="78"/>
      <c r="C943" s="64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79"/>
      <c r="AD943" s="79"/>
      <c r="AE943" s="79"/>
      <c r="AF943" s="79"/>
      <c r="AG943" s="79"/>
      <c r="AH943" s="79"/>
      <c r="AI943" s="79"/>
      <c r="AJ943" s="79"/>
      <c r="AK943" s="62"/>
      <c r="AL943" s="62"/>
      <c r="AM943" s="79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</row>
    <row r="944" spans="1:78" x14ac:dyDescent="0.2">
      <c r="A944" s="80" t="str">
        <f>IF(B944="","",IF(COUNTIF(Liquidación!$C:$C,$B944)=0,"x",""))</f>
        <v/>
      </c>
      <c r="B944" s="78"/>
      <c r="C944" s="64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79"/>
      <c r="AD944" s="79"/>
      <c r="AE944" s="79"/>
      <c r="AF944" s="79"/>
      <c r="AG944" s="79"/>
      <c r="AH944" s="79"/>
      <c r="AI944" s="79"/>
      <c r="AJ944" s="79"/>
      <c r="AK944" s="62"/>
      <c r="AL944" s="62"/>
      <c r="AM944" s="79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</row>
    <row r="945" spans="1:78" x14ac:dyDescent="0.2">
      <c r="A945" s="80" t="str">
        <f>IF(B945="","",IF(COUNTIF(Liquidación!$C:$C,$B945)=0,"x",""))</f>
        <v/>
      </c>
      <c r="B945" s="78"/>
      <c r="C945" s="64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79"/>
      <c r="AD945" s="79"/>
      <c r="AE945" s="79"/>
      <c r="AF945" s="79"/>
      <c r="AG945" s="79"/>
      <c r="AH945" s="79"/>
      <c r="AI945" s="79"/>
      <c r="AJ945" s="79"/>
      <c r="AK945" s="62"/>
      <c r="AL945" s="62"/>
      <c r="AM945" s="79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</row>
    <row r="946" spans="1:78" x14ac:dyDescent="0.2">
      <c r="A946" s="80" t="str">
        <f>IF(B946="","",IF(COUNTIF(Liquidación!$C:$C,$B946)=0,"x",""))</f>
        <v/>
      </c>
      <c r="B946" s="78"/>
      <c r="C946" s="64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79"/>
      <c r="AD946" s="79"/>
      <c r="AE946" s="79"/>
      <c r="AF946" s="79"/>
      <c r="AG946" s="79"/>
      <c r="AH946" s="79"/>
      <c r="AI946" s="79"/>
      <c r="AJ946" s="79"/>
      <c r="AK946" s="62"/>
      <c r="AL946" s="62"/>
      <c r="AM946" s="79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</row>
    <row r="947" spans="1:78" x14ac:dyDescent="0.2">
      <c r="A947" s="80" t="str">
        <f>IF(B947="","",IF(COUNTIF(Liquidación!$C:$C,$B947)=0,"x",""))</f>
        <v/>
      </c>
      <c r="B947" s="78"/>
      <c r="C947" s="64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79"/>
      <c r="AD947" s="79"/>
      <c r="AE947" s="79"/>
      <c r="AF947" s="79"/>
      <c r="AG947" s="79"/>
      <c r="AH947" s="79"/>
      <c r="AI947" s="79"/>
      <c r="AJ947" s="79"/>
      <c r="AK947" s="62"/>
      <c r="AL947" s="62"/>
      <c r="AM947" s="79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</row>
    <row r="948" spans="1:78" x14ac:dyDescent="0.2">
      <c r="A948" s="80" t="str">
        <f>IF(B948="","",IF(COUNTIF(Liquidación!$C:$C,$B948)=0,"x",""))</f>
        <v/>
      </c>
      <c r="B948" s="78"/>
      <c r="C948" s="64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79"/>
      <c r="AD948" s="79"/>
      <c r="AE948" s="79"/>
      <c r="AF948" s="79"/>
      <c r="AG948" s="79"/>
      <c r="AH948" s="79"/>
      <c r="AI948" s="79"/>
      <c r="AJ948" s="79"/>
      <c r="AK948" s="62"/>
      <c r="AL948" s="62"/>
      <c r="AM948" s="79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</row>
    <row r="949" spans="1:78" x14ac:dyDescent="0.2">
      <c r="A949" s="80" t="str">
        <f>IF(B949="","",IF(COUNTIF(Liquidación!$C:$C,$B949)=0,"x",""))</f>
        <v/>
      </c>
      <c r="B949" s="78"/>
      <c r="C949" s="64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79"/>
      <c r="AD949" s="79"/>
      <c r="AE949" s="79"/>
      <c r="AF949" s="79"/>
      <c r="AG949" s="79"/>
      <c r="AH949" s="79"/>
      <c r="AI949" s="79"/>
      <c r="AJ949" s="79"/>
      <c r="AK949" s="62"/>
      <c r="AL949" s="62"/>
      <c r="AM949" s="79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</row>
    <row r="950" spans="1:78" x14ac:dyDescent="0.2">
      <c r="A950" s="80" t="str">
        <f>IF(B950="","",IF(COUNTIF(Liquidación!$C:$C,$B950)=0,"x",""))</f>
        <v/>
      </c>
      <c r="B950" s="78"/>
      <c r="C950" s="64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79"/>
      <c r="AD950" s="79"/>
      <c r="AE950" s="79"/>
      <c r="AF950" s="79"/>
      <c r="AG950" s="79"/>
      <c r="AH950" s="79"/>
      <c r="AI950" s="79"/>
      <c r="AJ950" s="79"/>
      <c r="AK950" s="62"/>
      <c r="AL950" s="62"/>
      <c r="AM950" s="79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</row>
    <row r="951" spans="1:78" x14ac:dyDescent="0.2">
      <c r="A951" s="80" t="str">
        <f>IF(B951="","",IF(COUNTIF(Liquidación!$C:$C,$B951)=0,"x",""))</f>
        <v/>
      </c>
      <c r="B951" s="78"/>
      <c r="C951" s="64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79"/>
      <c r="AD951" s="79"/>
      <c r="AE951" s="79"/>
      <c r="AF951" s="79"/>
      <c r="AG951" s="79"/>
      <c r="AH951" s="79"/>
      <c r="AI951" s="79"/>
      <c r="AJ951" s="79"/>
      <c r="AK951" s="62"/>
      <c r="AL951" s="62"/>
      <c r="AM951" s="79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</row>
    <row r="952" spans="1:78" x14ac:dyDescent="0.2">
      <c r="A952" s="80" t="str">
        <f>IF(B952="","",IF(COUNTIF(Liquidación!$C:$C,$B952)=0,"x",""))</f>
        <v/>
      </c>
      <c r="B952" s="78"/>
      <c r="C952" s="64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79"/>
      <c r="AD952" s="79"/>
      <c r="AE952" s="79"/>
      <c r="AF952" s="79"/>
      <c r="AG952" s="79"/>
      <c r="AH952" s="79"/>
      <c r="AI952" s="79"/>
      <c r="AJ952" s="79"/>
      <c r="AK952" s="62"/>
      <c r="AL952" s="62"/>
      <c r="AM952" s="79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</row>
    <row r="953" spans="1:78" x14ac:dyDescent="0.2">
      <c r="A953" s="80" t="str">
        <f>IF(B953="","",IF(COUNTIF(Liquidación!$C:$C,$B953)=0,"x",""))</f>
        <v/>
      </c>
      <c r="B953" s="78"/>
      <c r="C953" s="64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79"/>
      <c r="AD953" s="79"/>
      <c r="AE953" s="79"/>
      <c r="AF953" s="79"/>
      <c r="AG953" s="79"/>
      <c r="AH953" s="79"/>
      <c r="AI953" s="79"/>
      <c r="AJ953" s="79"/>
      <c r="AK953" s="62"/>
      <c r="AL953" s="62"/>
      <c r="AM953" s="79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</row>
    <row r="954" spans="1:78" x14ac:dyDescent="0.2">
      <c r="A954" s="80" t="str">
        <f>IF(B954="","",IF(COUNTIF(Liquidación!$C:$C,$B954)=0,"x",""))</f>
        <v/>
      </c>
      <c r="B954" s="78"/>
      <c r="C954" s="64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79"/>
      <c r="AD954" s="79"/>
      <c r="AE954" s="79"/>
      <c r="AF954" s="79"/>
      <c r="AG954" s="79"/>
      <c r="AH954" s="79"/>
      <c r="AI954" s="79"/>
      <c r="AJ954" s="79"/>
      <c r="AK954" s="62"/>
      <c r="AL954" s="62"/>
      <c r="AM954" s="79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</row>
    <row r="955" spans="1:78" x14ac:dyDescent="0.2">
      <c r="A955" s="80" t="str">
        <f>IF(B955="","",IF(COUNTIF(Liquidación!$C:$C,$B955)=0,"x",""))</f>
        <v/>
      </c>
      <c r="B955" s="78"/>
      <c r="C955" s="64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79"/>
      <c r="AD955" s="79"/>
      <c r="AE955" s="79"/>
      <c r="AF955" s="79"/>
      <c r="AG955" s="79"/>
      <c r="AH955" s="79"/>
      <c r="AI955" s="79"/>
      <c r="AJ955" s="79"/>
      <c r="AK955" s="62"/>
      <c r="AL955" s="62"/>
      <c r="AM955" s="79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</row>
    <row r="956" spans="1:78" x14ac:dyDescent="0.2">
      <c r="A956" s="80" t="str">
        <f>IF(B956="","",IF(COUNTIF(Liquidación!$C:$C,$B956)=0,"x",""))</f>
        <v/>
      </c>
      <c r="B956" s="78"/>
      <c r="C956" s="64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79"/>
      <c r="AD956" s="79"/>
      <c r="AE956" s="79"/>
      <c r="AF956" s="79"/>
      <c r="AG956" s="79"/>
      <c r="AH956" s="79"/>
      <c r="AI956" s="79"/>
      <c r="AJ956" s="79"/>
      <c r="AK956" s="62"/>
      <c r="AL956" s="62"/>
      <c r="AM956" s="79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</row>
    <row r="957" spans="1:78" x14ac:dyDescent="0.2">
      <c r="A957" s="80" t="str">
        <f>IF(B957="","",IF(COUNTIF(Liquidación!$C:$C,$B957)=0,"x",""))</f>
        <v/>
      </c>
      <c r="B957" s="78"/>
      <c r="C957" s="64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79"/>
      <c r="AD957" s="79"/>
      <c r="AE957" s="79"/>
      <c r="AF957" s="79"/>
      <c r="AG957" s="79"/>
      <c r="AH957" s="79"/>
      <c r="AI957" s="79"/>
      <c r="AJ957" s="79"/>
      <c r="AK957" s="62"/>
      <c r="AL957" s="62"/>
      <c r="AM957" s="79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</row>
    <row r="958" spans="1:78" x14ac:dyDescent="0.2">
      <c r="A958" s="80" t="str">
        <f>IF(B958="","",IF(COUNTIF(Liquidación!$C:$C,$B958)=0,"x",""))</f>
        <v/>
      </c>
      <c r="B958" s="78"/>
      <c r="C958" s="64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79"/>
      <c r="AD958" s="79"/>
      <c r="AE958" s="79"/>
      <c r="AF958" s="79"/>
      <c r="AG958" s="79"/>
      <c r="AH958" s="79"/>
      <c r="AI958" s="79"/>
      <c r="AJ958" s="79"/>
      <c r="AK958" s="62"/>
      <c r="AL958" s="62"/>
      <c r="AM958" s="79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</row>
    <row r="959" spans="1:78" x14ac:dyDescent="0.2">
      <c r="A959" s="80" t="str">
        <f>IF(B959="","",IF(COUNTIF(Liquidación!$C:$C,$B959)=0,"x",""))</f>
        <v/>
      </c>
      <c r="B959" s="78"/>
      <c r="C959" s="64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79"/>
      <c r="AD959" s="79"/>
      <c r="AE959" s="79"/>
      <c r="AF959" s="79"/>
      <c r="AG959" s="79"/>
      <c r="AH959" s="79"/>
      <c r="AI959" s="79"/>
      <c r="AJ959" s="79"/>
      <c r="AK959" s="62"/>
      <c r="AL959" s="62"/>
      <c r="AM959" s="79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</row>
    <row r="960" spans="1:78" x14ac:dyDescent="0.2">
      <c r="A960" s="80" t="str">
        <f>IF(B960="","",IF(COUNTIF(Liquidación!$C:$C,$B960)=0,"x",""))</f>
        <v/>
      </c>
      <c r="B960" s="78"/>
      <c r="C960" s="64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79"/>
      <c r="AD960" s="79"/>
      <c r="AE960" s="79"/>
      <c r="AF960" s="79"/>
      <c r="AG960" s="79"/>
      <c r="AH960" s="79"/>
      <c r="AI960" s="79"/>
      <c r="AJ960" s="79"/>
      <c r="AK960" s="62"/>
      <c r="AL960" s="62"/>
      <c r="AM960" s="79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</row>
    <row r="961" spans="1:78" x14ac:dyDescent="0.2">
      <c r="A961" s="80" t="str">
        <f>IF(B961="","",IF(COUNTIF(Liquidación!$C:$C,$B961)=0,"x",""))</f>
        <v/>
      </c>
      <c r="B961" s="78"/>
      <c r="C961" s="64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79"/>
      <c r="AD961" s="79"/>
      <c r="AE961" s="79"/>
      <c r="AF961" s="79"/>
      <c r="AG961" s="79"/>
      <c r="AH961" s="79"/>
      <c r="AI961" s="79"/>
      <c r="AJ961" s="79"/>
      <c r="AK961" s="62"/>
      <c r="AL961" s="62"/>
      <c r="AM961" s="79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</row>
    <row r="962" spans="1:78" x14ac:dyDescent="0.2">
      <c r="A962" s="80" t="str">
        <f>IF(B962="","",IF(COUNTIF(Liquidación!$C:$C,$B962)=0,"x",""))</f>
        <v/>
      </c>
      <c r="B962" s="78"/>
      <c r="C962" s="64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79"/>
      <c r="AD962" s="79"/>
      <c r="AE962" s="79"/>
      <c r="AF962" s="79"/>
      <c r="AG962" s="79"/>
      <c r="AH962" s="79"/>
      <c r="AI962" s="79"/>
      <c r="AJ962" s="79"/>
      <c r="AK962" s="62"/>
      <c r="AL962" s="62"/>
      <c r="AM962" s="79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</row>
    <row r="963" spans="1:78" x14ac:dyDescent="0.2">
      <c r="A963" s="80" t="str">
        <f>IF(B963="","",IF(COUNTIF(Liquidación!$C:$C,$B963)=0,"x",""))</f>
        <v/>
      </c>
      <c r="B963" s="78"/>
      <c r="C963" s="64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79"/>
      <c r="AD963" s="79"/>
      <c r="AE963" s="79"/>
      <c r="AF963" s="79"/>
      <c r="AG963" s="79"/>
      <c r="AH963" s="79"/>
      <c r="AI963" s="79"/>
      <c r="AJ963" s="79"/>
      <c r="AK963" s="62"/>
      <c r="AL963" s="62"/>
      <c r="AM963" s="79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</row>
    <row r="964" spans="1:78" x14ac:dyDescent="0.2">
      <c r="A964" s="80" t="str">
        <f>IF(B964="","",IF(COUNTIF(Liquidación!$C:$C,$B964)=0,"x",""))</f>
        <v/>
      </c>
      <c r="B964" s="78"/>
      <c r="C964" s="64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79"/>
      <c r="AD964" s="79"/>
      <c r="AE964" s="79"/>
      <c r="AF964" s="79"/>
      <c r="AG964" s="79"/>
      <c r="AH964" s="79"/>
      <c r="AI964" s="79"/>
      <c r="AJ964" s="79"/>
      <c r="AK964" s="62"/>
      <c r="AL964" s="62"/>
      <c r="AM964" s="79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</row>
    <row r="965" spans="1:78" x14ac:dyDescent="0.2">
      <c r="A965" s="80" t="str">
        <f>IF(B965="","",IF(COUNTIF(Liquidación!$C:$C,$B965)=0,"x",""))</f>
        <v/>
      </c>
      <c r="B965" s="78"/>
      <c r="C965" s="64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79"/>
      <c r="AD965" s="79"/>
      <c r="AE965" s="79"/>
      <c r="AF965" s="79"/>
      <c r="AG965" s="79"/>
      <c r="AH965" s="79"/>
      <c r="AI965" s="79"/>
      <c r="AJ965" s="79"/>
      <c r="AK965" s="62"/>
      <c r="AL965" s="62"/>
      <c r="AM965" s="79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</row>
    <row r="966" spans="1:78" x14ac:dyDescent="0.2">
      <c r="A966" s="80" t="str">
        <f>IF(B966="","",IF(COUNTIF(Liquidación!$C:$C,$B966)=0,"x",""))</f>
        <v/>
      </c>
      <c r="B966" s="78"/>
      <c r="C966" s="64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79"/>
      <c r="AD966" s="79"/>
      <c r="AE966" s="79"/>
      <c r="AF966" s="79"/>
      <c r="AG966" s="79"/>
      <c r="AH966" s="79"/>
      <c r="AI966" s="79"/>
      <c r="AJ966" s="79"/>
      <c r="AK966" s="62"/>
      <c r="AL966" s="62"/>
      <c r="AM966" s="79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</row>
    <row r="967" spans="1:78" x14ac:dyDescent="0.2">
      <c r="A967" s="80" t="str">
        <f>IF(B967="","",IF(COUNTIF(Liquidación!$C:$C,$B967)=0,"x",""))</f>
        <v/>
      </c>
      <c r="B967" s="78"/>
      <c r="C967" s="64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79"/>
      <c r="AD967" s="79"/>
      <c r="AE967" s="79"/>
      <c r="AF967" s="79"/>
      <c r="AG967" s="79"/>
      <c r="AH967" s="79"/>
      <c r="AI967" s="79"/>
      <c r="AJ967" s="79"/>
      <c r="AK967" s="62"/>
      <c r="AL967" s="62"/>
      <c r="AM967" s="79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</row>
    <row r="968" spans="1:78" x14ac:dyDescent="0.2">
      <c r="A968" s="80" t="str">
        <f>IF(B968="","",IF(COUNTIF(Liquidación!$C:$C,$B968)=0,"x",""))</f>
        <v/>
      </c>
      <c r="B968" s="78"/>
      <c r="C968" s="64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79"/>
      <c r="AD968" s="79"/>
      <c r="AE968" s="79"/>
      <c r="AF968" s="79"/>
      <c r="AG968" s="79"/>
      <c r="AH968" s="79"/>
      <c r="AI968" s="79"/>
      <c r="AJ968" s="79"/>
      <c r="AK968" s="62"/>
      <c r="AL968" s="62"/>
      <c r="AM968" s="79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</row>
    <row r="969" spans="1:78" x14ac:dyDescent="0.2">
      <c r="A969" s="80" t="str">
        <f>IF(B969="","",IF(COUNTIF(Liquidación!$C:$C,$B969)=0,"x",""))</f>
        <v/>
      </c>
      <c r="B969" s="78"/>
      <c r="C969" s="64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79"/>
      <c r="AD969" s="79"/>
      <c r="AE969" s="79"/>
      <c r="AF969" s="79"/>
      <c r="AG969" s="79"/>
      <c r="AH969" s="79"/>
      <c r="AI969" s="79"/>
      <c r="AJ969" s="79"/>
      <c r="AK969" s="62"/>
      <c r="AL969" s="62"/>
      <c r="AM969" s="79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</row>
    <row r="970" spans="1:78" x14ac:dyDescent="0.2">
      <c r="A970" s="80" t="str">
        <f>IF(B970="","",IF(COUNTIF(Liquidación!$C:$C,$B970)=0,"x",""))</f>
        <v/>
      </c>
      <c r="B970" s="78"/>
      <c r="C970" s="64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79"/>
      <c r="AD970" s="79"/>
      <c r="AE970" s="79"/>
      <c r="AF970" s="79"/>
      <c r="AG970" s="79"/>
      <c r="AH970" s="79"/>
      <c r="AI970" s="79"/>
      <c r="AJ970" s="79"/>
      <c r="AK970" s="62"/>
      <c r="AL970" s="62"/>
      <c r="AM970" s="79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</row>
    <row r="971" spans="1:78" x14ac:dyDescent="0.2">
      <c r="A971" s="80" t="str">
        <f>IF(B971="","",IF(COUNTIF(Liquidación!$C:$C,$B971)=0,"x",""))</f>
        <v/>
      </c>
      <c r="B971" s="78"/>
      <c r="C971" s="64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79"/>
      <c r="AD971" s="79"/>
      <c r="AE971" s="79"/>
      <c r="AF971" s="79"/>
      <c r="AG971" s="79"/>
      <c r="AH971" s="79"/>
      <c r="AI971" s="79"/>
      <c r="AJ971" s="79"/>
      <c r="AK971" s="62"/>
      <c r="AL971" s="62"/>
      <c r="AM971" s="79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</row>
    <row r="972" spans="1:78" x14ac:dyDescent="0.2">
      <c r="A972" s="80" t="str">
        <f>IF(B972="","",IF(COUNTIF(Liquidación!$C:$C,$B972)=0,"x",""))</f>
        <v/>
      </c>
      <c r="B972" s="78"/>
      <c r="C972" s="64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79"/>
      <c r="AD972" s="79"/>
      <c r="AE972" s="79"/>
      <c r="AF972" s="79"/>
      <c r="AG972" s="79"/>
      <c r="AH972" s="79"/>
      <c r="AI972" s="79"/>
      <c r="AJ972" s="79"/>
      <c r="AK972" s="62"/>
      <c r="AL972" s="62"/>
      <c r="AM972" s="79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</row>
    <row r="973" spans="1:78" x14ac:dyDescent="0.2">
      <c r="A973" s="80" t="str">
        <f>IF(B973="","",IF(COUNTIF(Liquidación!$C:$C,$B973)=0,"x",""))</f>
        <v/>
      </c>
      <c r="B973" s="78"/>
      <c r="C973" s="64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79"/>
      <c r="AD973" s="79"/>
      <c r="AE973" s="79"/>
      <c r="AF973" s="79"/>
      <c r="AG973" s="79"/>
      <c r="AH973" s="79"/>
      <c r="AI973" s="79"/>
      <c r="AJ973" s="79"/>
      <c r="AK973" s="62"/>
      <c r="AL973" s="62"/>
      <c r="AM973" s="79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</row>
    <row r="974" spans="1:78" x14ac:dyDescent="0.2">
      <c r="A974" s="80" t="str">
        <f>IF(B974="","",IF(COUNTIF(Liquidación!$C:$C,$B974)=0,"x",""))</f>
        <v/>
      </c>
      <c r="B974" s="78"/>
      <c r="C974" s="64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79"/>
      <c r="AD974" s="79"/>
      <c r="AE974" s="79"/>
      <c r="AF974" s="79"/>
      <c r="AG974" s="79"/>
      <c r="AH974" s="79"/>
      <c r="AI974" s="79"/>
      <c r="AJ974" s="79"/>
      <c r="AK974" s="62"/>
      <c r="AL974" s="62"/>
      <c r="AM974" s="79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</row>
    <row r="975" spans="1:78" x14ac:dyDescent="0.2">
      <c r="A975" s="80" t="str">
        <f>IF(B975="","",IF(COUNTIF(Liquidación!$C:$C,$B975)=0,"x",""))</f>
        <v/>
      </c>
      <c r="B975" s="78"/>
      <c r="C975" s="64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79"/>
      <c r="AD975" s="79"/>
      <c r="AE975" s="79"/>
      <c r="AF975" s="79"/>
      <c r="AG975" s="79"/>
      <c r="AH975" s="79"/>
      <c r="AI975" s="79"/>
      <c r="AJ975" s="79"/>
      <c r="AK975" s="62"/>
      <c r="AL975" s="62"/>
      <c r="AM975" s="79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</row>
    <row r="976" spans="1:78" x14ac:dyDescent="0.2">
      <c r="A976" s="80" t="str">
        <f>IF(B976="","",IF(COUNTIF(Liquidación!$C:$C,$B976)=0,"x",""))</f>
        <v/>
      </c>
      <c r="B976" s="78"/>
      <c r="C976" s="64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79"/>
      <c r="AD976" s="79"/>
      <c r="AE976" s="79"/>
      <c r="AF976" s="79"/>
      <c r="AG976" s="79"/>
      <c r="AH976" s="79"/>
      <c r="AI976" s="79"/>
      <c r="AJ976" s="79"/>
      <c r="AK976" s="62"/>
      <c r="AL976" s="62"/>
      <c r="AM976" s="79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</row>
    <row r="977" spans="1:78" x14ac:dyDescent="0.2">
      <c r="A977" s="80" t="str">
        <f>IF(B977="","",IF(COUNTIF(Liquidación!$C:$C,$B977)=0,"x",""))</f>
        <v/>
      </c>
      <c r="B977" s="78"/>
      <c r="C977" s="64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79"/>
      <c r="AD977" s="79"/>
      <c r="AE977" s="79"/>
      <c r="AF977" s="79"/>
      <c r="AG977" s="79"/>
      <c r="AH977" s="79"/>
      <c r="AI977" s="79"/>
      <c r="AJ977" s="79"/>
      <c r="AK977" s="62"/>
      <c r="AL977" s="62"/>
      <c r="AM977" s="79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</row>
    <row r="978" spans="1:78" x14ac:dyDescent="0.2">
      <c r="A978" s="80" t="str">
        <f>IF(B978="","",IF(COUNTIF(Liquidación!$C:$C,$B978)=0,"x",""))</f>
        <v/>
      </c>
      <c r="B978" s="78"/>
      <c r="C978" s="64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79"/>
      <c r="AD978" s="79"/>
      <c r="AE978" s="79"/>
      <c r="AF978" s="79"/>
      <c r="AG978" s="79"/>
      <c r="AH978" s="79"/>
      <c r="AI978" s="79"/>
      <c r="AJ978" s="79"/>
      <c r="AK978" s="62"/>
      <c r="AL978" s="62"/>
      <c r="AM978" s="79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</row>
    <row r="979" spans="1:78" x14ac:dyDescent="0.2">
      <c r="A979" s="80" t="str">
        <f>IF(B979="","",IF(COUNTIF(Liquidación!$C:$C,$B979)=0,"x",""))</f>
        <v/>
      </c>
      <c r="B979" s="78"/>
      <c r="C979" s="64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79"/>
      <c r="AD979" s="79"/>
      <c r="AE979" s="79"/>
      <c r="AF979" s="79"/>
      <c r="AG979" s="79"/>
      <c r="AH979" s="79"/>
      <c r="AI979" s="79"/>
      <c r="AJ979" s="79"/>
      <c r="AK979" s="62"/>
      <c r="AL979" s="62"/>
      <c r="AM979" s="79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</row>
    <row r="980" spans="1:78" x14ac:dyDescent="0.2">
      <c r="A980" s="80" t="str">
        <f>IF(B980="","",IF(COUNTIF(Liquidación!$C:$C,$B980)=0,"x",""))</f>
        <v/>
      </c>
      <c r="B980" s="78"/>
      <c r="C980" s="64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79"/>
      <c r="AD980" s="79"/>
      <c r="AE980" s="79"/>
      <c r="AF980" s="79"/>
      <c r="AG980" s="79"/>
      <c r="AH980" s="79"/>
      <c r="AI980" s="79"/>
      <c r="AJ980" s="79"/>
      <c r="AK980" s="62"/>
      <c r="AL980" s="62"/>
      <c r="AM980" s="79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</row>
    <row r="981" spans="1:78" x14ac:dyDescent="0.2">
      <c r="A981" s="80" t="str">
        <f>IF(B981="","",IF(COUNTIF(Liquidación!$C:$C,$B981)=0,"x",""))</f>
        <v/>
      </c>
      <c r="B981" s="78"/>
      <c r="C981" s="64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79"/>
      <c r="AD981" s="79"/>
      <c r="AE981" s="79"/>
      <c r="AF981" s="79"/>
      <c r="AG981" s="79"/>
      <c r="AH981" s="79"/>
      <c r="AI981" s="79"/>
      <c r="AJ981" s="79"/>
      <c r="AK981" s="62"/>
      <c r="AL981" s="62"/>
      <c r="AM981" s="79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</row>
    <row r="982" spans="1:78" x14ac:dyDescent="0.2">
      <c r="A982" s="80" t="str">
        <f>IF(B982="","",IF(COUNTIF(Liquidación!$C:$C,$B982)=0,"x",""))</f>
        <v/>
      </c>
      <c r="B982" s="78"/>
      <c r="C982" s="64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79"/>
      <c r="AD982" s="79"/>
      <c r="AE982" s="79"/>
      <c r="AF982" s="79"/>
      <c r="AG982" s="79"/>
      <c r="AH982" s="79"/>
      <c r="AI982" s="79"/>
      <c r="AJ982" s="79"/>
      <c r="AK982" s="62"/>
      <c r="AL982" s="62"/>
      <c r="AM982" s="79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</row>
    <row r="983" spans="1:78" x14ac:dyDescent="0.2">
      <c r="A983" s="80" t="str">
        <f>IF(B983="","",IF(COUNTIF(Liquidación!$C:$C,$B983)=0,"x",""))</f>
        <v/>
      </c>
      <c r="B983" s="78"/>
      <c r="C983" s="64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79"/>
      <c r="AD983" s="79"/>
      <c r="AE983" s="79"/>
      <c r="AF983" s="79"/>
      <c r="AG983" s="79"/>
      <c r="AH983" s="79"/>
      <c r="AI983" s="79"/>
      <c r="AJ983" s="79"/>
      <c r="AK983" s="62"/>
      <c r="AL983" s="62"/>
      <c r="AM983" s="79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</row>
    <row r="984" spans="1:78" x14ac:dyDescent="0.2">
      <c r="A984" s="80" t="str">
        <f>IF(B984="","",IF(COUNTIF(Liquidación!$C:$C,$B984)=0,"x",""))</f>
        <v/>
      </c>
      <c r="B984" s="78"/>
      <c r="C984" s="64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79"/>
      <c r="AD984" s="79"/>
      <c r="AE984" s="79"/>
      <c r="AF984" s="79"/>
      <c r="AG984" s="79"/>
      <c r="AH984" s="79"/>
      <c r="AI984" s="79"/>
      <c r="AJ984" s="79"/>
      <c r="AK984" s="62"/>
      <c r="AL984" s="62"/>
      <c r="AM984" s="79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</row>
    <row r="985" spans="1:78" x14ac:dyDescent="0.2">
      <c r="A985" s="80" t="str">
        <f>IF(B985="","",IF(COUNTIF(Liquidación!$C:$C,$B985)=0,"x",""))</f>
        <v/>
      </c>
      <c r="B985" s="78"/>
      <c r="C985" s="64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79"/>
      <c r="AD985" s="79"/>
      <c r="AE985" s="79"/>
      <c r="AF985" s="79"/>
      <c r="AG985" s="79"/>
      <c r="AH985" s="79"/>
      <c r="AI985" s="79"/>
      <c r="AJ985" s="79"/>
      <c r="AK985" s="62"/>
      <c r="AL985" s="62"/>
      <c r="AM985" s="79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</row>
    <row r="986" spans="1:78" x14ac:dyDescent="0.2">
      <c r="A986" s="80" t="str">
        <f>IF(B986="","",IF(COUNTIF(Liquidación!$C:$C,$B986)=0,"x",""))</f>
        <v/>
      </c>
      <c r="B986" s="78"/>
      <c r="C986" s="64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79"/>
      <c r="AD986" s="79"/>
      <c r="AE986" s="79"/>
      <c r="AF986" s="79"/>
      <c r="AG986" s="79"/>
      <c r="AH986" s="79"/>
      <c r="AI986" s="79"/>
      <c r="AJ986" s="79"/>
      <c r="AK986" s="62"/>
      <c r="AL986" s="62"/>
      <c r="AM986" s="79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</row>
    <row r="987" spans="1:78" x14ac:dyDescent="0.2">
      <c r="A987" s="80" t="str">
        <f>IF(B987="","",IF(COUNTIF(Liquidación!$C:$C,$B987)=0,"x",""))</f>
        <v/>
      </c>
      <c r="B987" s="78"/>
      <c r="C987" s="64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79"/>
      <c r="AD987" s="79"/>
      <c r="AE987" s="79"/>
      <c r="AF987" s="79"/>
      <c r="AG987" s="79"/>
      <c r="AH987" s="79"/>
      <c r="AI987" s="79"/>
      <c r="AJ987" s="79"/>
      <c r="AK987" s="62"/>
      <c r="AL987" s="62"/>
      <c r="AM987" s="79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</row>
    <row r="988" spans="1:78" x14ac:dyDescent="0.2">
      <c r="A988" s="80" t="str">
        <f>IF(B988="","",IF(COUNTIF(Liquidación!$C:$C,$B988)=0,"x",""))</f>
        <v/>
      </c>
      <c r="B988" s="78"/>
      <c r="C988" s="64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79"/>
      <c r="AD988" s="79"/>
      <c r="AE988" s="79"/>
      <c r="AF988" s="79"/>
      <c r="AG988" s="79"/>
      <c r="AH988" s="79"/>
      <c r="AI988" s="79"/>
      <c r="AJ988" s="79"/>
      <c r="AK988" s="62"/>
      <c r="AL988" s="62"/>
      <c r="AM988" s="79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</row>
    <row r="989" spans="1:78" x14ac:dyDescent="0.2">
      <c r="A989" s="80" t="str">
        <f>IF(B989="","",IF(COUNTIF(Liquidación!$C:$C,$B989)=0,"x",""))</f>
        <v/>
      </c>
      <c r="B989" s="78"/>
      <c r="C989" s="64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79"/>
      <c r="AD989" s="79"/>
      <c r="AE989" s="79"/>
      <c r="AF989" s="79"/>
      <c r="AG989" s="79"/>
      <c r="AH989" s="79"/>
      <c r="AI989" s="79"/>
      <c r="AJ989" s="79"/>
      <c r="AK989" s="62"/>
      <c r="AL989" s="62"/>
      <c r="AM989" s="79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</row>
    <row r="990" spans="1:78" x14ac:dyDescent="0.2">
      <c r="A990" s="80" t="str">
        <f>IF(B990="","",IF(COUNTIF(Liquidación!$C:$C,$B990)=0,"x",""))</f>
        <v/>
      </c>
      <c r="B990" s="78"/>
      <c r="C990" s="64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79"/>
      <c r="AD990" s="79"/>
      <c r="AE990" s="79"/>
      <c r="AF990" s="79"/>
      <c r="AG990" s="79"/>
      <c r="AH990" s="79"/>
      <c r="AI990" s="79"/>
      <c r="AJ990" s="79"/>
      <c r="AK990" s="62"/>
      <c r="AL990" s="62"/>
      <c r="AM990" s="79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</row>
    <row r="991" spans="1:78" x14ac:dyDescent="0.2">
      <c r="A991" s="80" t="str">
        <f>IF(B991="","",IF(COUNTIF(Liquidación!$C:$C,$B991)=0,"x",""))</f>
        <v/>
      </c>
      <c r="B991" s="78"/>
      <c r="C991" s="64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79"/>
      <c r="AD991" s="79"/>
      <c r="AE991" s="79"/>
      <c r="AF991" s="79"/>
      <c r="AG991" s="79"/>
      <c r="AH991" s="79"/>
      <c r="AI991" s="79"/>
      <c r="AJ991" s="79"/>
      <c r="AK991" s="62"/>
      <c r="AL991" s="62"/>
      <c r="AM991" s="79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</row>
    <row r="992" spans="1:78" x14ac:dyDescent="0.2">
      <c r="A992" s="80" t="str">
        <f>IF(B992="","",IF(COUNTIF(Liquidación!$C:$C,$B992)=0,"x",""))</f>
        <v/>
      </c>
      <c r="B992" s="78"/>
      <c r="C992" s="64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79"/>
      <c r="AD992" s="79"/>
      <c r="AE992" s="79"/>
      <c r="AF992" s="79"/>
      <c r="AG992" s="79"/>
      <c r="AH992" s="79"/>
      <c r="AI992" s="79"/>
      <c r="AJ992" s="79"/>
      <c r="AK992" s="62"/>
      <c r="AL992" s="62"/>
      <c r="AM992" s="79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</row>
    <row r="993" spans="1:78" x14ac:dyDescent="0.2">
      <c r="A993" s="80" t="str">
        <f>IF(B993="","",IF(COUNTIF(Liquidación!$C:$C,$B993)=0,"x",""))</f>
        <v/>
      </c>
      <c r="B993" s="78"/>
      <c r="C993" s="64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79"/>
      <c r="AD993" s="79"/>
      <c r="AE993" s="79"/>
      <c r="AF993" s="79"/>
      <c r="AG993" s="79"/>
      <c r="AH993" s="79"/>
      <c r="AI993" s="79"/>
      <c r="AJ993" s="79"/>
      <c r="AK993" s="62"/>
      <c r="AL993" s="62"/>
      <c r="AM993" s="79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</row>
    <row r="994" spans="1:78" x14ac:dyDescent="0.2">
      <c r="A994" s="80" t="str">
        <f>IF(B994="","",IF(COUNTIF(Liquidación!$C:$C,$B994)=0,"x",""))</f>
        <v/>
      </c>
      <c r="B994" s="78"/>
      <c r="C994" s="64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79"/>
      <c r="AD994" s="79"/>
      <c r="AE994" s="79"/>
      <c r="AF994" s="79"/>
      <c r="AG994" s="79"/>
      <c r="AH994" s="79"/>
      <c r="AI994" s="79"/>
      <c r="AJ994" s="79"/>
      <c r="AK994" s="62"/>
      <c r="AL994" s="62"/>
      <c r="AM994" s="79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</row>
    <row r="995" spans="1:78" x14ac:dyDescent="0.2">
      <c r="A995" s="80" t="str">
        <f>IF(B995="","",IF(COUNTIF(Liquidación!$C:$C,$B995)=0,"x",""))</f>
        <v/>
      </c>
      <c r="B995" s="78"/>
      <c r="C995" s="64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79"/>
      <c r="AD995" s="79"/>
      <c r="AE995" s="79"/>
      <c r="AF995" s="79"/>
      <c r="AG995" s="79"/>
      <c r="AH995" s="79"/>
      <c r="AI995" s="79"/>
      <c r="AJ995" s="79"/>
      <c r="AK995" s="62"/>
      <c r="AL995" s="62"/>
      <c r="AM995" s="79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</row>
    <row r="996" spans="1:78" x14ac:dyDescent="0.2">
      <c r="A996" s="80" t="str">
        <f>IF(B996="","",IF(COUNTIF(Liquidación!$C:$C,$B996)=0,"x",""))</f>
        <v/>
      </c>
      <c r="B996" s="78"/>
      <c r="C996" s="64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79"/>
      <c r="AD996" s="79"/>
      <c r="AE996" s="79"/>
      <c r="AF996" s="79"/>
      <c r="AG996" s="79"/>
      <c r="AH996" s="79"/>
      <c r="AI996" s="79"/>
      <c r="AJ996" s="79"/>
      <c r="AK996" s="62"/>
      <c r="AL996" s="62"/>
      <c r="AM996" s="79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</row>
    <row r="997" spans="1:78" x14ac:dyDescent="0.2">
      <c r="A997" s="80" t="str">
        <f>IF(B997="","",IF(COUNTIF(Liquidación!$C:$C,$B997)=0,"x",""))</f>
        <v/>
      </c>
      <c r="B997" s="78"/>
      <c r="C997" s="64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79"/>
      <c r="AD997" s="79"/>
      <c r="AE997" s="79"/>
      <c r="AF997" s="79"/>
      <c r="AG997" s="79"/>
      <c r="AH997" s="79"/>
      <c r="AI997" s="79"/>
      <c r="AJ997" s="79"/>
      <c r="AK997" s="62"/>
      <c r="AL997" s="62"/>
      <c r="AM997" s="79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</row>
    <row r="998" spans="1:78" x14ac:dyDescent="0.2">
      <c r="A998" s="80" t="str">
        <f>IF(B998="","",IF(COUNTIF(Liquidación!$C:$C,$B998)=0,"x",""))</f>
        <v/>
      </c>
      <c r="B998" s="78"/>
      <c r="C998" s="64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79"/>
      <c r="AD998" s="79"/>
      <c r="AE998" s="79"/>
      <c r="AF998" s="79"/>
      <c r="AG998" s="79"/>
      <c r="AH998" s="79"/>
      <c r="AI998" s="79"/>
      <c r="AJ998" s="79"/>
      <c r="AK998" s="62"/>
      <c r="AL998" s="62"/>
      <c r="AM998" s="79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</row>
    <row r="999" spans="1:78" x14ac:dyDescent="0.2">
      <c r="A999" s="80" t="str">
        <f>IF(B999="","",IF(COUNTIF(Liquidación!$C:$C,$B999)=0,"x",""))</f>
        <v/>
      </c>
      <c r="B999" s="78"/>
      <c r="C999" s="64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79"/>
      <c r="AD999" s="79"/>
      <c r="AE999" s="79"/>
      <c r="AF999" s="79"/>
      <c r="AG999" s="79"/>
      <c r="AH999" s="79"/>
      <c r="AI999" s="79"/>
      <c r="AJ999" s="79"/>
      <c r="AK999" s="62"/>
      <c r="AL999" s="62"/>
      <c r="AM999" s="79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</row>
    <row r="1000" spans="1:78" x14ac:dyDescent="0.2">
      <c r="A1000" s="80" t="str">
        <f>IF(B1000="","",IF(COUNTIF(Liquidación!$C:$C,$B1000)=0,"x",""))</f>
        <v/>
      </c>
      <c r="B1000" s="78"/>
      <c r="C1000" s="64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79"/>
      <c r="AD1000" s="79"/>
      <c r="AE1000" s="79"/>
      <c r="AF1000" s="79"/>
      <c r="AG1000" s="79"/>
      <c r="AH1000" s="79"/>
      <c r="AI1000" s="79"/>
      <c r="AJ1000" s="79"/>
      <c r="AK1000" s="62"/>
      <c r="AL1000" s="62"/>
      <c r="AM1000" s="79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</row>
  </sheetData>
  <sheetProtection algorithmName="SHA-512" hashValue="iVWqSD3xKOyNkWmte/bID4/luHEVaCjiRdxAjJ7b3rvQHqydVXNOquzvIdT5WbYlgnafxxFPF0dvUz7tFP9TvQ==" saltValue="qBiVhSCyko/rareoui/WGw==" spinCount="100000" sheet="1" objects="1" scenarios="1" formatCells="0" formatColumns="0" formatRows="0" insertColumns="0" insertRows="0" insertHyperlinks="0" deleteColumns="0" deleteRows="0"/>
  <autoFilter ref="A3:BZ42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E4" sqref="E4"/>
    </sheetView>
  </sheetViews>
  <sheetFormatPr baseColWidth="10" defaultRowHeight="11.25" x14ac:dyDescent="0.2"/>
  <cols>
    <col min="1" max="1" width="36.33203125" style="10" customWidth="1"/>
    <col min="2" max="2" width="11.6640625" style="9" bestFit="1" customWidth="1"/>
    <col min="3" max="3" width="5.33203125" style="10" customWidth="1"/>
    <col min="4" max="4" width="21.83203125" style="10" customWidth="1"/>
    <col min="5" max="5" width="15.6640625" style="10" customWidth="1"/>
    <col min="6" max="7" width="15.1640625" style="10" bestFit="1" customWidth="1"/>
    <col min="8" max="8" width="16.6640625" style="10" customWidth="1"/>
    <col min="9" max="10" width="0" style="69" hidden="1" customWidth="1"/>
    <col min="11" max="11" width="13" style="10" bestFit="1" customWidth="1"/>
    <col min="12" max="16384" width="12" style="10"/>
  </cols>
  <sheetData>
    <row r="2" spans="1:11" ht="12.75" x14ac:dyDescent="0.2">
      <c r="A2" s="10" t="s">
        <v>88</v>
      </c>
      <c r="B2" s="66">
        <f>COUNTIF(Liquidación!$AE:$AE,"No declarado")</f>
        <v>0</v>
      </c>
      <c r="D2" s="67" t="s">
        <v>106</v>
      </c>
      <c r="E2" s="67" t="s">
        <v>107</v>
      </c>
      <c r="F2" s="67">
        <v>931</v>
      </c>
      <c r="G2" s="67" t="s">
        <v>108</v>
      </c>
      <c r="H2" s="68" t="s">
        <v>109</v>
      </c>
    </row>
    <row r="3" spans="1:11" ht="12.75" x14ac:dyDescent="0.25">
      <c r="A3" s="10" t="s">
        <v>89</v>
      </c>
      <c r="B3" s="66">
        <f>COUNTIF(F.931!$A:$A,"x")</f>
        <v>0</v>
      </c>
      <c r="D3" s="70" t="s">
        <v>3</v>
      </c>
      <c r="E3" s="71">
        <f>SUMIFS(Liquidación!$3:$3,Liquidación!$4:$4,$I3)</f>
        <v>2017808.1599999997</v>
      </c>
      <c r="F3" s="71">
        <f>SUMIFS(F.931!$2:$2,F.931!$3:$3,$J3)</f>
        <v>2017808.1599999997</v>
      </c>
      <c r="G3" s="72">
        <f>F3-E3</f>
        <v>0</v>
      </c>
      <c r="H3" s="73"/>
      <c r="I3" s="69" t="s">
        <v>81</v>
      </c>
      <c r="J3" s="69" t="s">
        <v>3</v>
      </c>
    </row>
    <row r="4" spans="1:11" ht="12.75" x14ac:dyDescent="0.25">
      <c r="D4" s="70" t="s">
        <v>4</v>
      </c>
      <c r="E4" s="71">
        <f>SUMIFS(Liquidación!$3:$3,Liquidación!$4:$4,$I4)</f>
        <v>2017808.1599999997</v>
      </c>
      <c r="F4" s="71">
        <f>SUMIFS(F.931!$2:$2,F.931!$3:$3,$J4)</f>
        <v>2017808.1599999997</v>
      </c>
      <c r="G4" s="72">
        <f t="shared" ref="G4:G7" si="0">F4-E4</f>
        <v>0</v>
      </c>
      <c r="H4" s="73"/>
      <c r="I4" s="69" t="s">
        <v>80</v>
      </c>
      <c r="J4" s="69" t="s">
        <v>4</v>
      </c>
    </row>
    <row r="5" spans="1:11" ht="12.75" x14ac:dyDescent="0.25">
      <c r="A5" s="10" t="s">
        <v>157</v>
      </c>
      <c r="B5" s="82">
        <f>10000*Parámetros!$G$2*N(COUNTA(F.931!B4:B1000)&lt;=25)</f>
        <v>1800</v>
      </c>
      <c r="D5" s="70" t="s">
        <v>17</v>
      </c>
      <c r="E5" s="71">
        <f>SUMIFS(Liquidación!$3:$3,Liquidación!$4:$4,$I5)</f>
        <v>2017808.1599999997</v>
      </c>
      <c r="F5" s="71">
        <f>SUMIFS(F.931!$2:$2,F.931!$3:$3,$J5)</f>
        <v>2017808.1599999997</v>
      </c>
      <c r="G5" s="72">
        <f t="shared" si="0"/>
        <v>0</v>
      </c>
      <c r="H5" s="73"/>
      <c r="I5" s="69" t="s">
        <v>80</v>
      </c>
      <c r="J5" s="69" t="s">
        <v>17</v>
      </c>
    </row>
    <row r="6" spans="1:11" ht="12.75" x14ac:dyDescent="0.25">
      <c r="D6" s="70" t="s">
        <v>5</v>
      </c>
      <c r="E6" s="71">
        <f>SUMIFS(Liquidación!$3:$3,Liquidación!$4:$4,$I6)</f>
        <v>2963104.3200000003</v>
      </c>
      <c r="F6" s="71">
        <f>SUMIFS(F.931!$2:$2,F.931!$3:$3,$J6)</f>
        <v>2963104.3200000003</v>
      </c>
      <c r="G6" s="72">
        <f>F6-E6</f>
        <v>0</v>
      </c>
      <c r="H6" s="73"/>
      <c r="I6" s="69" t="s">
        <v>77</v>
      </c>
      <c r="J6" s="69" t="s">
        <v>5</v>
      </c>
    </row>
    <row r="7" spans="1:11" ht="12.75" x14ac:dyDescent="0.25">
      <c r="D7" s="70" t="s">
        <v>8</v>
      </c>
      <c r="E7" s="71">
        <f>SUMIFS(Liquidación!$3:$3,Liquidación!$4:$4,$I7)</f>
        <v>2017808.1599999997</v>
      </c>
      <c r="F7" s="71">
        <f>SUMIFS(F.931!$2:$2,F.931!$3:$3,$J7)</f>
        <v>2017808.1599999997</v>
      </c>
      <c r="G7" s="72">
        <f t="shared" si="0"/>
        <v>0</v>
      </c>
      <c r="H7" s="73"/>
      <c r="I7" s="69" t="s">
        <v>81</v>
      </c>
      <c r="J7" s="69" t="s">
        <v>8</v>
      </c>
    </row>
    <row r="8" spans="1:11" ht="12.75" x14ac:dyDescent="0.25">
      <c r="D8" s="70" t="s">
        <v>6</v>
      </c>
      <c r="E8" s="71">
        <f>SUMIFS(Liquidación!$3:$3,Liquidación!$4:$4,$I8)</f>
        <v>2963104.3200000003</v>
      </c>
      <c r="F8" s="71">
        <f>SUMIFS(F.931!$2:$2,F.931!$3:$3,$J8)</f>
        <v>2963104.2600000002</v>
      </c>
      <c r="G8" s="72">
        <f>F8-E8</f>
        <v>-6.0000000055879354E-2</v>
      </c>
      <c r="H8" s="73"/>
      <c r="I8" s="69" t="s">
        <v>78</v>
      </c>
      <c r="J8" s="69" t="s">
        <v>6</v>
      </c>
    </row>
    <row r="9" spans="1:11" ht="12.75" x14ac:dyDescent="0.25">
      <c r="D9" s="70" t="s">
        <v>7</v>
      </c>
      <c r="E9" s="71">
        <f>SUMIFS(Liquidación!$3:$3,Liquidación!$4:$4,$I9)</f>
        <v>2236853.2800000003</v>
      </c>
      <c r="F9" s="71">
        <f>SUMIFS(F.931!$2:$2,F.931!$3:$3,$J9)</f>
        <v>2236853.2200000002</v>
      </c>
      <c r="G9" s="72">
        <f>F9-E9</f>
        <v>-6.0000000055879354E-2</v>
      </c>
      <c r="H9" s="73"/>
      <c r="I9" s="69" t="s">
        <v>83</v>
      </c>
      <c r="J9" s="69" t="s">
        <v>7</v>
      </c>
    </row>
    <row r="10" spans="1:11" ht="12.75" x14ac:dyDescent="0.25">
      <c r="D10" s="70" t="s">
        <v>20</v>
      </c>
      <c r="E10" s="71">
        <f>SUMIFS(Liquidación!$3:$3,Liquidación!$4:$4,$I10)</f>
        <v>1975786.08</v>
      </c>
      <c r="F10" s="71">
        <f>SUMIFS(F.931!$2:$2,F.931!$3:$3,$J10)</f>
        <v>1975786.08</v>
      </c>
      <c r="G10" s="72">
        <f>F10-E10</f>
        <v>0</v>
      </c>
      <c r="H10" s="73"/>
      <c r="I10" s="69" t="s">
        <v>84</v>
      </c>
      <c r="J10" s="69" t="s">
        <v>20</v>
      </c>
      <c r="K10" s="74"/>
    </row>
    <row r="13" spans="1:11" ht="12.75" x14ac:dyDescent="0.2">
      <c r="D13" s="67" t="s">
        <v>110</v>
      </c>
      <c r="E13" s="67" t="s">
        <v>107</v>
      </c>
      <c r="F13" s="67">
        <v>931</v>
      </c>
      <c r="G13" s="67" t="s">
        <v>108</v>
      </c>
      <c r="H13" s="68" t="s">
        <v>109</v>
      </c>
    </row>
    <row r="14" spans="1:11" ht="12.75" x14ac:dyDescent="0.25">
      <c r="D14" s="70" t="s">
        <v>111</v>
      </c>
      <c r="E14" s="71">
        <f>SUMIFS(Liquidación!$3:$3,Liquidación!$4:$4,$I14)</f>
        <v>295917.11184000003</v>
      </c>
      <c r="F14" s="71">
        <f>SUMIFS(F.931!$2:$2,F.931!$3:$3,$J14)</f>
        <v>295917.08</v>
      </c>
      <c r="G14" s="72">
        <f>F14-E14</f>
        <v>-3.1840000010561198E-2</v>
      </c>
      <c r="H14" s="73"/>
      <c r="I14" s="69" t="s">
        <v>61</v>
      </c>
      <c r="J14" s="69" t="s">
        <v>42</v>
      </c>
    </row>
    <row r="15" spans="1:11" ht="12.75" x14ac:dyDescent="0.25">
      <c r="D15" s="70" t="s">
        <v>112</v>
      </c>
      <c r="E15" s="71">
        <f>SUMIFS(Liquidación!$3:$3,Liquidación!$4:$4,$I15)</f>
        <v>76069.160159999999</v>
      </c>
      <c r="F15" s="71">
        <f>SUMIFS(F.931!$2:$2,F.931!$3:$3,$J15)</f>
        <v>76069.16</v>
      </c>
      <c r="G15" s="72">
        <f t="shared" ref="G15:G16" si="1">F15-E15</f>
        <v>-1.5999999595806003E-4</v>
      </c>
      <c r="H15" s="73"/>
      <c r="I15" s="69" t="s">
        <v>62</v>
      </c>
      <c r="J15" s="69" t="s">
        <v>50</v>
      </c>
    </row>
    <row r="16" spans="1:11" ht="12.75" x14ac:dyDescent="0.25">
      <c r="D16" s="70" t="s">
        <v>113</v>
      </c>
      <c r="E16" s="71">
        <f>SUMIFS(Liquidación!$3:$3,Liquidación!$4:$4,$I16)-$B$5</f>
        <v>380509.43328</v>
      </c>
      <c r="F16" s="71">
        <f>SUMIFS(F.931!$2:$2,F.931!$3:$3,$J16)-$B$5</f>
        <v>380509.4</v>
      </c>
      <c r="G16" s="72">
        <f t="shared" si="1"/>
        <v>-3.3279999974183738E-2</v>
      </c>
      <c r="H16" s="73"/>
      <c r="I16" s="69" t="s">
        <v>70</v>
      </c>
      <c r="J16" s="69" t="s">
        <v>30</v>
      </c>
    </row>
    <row r="17" spans="4:10" ht="12.75" x14ac:dyDescent="0.25">
      <c r="D17" s="70" t="s">
        <v>114</v>
      </c>
      <c r="E17" s="71">
        <f>SUMIFS(Liquidación!$3:$3,Liquidación!$4:$4,$I17)</f>
        <v>151118.32032</v>
      </c>
      <c r="F17" s="71">
        <f>SUMIFS(F.931!$2:$2,F.931!$3:$3,$J17)</f>
        <v>151118.32</v>
      </c>
      <c r="G17" s="72">
        <f>F17-E17</f>
        <v>-3.1999999191612005E-4</v>
      </c>
      <c r="H17" s="73"/>
      <c r="I17" s="69" t="s">
        <v>69</v>
      </c>
      <c r="J17" s="69" t="s">
        <v>46</v>
      </c>
    </row>
    <row r="18" spans="4:10" ht="12.75" x14ac:dyDescent="0.25">
      <c r="D18" s="70" t="s">
        <v>115</v>
      </c>
      <c r="E18" s="71">
        <f>SUMIFS(Liquidación!$3:$3,Liquidación!$4:$4,$I18)</f>
        <v>96683.837760000009</v>
      </c>
      <c r="F18" s="75"/>
      <c r="G18" s="72">
        <f t="shared" ref="G18" si="2">F18-E18</f>
        <v>-96683.837760000009</v>
      </c>
      <c r="H18" s="73"/>
      <c r="I18" s="69" t="s">
        <v>1</v>
      </c>
    </row>
    <row r="19" spans="4:10" ht="12.75" x14ac:dyDescent="0.25">
      <c r="D19" s="70" t="s">
        <v>116</v>
      </c>
      <c r="E19" s="71">
        <f>SUMIFS(Liquidación!$3:$3,Liquidación!$4:$4,$I19)</f>
        <v>626.88</v>
      </c>
      <c r="F19" s="75"/>
      <c r="G19" s="72">
        <f>F19-E19</f>
        <v>-626.88</v>
      </c>
      <c r="H19" s="73"/>
      <c r="I19" s="69" t="s">
        <v>71</v>
      </c>
    </row>
    <row r="20" spans="4:10" ht="12.75" x14ac:dyDescent="0.25">
      <c r="D20" s="70" t="s">
        <v>95</v>
      </c>
      <c r="E20" s="76">
        <f>SUM(E14:E19)</f>
        <v>1000924.7433600001</v>
      </c>
      <c r="F20" s="76">
        <f>SUM(F14:F19)</f>
        <v>903613.96</v>
      </c>
      <c r="G20" s="77">
        <f>F20-E20</f>
        <v>-97310.783360000118</v>
      </c>
      <c r="H20" s="73"/>
    </row>
  </sheetData>
  <sheetProtection algorithmName="SHA-512" hashValue="Xa1CXF1jmqmNKSjQhPiqL9TdxfqZNBI5K/Zi98ni1VfmiNSHC3EC7zEBVuDksueVJv3B75AJw26IlXJwpLPCaw==" saltValue="sK9lv4MB1qIXTJxTTcKfCQ==" spinCount="100000" sheet="1" objects="1" scenarios="1" formatCells="0" formatColumns="0" formatRows="0" insertColumns="0" insertRows="0" insertHyperlinks="0" deleteColumns="0" deleteRows="0"/>
  <conditionalFormatting sqref="B2:B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</vt:lpstr>
      <vt:lpstr>Parámetros</vt:lpstr>
      <vt:lpstr>Liquidación</vt:lpstr>
      <vt:lpstr>F.931</vt:lpstr>
      <vt:lpstr>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VAZQUEZ EUGENIO</dc:creator>
  <cp:lastModifiedBy>lugezz</cp:lastModifiedBy>
  <dcterms:created xsi:type="dcterms:W3CDTF">2014-06-24T12:28:11Z</dcterms:created>
  <dcterms:modified xsi:type="dcterms:W3CDTF">2023-11-05T16:56:19Z</dcterms:modified>
</cp:coreProperties>
</file>