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2030" windowHeight="7860" tabRatio="614" activeTab="0"/>
  </bookViews>
  <sheets>
    <sheet name="NORMATIVA" sheetId="1" r:id="rId1"/>
    <sheet name="Indices de Ajuste" sheetId="2" r:id="rId2"/>
    <sheet name="E. Situaciòn Patrimonial 2017" sheetId="3" r:id="rId3"/>
    <sheet name="BUSO 2017 " sheetId="4" r:id="rId4"/>
    <sheet name="Patrimonio Neto 2017" sheetId="5" r:id="rId5"/>
    <sheet name="E.Situaciòn Patrimonial 2018" sheetId="6" r:id="rId6"/>
    <sheet name="Patrimonio Neto 2018" sheetId="7" r:id="rId7"/>
    <sheet name="EERR  2018" sheetId="8" r:id="rId8"/>
    <sheet name="AXI cuentas rdo mes a mes" sheetId="9" r:id="rId9"/>
    <sheet name="Bs DE USO 2018 " sheetId="10" r:id="rId10"/>
    <sheet name="FLUJO DE EFECTIVO 2018" sheetId="11" r:id="rId11"/>
  </sheets>
  <definedNames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<sst xmlns="http://schemas.openxmlformats.org/spreadsheetml/2006/main" count="1441" uniqueCount="421">
  <si>
    <t>PASIVO NO CORRIENTE</t>
  </si>
  <si>
    <t>ACTIVO NO CORRIENTE</t>
  </si>
  <si>
    <t>FINAL</t>
  </si>
  <si>
    <t>TOTAL DEL ACTIVO</t>
  </si>
  <si>
    <t>ACTIVO</t>
  </si>
  <si>
    <t>PASIVO</t>
  </si>
  <si>
    <t>Al Inicio</t>
  </si>
  <si>
    <t>Valor</t>
  </si>
  <si>
    <t>Acumuladas</t>
  </si>
  <si>
    <t>Amortizacion</t>
  </si>
  <si>
    <t>VALOR</t>
  </si>
  <si>
    <t>Ejercicio</t>
  </si>
  <si>
    <t>Inicio</t>
  </si>
  <si>
    <t>Caja y Bancos</t>
  </si>
  <si>
    <t>Remuneraciones y Cargas Sociales</t>
  </si>
  <si>
    <t>Rodados</t>
  </si>
  <si>
    <t>Muebles y Utiles</t>
  </si>
  <si>
    <t>Instalaciones</t>
  </si>
  <si>
    <t>TOTAL DEL PASIVO</t>
  </si>
  <si>
    <t>RESULTADO FINAL DEL EJERCICIO</t>
  </si>
  <si>
    <t>Total Activo No Corriente</t>
  </si>
  <si>
    <t>Total Pasivo Corriente</t>
  </si>
  <si>
    <t>del Ej.</t>
  </si>
  <si>
    <t>Amortizac.</t>
  </si>
  <si>
    <t>Costo de Ventas</t>
  </si>
  <si>
    <t>Compras del ejercicio</t>
  </si>
  <si>
    <t>Existencia Final Bienes de Cambio</t>
  </si>
  <si>
    <t>Otros Crèditos</t>
  </si>
  <si>
    <t>Total Activo Corriente</t>
  </si>
  <si>
    <t>=</t>
  </si>
  <si>
    <t xml:space="preserve"> </t>
  </si>
  <si>
    <t>TOTAL</t>
  </si>
  <si>
    <t>Altas</t>
  </si>
  <si>
    <t>Bajas</t>
  </si>
  <si>
    <t>del</t>
  </si>
  <si>
    <t>al</t>
  </si>
  <si>
    <t>NETO</t>
  </si>
  <si>
    <t>Cierre</t>
  </si>
  <si>
    <t>ACTIVO CORRIENTE</t>
  </si>
  <si>
    <t>PASIVO CORRIENTE</t>
  </si>
  <si>
    <t>Equipos para Demostración</t>
  </si>
  <si>
    <t>Compras de mercaderías en tránsito</t>
  </si>
  <si>
    <t>Existencia Final Mercaderías en Tránsito</t>
  </si>
  <si>
    <t>Històrico</t>
  </si>
  <si>
    <t>Ajustado</t>
  </si>
  <si>
    <t>ANEXO DE BIENES DE USO - A VALORES HISTORICOS</t>
  </si>
  <si>
    <t>ANEXO DE BIENES DE USO - A VALORES AJUSTADOS</t>
  </si>
  <si>
    <t>COSTO DE VENTAS</t>
  </si>
  <si>
    <t>Gastos de Importaciòn</t>
  </si>
  <si>
    <t xml:space="preserve">Amortización bienes de uso </t>
  </si>
  <si>
    <t>Histórico</t>
  </si>
  <si>
    <t>BALANCE GENERAL AL:</t>
  </si>
  <si>
    <t>ESTADO DE SITUACION PATRIMONIAL</t>
  </si>
  <si>
    <t>Crèditos por Ventas</t>
  </si>
  <si>
    <t>Coeficiente</t>
  </si>
  <si>
    <t>Resultado por Exposición al Cambio en el Poder Adquisitivo de la Moneda  (RECPAM)</t>
  </si>
  <si>
    <t>Resolución IG FACPCE Nro. 539/18 - Aceptada por el CPCECABA según Resolución CD 107/2018.-</t>
  </si>
  <si>
    <t>Reexpresión obligatoria para ejercicios cerrados desde el 31-12-2018 inclusive</t>
  </si>
  <si>
    <t>Se puede diferir su aplicación  para ejercicios cerrados entre el 1-7-2018 al 30-12-2018.-</t>
  </si>
  <si>
    <t>Aplicable para ejercicios finalizados desde el 1 de Julio de 2018.-</t>
  </si>
  <si>
    <t>Se puede tomar como base las cifras reexpresadas previamente desde la última reexpresión realizada a Febrero de 2003.-  Punto 3.6 de la Res. 539/18</t>
  </si>
  <si>
    <t>Al cierre del ejercicio anterior</t>
  </si>
  <si>
    <t>RT 39 - Reanudaciòn del proceso de reexpresiòn en perìodos inflacionarios.-</t>
  </si>
  <si>
    <t>1) REEXPRESION AL INICIO DEL EJERCICIO OBJETO DEL AJUSTE</t>
  </si>
  <si>
    <t>Determinación del Activo y Pasivo al inicio del ejercicio objeto del ajuste,- Reexpresión a moneda constante a la fecha de inicio.-</t>
  </si>
  <si>
    <t>Determinación del Patrimonio Neto al inicio del ejercicio objeto del ajuste, en moneda homogenea de inicio, por diferencia de Activo y Pasivo Ajustado.-</t>
  </si>
  <si>
    <t>2) REEXPRESION AL CIERRE DEL EJERCICIO OBJETO DEL AJUSTE</t>
  </si>
  <si>
    <t>Determinación del Activo y Pasivo al cierre del ejercicio objeto del ajuste,- Reexpresión a moneda constante a la fecha de cierre,-</t>
  </si>
  <si>
    <t>Determinación del Patrimonio Neto al cierre del ejercicio objeto del ajuste, en moneda homogenea de cierre, por diferencia de Activo y Pasivo Ajustado.-</t>
  </si>
  <si>
    <t>RES.TECNICA 6 FED.CONS.PROF.CS.EC</t>
  </si>
  <si>
    <t>Capital Social</t>
  </si>
  <si>
    <t>COSTO DE LA MERCADERIA VENDIDA</t>
  </si>
  <si>
    <t xml:space="preserve">   b) el resto de los componentes del patrimonio (sin resultados acumulados) reexpresados al inicio</t>
  </si>
  <si>
    <t xml:space="preserve">Los movimientos permutativos que afecten a los resultados acumulados (constitución de reservas, capitalizaciones, etc.) </t>
  </si>
  <si>
    <t>(Las disminuciones de los resultados acumulados (por distribuciones) se reexpresarán</t>
  </si>
  <si>
    <t xml:space="preserve"> desde la fecha de la realización de la Asamblea que tome la decisión.)</t>
  </si>
  <si>
    <t xml:space="preserve">INFORMACION COMPARATIVA DEL EJERCICIO ANTERIOR </t>
  </si>
  <si>
    <t>La Res. JG 539-18 otorga la opción de no empezar con la reexpresión al inicio del período comparativo, sino al inicio del período actual objeto del ajuste</t>
  </si>
  <si>
    <t>MES</t>
  </si>
  <si>
    <t>IPC NACIONAL EMPALME IPIM</t>
  </si>
  <si>
    <t>Si el ente NO utiliza la Opciòn de la Res. JG 539/18 p. 3,2-3,3 y 3,4,  DEBE EXPONER EN TODOS LOS ESTADOS CONTABLES LA INFORMACION COMPARATIVA AJUSTADA AL INICIO.-</t>
  </si>
  <si>
    <t>Resolución Técnica 48 - Remediación por única vez de activos,  en jurisdicciones que aprobaron dicha resolución.-</t>
  </si>
  <si>
    <t xml:space="preserve">Bienes de Uso </t>
  </si>
  <si>
    <t xml:space="preserve">Si el ente hizo uso de la opción de comenzar al inicio del período objeto del ajuste </t>
  </si>
  <si>
    <t xml:space="preserve">   en este caso,  sólo se podrán informar los saldos comparativos del ejercicio anterior en el Estado de Situación Patrimonial,  sólo en el primer año de aplicación del ajuste.-</t>
  </si>
  <si>
    <t>Reexpresado</t>
  </si>
  <si>
    <t xml:space="preserve">  (Opcion establecida por los puntos. 3,2 y 3,4 de la Res. JG Facpce 539/2018)</t>
  </si>
  <si>
    <t>Resultados Financieros y por Tenencia, incluyendo el RECPAM - Se puede aplicar la simplificación de exponer en una sóla lìnea los RF y T incluyendo el Recpam</t>
  </si>
  <si>
    <t xml:space="preserve">  ( apartado IV.B. 9  de la RT  6 )</t>
  </si>
  <si>
    <t xml:space="preserve">PATRIMONIO NETO </t>
  </si>
  <si>
    <t>Cargas Fiscales</t>
  </si>
  <si>
    <t>Fecha</t>
  </si>
  <si>
    <t xml:space="preserve">Cargas Fiscales a Pagar </t>
  </si>
  <si>
    <t>Resultados No Asignados</t>
  </si>
  <si>
    <t>Reserva Legal</t>
  </si>
  <si>
    <t>Por Resolucion 539 se permite ejercer la opciòn de ajustar desde el ejercicio inicial ,  en lugar de reexpresar desde el inicio del ejercicio comparativo</t>
  </si>
  <si>
    <t>Moneda extranjera</t>
  </si>
  <si>
    <t>Bienes de Cambio</t>
  </si>
  <si>
    <t>NA- es monetario</t>
  </si>
  <si>
    <t>NA - valor corriente</t>
  </si>
  <si>
    <t>Ajustable</t>
  </si>
  <si>
    <t>Reserva Facultativa</t>
  </si>
  <si>
    <t xml:space="preserve">No se utilizò </t>
  </si>
  <si>
    <t>Valor de origen</t>
  </si>
  <si>
    <t xml:space="preserve">Resultado por Venta de Bienes de Uso </t>
  </si>
  <si>
    <t>Anticuaciòn de partidas a ajustar del P.Neto</t>
  </si>
  <si>
    <t xml:space="preserve">  se reexpresarán desde la fecha de cierre del ejercicio anterior,  si la Asamblea trata los resultados acumulados</t>
  </si>
  <si>
    <t>en moneda de cierre del ejercicio anterior.-</t>
  </si>
  <si>
    <t>esta</t>
  </si>
  <si>
    <t>metodologìa</t>
  </si>
  <si>
    <t>Costo de Ventas determinado x COSTO DE REPOSICION a mes de venta</t>
  </si>
  <si>
    <t xml:space="preserve">Al </t>
  </si>
  <si>
    <t>Al</t>
  </si>
  <si>
    <t>A moneda de</t>
  </si>
  <si>
    <t>cierre ej.Ant</t>
  </si>
  <si>
    <t xml:space="preserve">Coeficiente de ajuste anual </t>
  </si>
  <si>
    <t>cierre ej. 2018</t>
  </si>
  <si>
    <t xml:space="preserve">   la resolución JG 539-18 exige la presentación de la información comparativa del   Estado de Situación Patrimonial Unicamente</t>
  </si>
  <si>
    <t xml:space="preserve">Proveedores del exterior </t>
  </si>
  <si>
    <t>A costo de reposiciòn al cierre ej.</t>
  </si>
  <si>
    <t xml:space="preserve">Inventario Inicial  A costo  reposicion </t>
  </si>
  <si>
    <t>Otra interpretación es ajustar por coeficiente anual)</t>
  </si>
  <si>
    <t>Moneda Extranjera</t>
  </si>
  <si>
    <t>Créditos por Ventas</t>
  </si>
  <si>
    <t>Comparativo</t>
  </si>
  <si>
    <t>EXPOSICION DEL ESTADO DE SITUACION PATRIMONIAL  EN MONEDA HOMOGENEA</t>
  </si>
  <si>
    <t>Fondos al inicio del ejercicio</t>
  </si>
  <si>
    <t>Modificación de ejercicios anteriores</t>
  </si>
  <si>
    <t>Fondos modificados al inicio del ejercicio</t>
  </si>
  <si>
    <t>Fondos al cierre del Ejercicio</t>
  </si>
  <si>
    <t>Causas de la Variación de los Fondos</t>
  </si>
  <si>
    <t>Ganancia Ordinaria</t>
  </si>
  <si>
    <t>Más: Partidas que no representan erogación de fondos:</t>
  </si>
  <si>
    <t xml:space="preserve">          Amortizaciòn bienes de uso</t>
  </si>
  <si>
    <t xml:space="preserve">          Bienes intangibles</t>
  </si>
  <si>
    <t>Ganancia Extraordinaria</t>
  </si>
  <si>
    <t>Más: Partidas que no representan erogación de fondos</t>
  </si>
  <si>
    <t>Menos: Partidas que no representan origen de fondos</t>
  </si>
  <si>
    <t>Aportes de los propietarios</t>
  </si>
  <si>
    <t>Variación de deudas comerciales</t>
  </si>
  <si>
    <t xml:space="preserve">Variación de deudas fiscales </t>
  </si>
  <si>
    <t>Variación de deudas bancarias</t>
  </si>
  <si>
    <t>Variación de deudas sociales</t>
  </si>
  <si>
    <t>Variación de otras deudas</t>
  </si>
  <si>
    <t>Variación de cargos diferidos</t>
  </si>
  <si>
    <t>Bajas de bienes de uso</t>
  </si>
  <si>
    <t>Total de Orígenes de Fondo</t>
  </si>
  <si>
    <t>Variación de bienes de cambio</t>
  </si>
  <si>
    <t xml:space="preserve">Variación bienes intangibles </t>
  </si>
  <si>
    <t>Altas de bienes de uso</t>
  </si>
  <si>
    <t>Variación de créditos a corto plazo</t>
  </si>
  <si>
    <t xml:space="preserve">Honorarios al Directorio </t>
  </si>
  <si>
    <t xml:space="preserve">Dividendos en efectivo </t>
  </si>
  <si>
    <t>Variación de Fondos</t>
  </si>
  <si>
    <t xml:space="preserve">     NO SE EXPONE COLUMNA COMPARATIVA</t>
  </si>
  <si>
    <t xml:space="preserve">     POR NO HABERSE AJUSTADO AL INICIO DEL EJERCICIO OBJETO DEL AJUSTE</t>
  </si>
  <si>
    <t>Variación de inversiones</t>
  </si>
  <si>
    <t>Pasivo por Impuesto Diferido</t>
  </si>
  <si>
    <t xml:space="preserve">(diferencia Vractualizado de Bs.Uso </t>
  </si>
  <si>
    <t>contra la Valuaciòn Fiscal impositiva)</t>
  </si>
  <si>
    <t>ESTADO DE EVOLUCION DEL PATRIMONIO NETO</t>
  </si>
  <si>
    <t>Capital</t>
  </si>
  <si>
    <t>Resultados</t>
  </si>
  <si>
    <t xml:space="preserve">(diferencia VRactualizado de Bs.Uso </t>
  </si>
  <si>
    <t>Aportes</t>
  </si>
  <si>
    <t>Facultativa</t>
  </si>
  <si>
    <t>Subtotal del Patrimonio Neto</t>
  </si>
  <si>
    <t>BIENES DE USO</t>
  </si>
  <si>
    <t>Amortización</t>
  </si>
  <si>
    <t>T</t>
  </si>
  <si>
    <t>R</t>
  </si>
  <si>
    <t>Acumulada</t>
  </si>
  <si>
    <t>RESIDUAL</t>
  </si>
  <si>
    <t>al Cierre</t>
  </si>
  <si>
    <t>al Inicio</t>
  </si>
  <si>
    <t>al 31-12-2017</t>
  </si>
  <si>
    <t>al 31-12-2018</t>
  </si>
  <si>
    <t>Totales</t>
  </si>
  <si>
    <t>(se deja a V.N sin reexpresar</t>
  </si>
  <si>
    <t>al inicio del ejercicio objeto de ajuste)</t>
  </si>
  <si>
    <t>contra la Valuaciòn  impositiva)</t>
  </si>
  <si>
    <t>Actualizado</t>
  </si>
  <si>
    <t>Detalle</t>
  </si>
  <si>
    <t>Otras Reservas</t>
  </si>
  <si>
    <t>Aportes Irrevocables No Capitalizados</t>
  </si>
  <si>
    <t>RESULTADO DEL EJERCICIO, ANTES DE RESULTADOS FINANCIEROS</t>
  </si>
  <si>
    <t>METODO NO DEPURADO</t>
  </si>
  <si>
    <t>DETERMINACION DEL RESULTADO FINANCIERO Y POR TENENCIA, INCLUYENDO EL RECPAM</t>
  </si>
  <si>
    <t>RESULTADOS FINANCIEROS Y POR TENENCIA, INCLUYENDO EL RECPAM</t>
  </si>
  <si>
    <t>Resultado del Ejercicio obtenido por diferencia</t>
  </si>
  <si>
    <t>Resultado del Ejercicio Antes de RF y T, inc. Recpam</t>
  </si>
  <si>
    <t>en el Patrimonio Neto Ajustado</t>
  </si>
  <si>
    <t>RESULTADO BRUTO</t>
  </si>
  <si>
    <r>
      <rPr>
        <sz val="11"/>
        <color indexed="10"/>
        <rFont val="Century"/>
        <family val="1"/>
      </rPr>
      <t xml:space="preserve"> Capital Social: </t>
    </r>
    <r>
      <rPr>
        <sz val="11"/>
        <rFont val="Century"/>
        <family val="1"/>
      </rPr>
      <t xml:space="preserve">  Fecha de suscripción.-</t>
    </r>
  </si>
  <si>
    <r>
      <rPr>
        <sz val="11"/>
        <color indexed="10"/>
        <rFont val="Century"/>
        <family val="1"/>
      </rPr>
      <t xml:space="preserve"> Capitalización de Resultados acumulados</t>
    </r>
    <r>
      <rPr>
        <sz val="11"/>
        <rFont val="Century"/>
        <family val="1"/>
      </rPr>
      <t xml:space="preserve">  Fecha de capitalización </t>
    </r>
  </si>
  <si>
    <r>
      <rPr>
        <sz val="11"/>
        <color indexed="10"/>
        <rFont val="Century"/>
        <family val="1"/>
      </rPr>
      <t>Primas de emisión</t>
    </r>
    <r>
      <rPr>
        <sz val="11"/>
        <rFont val="Century"/>
        <family val="1"/>
      </rPr>
      <t xml:space="preserve">  Fecha de suscripción </t>
    </r>
  </si>
  <si>
    <r>
      <rPr>
        <sz val="11"/>
        <color indexed="10"/>
        <rFont val="Century"/>
        <family val="1"/>
      </rPr>
      <t xml:space="preserve">Aumento de capital mediante la capitalización de primas de emisión </t>
    </r>
    <r>
      <rPr>
        <sz val="11"/>
        <rFont val="Century"/>
        <family val="1"/>
      </rPr>
      <t xml:space="preserve"> Fecha de la suscripción original de la prima de emisión </t>
    </r>
  </si>
  <si>
    <r>
      <rPr>
        <sz val="11"/>
        <color indexed="10"/>
        <rFont val="Century"/>
        <family val="1"/>
      </rPr>
      <t>Aportes irrevocables para futuras suscripciones</t>
    </r>
    <r>
      <rPr>
        <sz val="11"/>
        <rFont val="Century"/>
        <family val="1"/>
      </rPr>
      <t xml:space="preserve">  Fecha de integración o de decisión de su irrevocabilidad </t>
    </r>
  </si>
  <si>
    <r>
      <rPr>
        <sz val="11"/>
        <color indexed="10"/>
        <rFont val="Century"/>
        <family val="1"/>
      </rPr>
      <t>Aumento de capital mediante la capitalización de aportes irrevocables</t>
    </r>
    <r>
      <rPr>
        <sz val="11"/>
        <rFont val="Century"/>
        <family val="1"/>
      </rPr>
      <t xml:space="preserve">  Fecha de integración o de decisión de su irrevocabilidad  </t>
    </r>
  </si>
  <si>
    <r>
      <rPr>
        <sz val="11"/>
        <color indexed="10"/>
        <rFont val="Century"/>
        <family val="1"/>
      </rPr>
      <t xml:space="preserve"> Ganancias reservadas legal </t>
    </r>
    <r>
      <rPr>
        <sz val="11"/>
        <rFont val="Century"/>
        <family val="1"/>
      </rPr>
      <t xml:space="preserve"> Fecha del inicio del periodo comparativo o inicio del período, según el caso 4  </t>
    </r>
  </si>
  <si>
    <r>
      <rPr>
        <sz val="11"/>
        <color indexed="10"/>
        <rFont val="Century"/>
        <family val="1"/>
      </rPr>
      <t>Ganancias reservadas estatutarias</t>
    </r>
    <r>
      <rPr>
        <sz val="11"/>
        <rFont val="Century"/>
        <family val="1"/>
      </rPr>
      <t xml:space="preserve">  Fecha del inicio del periodo comparativo o inicio del período, según el caso  </t>
    </r>
  </si>
  <si>
    <r>
      <rPr>
        <sz val="11"/>
        <color indexed="10"/>
        <rFont val="Century"/>
        <family val="1"/>
      </rPr>
      <t>Ganancias reservadas facultativa</t>
    </r>
    <r>
      <rPr>
        <sz val="11"/>
        <rFont val="Century"/>
        <family val="1"/>
      </rPr>
      <t xml:space="preserve">  Fecha del inicio del periodo comparativo o inicio del período, según el caso </t>
    </r>
  </si>
  <si>
    <r>
      <rPr>
        <sz val="11"/>
        <color indexed="10"/>
        <rFont val="Century"/>
        <family val="1"/>
      </rPr>
      <t xml:space="preserve"> Otras contribuciones de los propietario</t>
    </r>
    <r>
      <rPr>
        <sz val="11"/>
        <rFont val="Century"/>
        <family val="1"/>
      </rPr>
      <t xml:space="preserve">s  Fecha efectiva de la transacción ídem 4 Esto implica que se reexpresa por  1, al inicio del periodo, o sea se mantiene a esa fecha el valor en libros. </t>
    </r>
  </si>
  <si>
    <r>
      <rPr>
        <sz val="11"/>
        <color indexed="10"/>
        <rFont val="Century"/>
        <family val="1"/>
      </rPr>
      <t>Reducción del capital para absorber pérdidas o devuelto a los accionistas</t>
    </r>
    <r>
      <rPr>
        <sz val="11"/>
        <rFont val="Century"/>
        <family val="1"/>
      </rPr>
      <t xml:space="preserve"> Fecha de su aprobación </t>
    </r>
  </si>
  <si>
    <r>
      <rPr>
        <sz val="11"/>
        <color indexed="10"/>
        <rFont val="Century"/>
        <family val="1"/>
      </rPr>
      <t>Otras primas de emisión (ej.: primas por fusión)</t>
    </r>
    <r>
      <rPr>
        <sz val="11"/>
        <rFont val="Century"/>
        <family val="1"/>
      </rPr>
      <t xml:space="preserve">  Se trata en la segunda parte de la Guía de aplicación </t>
    </r>
  </si>
  <si>
    <r>
      <rPr>
        <sz val="11"/>
        <color indexed="10"/>
        <rFont val="Century"/>
        <family val="1"/>
      </rPr>
      <t xml:space="preserve">Resultados acumulados  </t>
    </r>
    <r>
      <rPr>
        <sz val="11"/>
        <rFont val="Century"/>
        <family val="1"/>
      </rPr>
      <t xml:space="preserve">Surgen por diferencia entre:  a) el patrimonio neto inicial reexpresado al inicio (activos menos pasivos), </t>
    </r>
  </si>
  <si>
    <r>
      <rPr>
        <sz val="11"/>
        <color indexed="10"/>
        <rFont val="Century"/>
        <family val="1"/>
      </rPr>
      <t xml:space="preserve"> Primas por negociación de acciones propias</t>
    </r>
    <r>
      <rPr>
        <sz val="11"/>
        <rFont val="Century"/>
        <family val="1"/>
      </rPr>
      <t xml:space="preserve">  Se reexpresa el precio de venta desde la fecha de la transacción, menos el costo de venta que se reexpresa desde la fecha de la compra.  </t>
    </r>
  </si>
  <si>
    <r>
      <rPr>
        <sz val="11"/>
        <color indexed="10"/>
        <rFont val="Century"/>
        <family val="1"/>
      </rPr>
      <t xml:space="preserve">Costo compra acciones propias </t>
    </r>
    <r>
      <rPr>
        <sz val="11"/>
        <rFont val="Century"/>
        <family val="1"/>
      </rPr>
      <t>Fecha de la transacción que originó su saldo ídem</t>
    </r>
  </si>
  <si>
    <t>Por el ejercicio anual finalizado el :</t>
  </si>
  <si>
    <t>Cifras expresadas en Pesos.-</t>
  </si>
  <si>
    <t>Ajuste</t>
  </si>
  <si>
    <t>GANANCIAS RESERVADAS</t>
  </si>
  <si>
    <t>Suscripto</t>
  </si>
  <si>
    <t>de</t>
  </si>
  <si>
    <t>no</t>
  </si>
  <si>
    <t>Reserva</t>
  </si>
  <si>
    <t>PATRIMONIO</t>
  </si>
  <si>
    <t>Capitalizados</t>
  </si>
  <si>
    <t>Legal</t>
  </si>
  <si>
    <t>Asignados</t>
  </si>
  <si>
    <t>Saldos al Inicio del Ejercicio</t>
  </si>
  <si>
    <t>Distribución de Resultados</t>
  </si>
  <si>
    <t xml:space="preserve">Asamblea Gral.Ordinaria </t>
  </si>
  <si>
    <t>-  a Honorarios Directorio</t>
  </si>
  <si>
    <t xml:space="preserve"> - a Dividendos en Efectivo</t>
  </si>
  <si>
    <t xml:space="preserve"> - a Reserva Legal</t>
  </si>
  <si>
    <t xml:space="preserve"> - a Reserva Facultativa</t>
  </si>
  <si>
    <t>Resultado del Ejercicio:</t>
  </si>
  <si>
    <t>(Segun Estado de Resultados)</t>
  </si>
  <si>
    <t>SALDOS AL CIERRE</t>
  </si>
  <si>
    <t xml:space="preserve">DENOMINACION: </t>
  </si>
  <si>
    <t>A VALOR NOMINAL SIN AJUSTAR</t>
  </si>
  <si>
    <t>Aportes Irrevocables no capitalizados</t>
  </si>
  <si>
    <t>Fecha del aporte</t>
  </si>
  <si>
    <t>Asamblea Gral.Ordinaria de fecha</t>
  </si>
  <si>
    <t>Coef.</t>
  </si>
  <si>
    <t>Coef. Fecha</t>
  </si>
  <si>
    <t>suscripciòn</t>
  </si>
  <si>
    <t>Integraciòn</t>
  </si>
  <si>
    <t>Monto</t>
  </si>
  <si>
    <t>sin ajustar</t>
  </si>
  <si>
    <t>Monto Nom</t>
  </si>
  <si>
    <t>Otras</t>
  </si>
  <si>
    <t>Reservas</t>
  </si>
  <si>
    <t>Total del Patrimonio Neto al 31-12-2017</t>
  </si>
  <si>
    <t>obtenido por diferencia activo menos pasivo</t>
  </si>
  <si>
    <t>Resultado del Ejercicio por diferencia</t>
  </si>
  <si>
    <t>Subtotal antes de R.N.A.</t>
  </si>
  <si>
    <t>EJERCICIO ANTERIOR AL EJERCICIO OBJETO DE AJUSTE</t>
  </si>
  <si>
    <t xml:space="preserve">PATRIMONIO NETO  </t>
  </si>
  <si>
    <t>Fecha del aporte:</t>
  </si>
  <si>
    <t>SALDOS REEXPRESADOS AL INICIO DEL EJERCICIO</t>
  </si>
  <si>
    <t xml:space="preserve">Monto </t>
  </si>
  <si>
    <t>Capital màs Ajuste del Capital</t>
  </si>
  <si>
    <t>SALDOS AL INICIO, LLEVADOS A MONEDA DE CIERRE</t>
  </si>
  <si>
    <t>REEXPRESION DE SALDOS AL INICIO</t>
  </si>
  <si>
    <t>AUMENTOS DEL EJERCICIO</t>
  </si>
  <si>
    <t>DISMINUCIONES DEL EJERCICIO</t>
  </si>
  <si>
    <t>Total del Patrimonio Neto al 31-12-2018</t>
  </si>
  <si>
    <t>Monto ajustado</t>
  </si>
  <si>
    <t>NO SE EXPONE</t>
  </si>
  <si>
    <t>RESOLUCION TECNICA 6</t>
  </si>
  <si>
    <t>AJUSTE DEL ESTADO DE RESULTADOS DEL EJERCICIO OBJETO DEL AJUSTE</t>
  </si>
  <si>
    <t>Variación de deudas fiscales</t>
  </si>
  <si>
    <t>Lo mismo, por las cuentas de resultado que son regulares durante todo el ejercicio.-</t>
  </si>
  <si>
    <t>Total de Aplicaciones de Fondo</t>
  </si>
  <si>
    <t>(anticuación mes de aporte o de aprobación</t>
  </si>
  <si>
    <t>de su irrevocabilidad)</t>
  </si>
  <si>
    <t>(anticuación mes cierre ejercicio anterior)</t>
  </si>
  <si>
    <t>INFORMACION COMPLEMENTARIA DE CIFRAS HISTORICAS EN EL BALANCE GENERAL.-</t>
  </si>
  <si>
    <t xml:space="preserve">La NIC 29 desaconseja expresamente la presentación de información no ajustada en forma complementaria a la información ajustada por inflación. </t>
  </si>
  <si>
    <t xml:space="preserve">La RT 6 actual no se refiere a este tema. La ley 19.550 (art.62 in fine), establece que los estados contables deben presentarse en moneda constante. </t>
  </si>
  <si>
    <t>En consecuencia, no corresponde presentar información no ajustada como parte de los estados contables, en el marco de las NCA</t>
  </si>
  <si>
    <t>Anual</t>
  </si>
  <si>
    <t>y reexpresarlas mediante coeficientes promedios, siempre que el resultado de este agrupamiento no genere diferencias significativas con la reexpresión por cada mes.</t>
  </si>
  <si>
    <t>Disminución de los fondos</t>
  </si>
  <si>
    <t>Caja y Bancos en moneda nacional</t>
  </si>
  <si>
    <t>REEXPRESION A MONEDA HOMOGENEA DE DICIEMBRE DE 2017</t>
  </si>
  <si>
    <t>En Pesos</t>
  </si>
  <si>
    <t>Coef.Reexpresiòn</t>
  </si>
  <si>
    <t>Amortiz.</t>
  </si>
  <si>
    <t>Indice Base 12-2017</t>
  </si>
  <si>
    <t>Indice de Ajuste</t>
  </si>
  <si>
    <t>V.Origen</t>
  </si>
  <si>
    <t>VT</t>
  </si>
  <si>
    <t>PMNG</t>
  </si>
  <si>
    <t>del ejerc.</t>
  </si>
  <si>
    <t>Acum.Cierre</t>
  </si>
  <si>
    <t>Acum.Inicio</t>
  </si>
  <si>
    <t>a Diciembre 2017</t>
  </si>
  <si>
    <t>de fecha origen</t>
  </si>
  <si>
    <t>Ajuste al Saldo Inicial AREA</t>
  </si>
  <si>
    <t xml:space="preserve">              REEXPRESADO A MONEDA DEL 31-12-2017</t>
  </si>
  <si>
    <t>SALDOS EN MONEDA HISTORICA AL CIERRE EJERCICIO 31-12-2017</t>
  </si>
  <si>
    <t>PROCESO DE REEXPRESION AL 31-12-2017</t>
  </si>
  <si>
    <t>REEXPRESION COMPONENTES DEL P.N,  EXCEPTO R.N.A.</t>
  </si>
  <si>
    <t>Otros Créditos</t>
  </si>
  <si>
    <t>Cuentas a Pagar Comerciales en M.Nacional</t>
  </si>
  <si>
    <t>(incluye anticipo de clientes, que no fijan precio)</t>
  </si>
  <si>
    <t>Deudas Bancarias (no ajustables)</t>
  </si>
  <si>
    <t>Otras Deudas Sin clausula de ajuste</t>
  </si>
  <si>
    <t>(A costo de reposiciòn al cierre)</t>
  </si>
  <si>
    <t>Bienes Intangibles -  Valor residual</t>
  </si>
  <si>
    <t>Saldos Iniciales neto de AREA</t>
  </si>
  <si>
    <t>Capital suscripto en:  2-2003 (ultimo ajuste)</t>
  </si>
  <si>
    <t>Ajuste del Capítal al: 2-2003  Ultimo ajuste</t>
  </si>
  <si>
    <t>Ajuste de Resultados No Asignados</t>
  </si>
  <si>
    <t>Capital y Ajuste del Capital</t>
  </si>
  <si>
    <t>(a moneda de</t>
  </si>
  <si>
    <t>cierre 2018)</t>
  </si>
  <si>
    <t>cierre 2017</t>
  </si>
  <si>
    <t>12/2018  -  12/2017</t>
  </si>
  <si>
    <t>Al 31 de Diciembre de 2018.-</t>
  </si>
  <si>
    <t>para lo cual deberà realizar el proceso de reexpresiòn al inicio del ejercicio comparativo anterior  (31-12-2016)</t>
  </si>
  <si>
    <t>Saldos Iniciales Ajustados Neto de AREA</t>
  </si>
  <si>
    <t xml:space="preserve">Fecha del aporte:  </t>
  </si>
  <si>
    <t>VALOR AJUSTADO MONEDA HOMOGENEA</t>
  </si>
  <si>
    <t xml:space="preserve">Fecha del aporte  </t>
  </si>
  <si>
    <t>AL 31-12-2018</t>
  </si>
  <si>
    <t xml:space="preserve">ESTADO DE FLUJO DE EFECTIVO </t>
  </si>
  <si>
    <t>EN MONEDA HOMOGENEA</t>
  </si>
  <si>
    <t>ESTADO DE RESULTADOS AL 31-12-2018</t>
  </si>
  <si>
    <t>Ventas</t>
  </si>
  <si>
    <t>Gastos de importaciones:</t>
  </si>
  <si>
    <t>Almacenamiento Importacion</t>
  </si>
  <si>
    <t>Honorarios Despachante</t>
  </si>
  <si>
    <t>Derechos y Estadistica de Importación</t>
  </si>
  <si>
    <t>Gastos Varios Despacho Importación</t>
  </si>
  <si>
    <t>Compras del ejercicio de Importaciones</t>
  </si>
  <si>
    <t>Compras del ejercicio en mercado interno</t>
  </si>
  <si>
    <t>Resultado por Tenencia al inicio del ejercicio</t>
  </si>
  <si>
    <t>Resultado por Tenencia al cierre del ejercicio</t>
  </si>
  <si>
    <t>Menos</t>
  </si>
  <si>
    <t>Inventario Final a costo de reposición de cierre ej.</t>
  </si>
  <si>
    <t>Mercadería en Transito a costo de reposición cierre ej</t>
  </si>
  <si>
    <t>Gastos de Administración</t>
  </si>
  <si>
    <t>Gastos de Comercialización</t>
  </si>
  <si>
    <t>Amortización acumulada</t>
  </si>
  <si>
    <t>Reexpresado al inicio</t>
  </si>
  <si>
    <t>Coef. Reexpresión</t>
  </si>
  <si>
    <t>Venta:</t>
  </si>
  <si>
    <t>EN UNA SOLA LINEA, POR DIFERENCIA, QUE INCLUYE LOS OTROS GASTOS FINANCIEROS</t>
  </si>
  <si>
    <t>Fletes de Importación</t>
  </si>
  <si>
    <t>Otos ingresos</t>
  </si>
  <si>
    <t xml:space="preserve">Ejercicio </t>
  </si>
  <si>
    <t>REEXPRESION A MONEDA HOMOGENEA DE DICIEMBRE DE 2018</t>
  </si>
  <si>
    <t>31 DE DICIEMBRE DE 2018</t>
  </si>
  <si>
    <t>Valor histórico</t>
  </si>
  <si>
    <t>EN EJERCICIO 2018</t>
  </si>
  <si>
    <t>Montos</t>
  </si>
  <si>
    <t>Reexpresados</t>
  </si>
  <si>
    <t>de origen</t>
  </si>
  <si>
    <t>a Febrero de 2003</t>
  </si>
  <si>
    <t>a Diciembre 2018</t>
  </si>
  <si>
    <t>(PUNTA A PUNTA)</t>
  </si>
  <si>
    <t xml:space="preserve">  </t>
  </si>
  <si>
    <t>Se incluye en RF y T inc. Recpam</t>
  </si>
  <si>
    <t>Subtotales Ajustado antes del Resultado del Ejercicio</t>
  </si>
  <si>
    <t>Existencia Inicial Bienes de Cambio</t>
  </si>
  <si>
    <t>Importaciones - Compras</t>
  </si>
  <si>
    <t>Compras Mercado Interno</t>
  </si>
  <si>
    <t>Almacenamiento de Importación</t>
  </si>
  <si>
    <t>Derechos y Est. de Importación</t>
  </si>
  <si>
    <t>Gastos Vs.Despacho Importac.</t>
  </si>
  <si>
    <t>Impuesto a las Ganancias</t>
  </si>
  <si>
    <t>Cuentas a Pagar Comerciales mercado interno</t>
  </si>
  <si>
    <t>Cuentas a Pagar Comerciales mercado externo</t>
  </si>
  <si>
    <t>Otras deudas</t>
  </si>
  <si>
    <t>NA - es monetario</t>
  </si>
  <si>
    <t>(anticuación mes asamblea)</t>
  </si>
  <si>
    <t>COMPROBACION DEL PATRIMONIO NETO AJUSTADO AL 31-12-2018</t>
  </si>
  <si>
    <t>Total P. N. al inicio a moneda homogenea de inicio</t>
  </si>
  <si>
    <t xml:space="preserve">Coeficiente de punta a punta </t>
  </si>
  <si>
    <t>Total P. N. al inicio a moneda homogenea de cierre ej. 2018</t>
  </si>
  <si>
    <t>Honorarios al Directorio ajustados</t>
  </si>
  <si>
    <t>Dividendos ajustados</t>
  </si>
  <si>
    <t>Total del P. N. obtenido por diferencia activo menos pasivo</t>
  </si>
  <si>
    <t>Resultado del Ejercicio ajustado a moneda de cierre</t>
  </si>
  <si>
    <t>Menos disminuciones efectivas de patrimonio</t>
  </si>
  <si>
    <t>Subtotal del P.N. ajustado al cierre, sin resultado del ejercicio</t>
  </si>
  <si>
    <t>Bienes Intangibles</t>
  </si>
  <si>
    <t xml:space="preserve">Proveedores del Exterior </t>
  </si>
  <si>
    <t>Otras Deudas</t>
  </si>
  <si>
    <t>Diferencia de cambio activada en compras</t>
  </si>
  <si>
    <t xml:space="preserve">Se pueden agrupar las partidas que se originan en el mismo mes. También es posible agrupar las partidas en períodos mayores de un mes (por ejemplo, anual) </t>
  </si>
  <si>
    <t>Resultados Financieros</t>
  </si>
  <si>
    <t>Resultado por Tenencia</t>
  </si>
  <si>
    <t xml:space="preserve">Sub Total de Resultados sin los Resultados Financieros y por Tenencia </t>
  </si>
  <si>
    <t>Resultados Financieros y por tenencia, incluyendo el Recpam</t>
  </si>
  <si>
    <t xml:space="preserve">AREA </t>
  </si>
  <si>
    <t>Se deja en cero</t>
  </si>
  <si>
    <t>Area</t>
  </si>
  <si>
    <t>(U$S       TCC al cierre $  18,549    )</t>
  </si>
  <si>
    <t>A VALORES HISTORICOS</t>
  </si>
  <si>
    <t>a 2-2003</t>
  </si>
  <si>
    <t>a febrero 2003</t>
  </si>
  <si>
    <t>CUENTA</t>
  </si>
  <si>
    <t xml:space="preserve">Bienes de Uso -Neto residual </t>
  </si>
  <si>
    <t>(U$S          a TCV al cierre $     )</t>
  </si>
  <si>
    <t>de fecha:</t>
  </si>
  <si>
    <t xml:space="preserve">Asamblea Gral.Ordinaria del </t>
  </si>
  <si>
    <t>Cuenta contable</t>
  </si>
  <si>
    <t>Año Mes</t>
  </si>
  <si>
    <t>NO HAY ALTAS</t>
  </si>
  <si>
    <t>ALTA DEL EJERCICIO 2018</t>
  </si>
  <si>
    <t xml:space="preserve">Ajustado </t>
  </si>
  <si>
    <t>Corrección</t>
  </si>
  <si>
    <t xml:space="preserve">                      31 DE DICIEMBRE DE 2017</t>
  </si>
  <si>
    <t xml:space="preserve">o de febrero/2013 </t>
  </si>
  <si>
    <t>Menos:</t>
  </si>
  <si>
    <t xml:space="preserve">Existencia en tránsito al inicio del ejercicio </t>
  </si>
  <si>
    <t>Existencia inicial en tránsito</t>
  </si>
  <si>
    <t>Valores Ajustados</t>
  </si>
  <si>
    <t>Coef Ajuste</t>
  </si>
  <si>
    <t>Valor  Histórico</t>
  </si>
  <si>
    <t>COMPLETAR CON EL RESTO DE LAS CUENTAS DE RESULTADO</t>
  </si>
  <si>
    <t xml:space="preserve">  EXCEPTO RESULTADOS FINANCIEROS, SI SE EJERCE</t>
  </si>
  <si>
    <t>LA OPCIÓN DE INCLUIRLOS EN RESULTADOS FINANCIEROS</t>
  </si>
  <si>
    <t>Y POR TENENCIA, INCLUYENDO EL RECPAM</t>
  </si>
  <si>
    <t>Otras  Cuentas de Resultado</t>
  </si>
  <si>
    <t>Ejemplo: Movilidad y Viaticos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</si>
</sst>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"/>
    <numFmt numFmtId="181" formatCode="0_)"/>
    <numFmt numFmtId="182" formatCode="[$-C0A]dddd\,\ dd&quot; de &quot;mmmm&quot; de &quot;yyyy"/>
    <numFmt numFmtId="183" formatCode="#,##0.00_ ;\-#,##0.00\ "/>
    <numFmt numFmtId="184" formatCode="0.000"/>
    <numFmt numFmtId="185" formatCode="#,##0.000"/>
    <numFmt numFmtId="186" formatCode="0.0000"/>
    <numFmt numFmtId="187" formatCode="#,##0_ ;[Red]\-#,##0\ "/>
    <numFmt numFmtId="188" formatCode="_ * #,##0.000_ ;_ * \-#,##0.000_ ;_ * &quot;-&quot;??_ ;_ @_ "/>
    <numFmt numFmtId="189" formatCode="_ * #,##0_ ;_ * \-#,##0_ ;_ * &quot;-&quot;??_ ;_ @_ "/>
    <numFmt numFmtId="190" formatCode="0.0%"/>
    <numFmt numFmtId="191" formatCode="_(* #,##0_);_(* \(#,##0\);_(* &quot;-&quot;??_);_(@_)"/>
    <numFmt numFmtId="192" formatCode="#,##0.0_ ;[Red]\-#,##0.0\ "/>
    <numFmt numFmtId="193" formatCode="#,##0.00_ ;[Red]\-#,##0.00\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C0A]mmmm\-yy;@"/>
    <numFmt numFmtId="199" formatCode="#,##0.0000"/>
    <numFmt numFmtId="200" formatCode="0.00000000000"/>
    <numFmt numFmtId="201" formatCode="0.000_)"/>
    <numFmt numFmtId="202" formatCode="0.00000000_)"/>
    <numFmt numFmtId="203" formatCode="0.00000"/>
    <numFmt numFmtId="204" formatCode="d/m/yy;@"/>
    <numFmt numFmtId="205" formatCode="dd/mm/yyyy;@"/>
    <numFmt numFmtId="206" formatCode="mmm\-yyyy"/>
    <numFmt numFmtId="207" formatCode="#,##0.00000"/>
    <numFmt numFmtId="208" formatCode="#,##0.000000"/>
    <numFmt numFmtId="209" formatCode="#,##0.0000000"/>
    <numFmt numFmtId="210" formatCode="#,##0.00000000"/>
    <numFmt numFmtId="211" formatCode="0.0000000"/>
    <numFmt numFmtId="212" formatCode="0.000000"/>
  </numFmts>
  <fonts count="8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MS Sans Serif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1"/>
      <name val="Century"/>
      <family val="1"/>
    </font>
    <font>
      <sz val="11"/>
      <name val="Century"/>
      <family val="1"/>
    </font>
    <font>
      <sz val="11"/>
      <color indexed="10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b/>
      <u val="single"/>
      <sz val="10"/>
      <name val="Century"/>
      <family val="1"/>
    </font>
    <font>
      <u val="single"/>
      <sz val="10"/>
      <name val="Century"/>
      <family val="1"/>
    </font>
    <font>
      <b/>
      <u val="single"/>
      <sz val="9"/>
      <name val="Century"/>
      <family val="1"/>
    </font>
    <font>
      <u val="single"/>
      <sz val="9"/>
      <name val="Century"/>
      <family val="1"/>
    </font>
    <font>
      <sz val="10"/>
      <color indexed="8"/>
      <name val="Century"/>
      <family val="1"/>
    </font>
    <font>
      <sz val="11"/>
      <color indexed="8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color indexed="48"/>
      <name val="Century Gothic"/>
      <family val="2"/>
    </font>
    <font>
      <b/>
      <sz val="8"/>
      <color indexed="20"/>
      <name val="Century Gothic"/>
      <family val="2"/>
    </font>
    <font>
      <b/>
      <sz val="9"/>
      <color indexed="20"/>
      <name val="Century Gothic"/>
      <family val="2"/>
    </font>
    <font>
      <b/>
      <sz val="8"/>
      <color indexed="1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alibri"/>
      <family val="2"/>
    </font>
    <font>
      <b/>
      <sz val="9"/>
      <color indexed="48"/>
      <name val="Century Gothic"/>
      <family val="2"/>
    </font>
    <font>
      <b/>
      <sz val="9"/>
      <color indexed="10"/>
      <name val="Century Gothic"/>
      <family val="2"/>
    </font>
    <font>
      <sz val="9"/>
      <color indexed="8"/>
      <name val="Century Gothic"/>
      <family val="2"/>
    </font>
    <font>
      <b/>
      <sz val="10"/>
      <name val="Century Schoolbook"/>
      <family val="1"/>
    </font>
    <font>
      <b/>
      <sz val="11"/>
      <name val="Calibri"/>
      <family val="2"/>
    </font>
    <font>
      <b/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entury"/>
      <family val="1"/>
    </font>
    <font>
      <sz val="10"/>
      <color indexed="10"/>
      <name val="Courier"/>
      <family val="3"/>
    </font>
    <font>
      <b/>
      <sz val="9"/>
      <color indexed="36"/>
      <name val="Century Gothic"/>
      <family val="2"/>
    </font>
    <font>
      <b/>
      <sz val="10"/>
      <color indexed="8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"/>
      <family val="1"/>
    </font>
    <font>
      <sz val="10"/>
      <color rgb="FFFF0000"/>
      <name val="Century"/>
      <family val="1"/>
    </font>
    <font>
      <sz val="11"/>
      <color rgb="FFFF0000"/>
      <name val="Century"/>
      <family val="1"/>
    </font>
    <font>
      <sz val="10"/>
      <color rgb="FFFF0000"/>
      <name val="Courier"/>
      <family val="3"/>
    </font>
    <font>
      <b/>
      <sz val="9"/>
      <color rgb="FF7030A0"/>
      <name val="Century Gothic"/>
      <family val="2"/>
    </font>
    <font>
      <b/>
      <sz val="8"/>
      <color rgb="FFFF0000"/>
      <name val="Century Gothic"/>
      <family val="2"/>
    </font>
    <font>
      <b/>
      <sz val="10"/>
      <color theme="1"/>
      <name val="Century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58" fillId="0" borderId="0">
      <alignment/>
      <protection/>
    </xf>
    <xf numFmtId="0" fontId="4" fillId="0" borderId="0">
      <alignment/>
      <protection/>
    </xf>
    <xf numFmtId="0" fontId="58" fillId="0" borderId="0">
      <alignment/>
      <protection/>
    </xf>
    <xf numFmtId="180" fontId="5" fillId="32" borderId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33" borderId="4" applyNumberFormat="0" applyFont="0" applyAlignment="0" applyProtection="0"/>
    <xf numFmtId="9" fontId="4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855">
    <xf numFmtId="0" fontId="0" fillId="0" borderId="0" xfId="0" applyAlignment="1">
      <alignment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4" fontId="8" fillId="0" borderId="0" xfId="0" applyNumberFormat="1" applyFont="1" applyFill="1" applyAlignment="1">
      <alignment horizontal="center"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14" fontId="8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0" fontId="9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8" fillId="0" borderId="18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18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fill"/>
    </xf>
    <xf numFmtId="0" fontId="9" fillId="0" borderId="0" xfId="0" applyFont="1" applyFill="1" applyBorder="1" applyAlignment="1" quotePrefix="1">
      <alignment horizontal="center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fill"/>
    </xf>
    <xf numFmtId="0" fontId="9" fillId="0" borderId="17" xfId="0" applyFont="1" applyFill="1" applyBorder="1" applyAlignment="1">
      <alignment/>
    </xf>
    <xf numFmtId="180" fontId="9" fillId="0" borderId="0" xfId="0" applyNumberFormat="1" applyFont="1" applyFill="1" applyBorder="1" applyAlignment="1" quotePrefix="1">
      <alignment horizont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center"/>
    </xf>
    <xf numFmtId="180" fontId="8" fillId="0" borderId="18" xfId="0" applyNumberFormat="1" applyFont="1" applyFill="1" applyBorder="1" applyAlignment="1" quotePrefix="1">
      <alignment horizontal="center"/>
    </xf>
    <xf numFmtId="180" fontId="9" fillId="0" borderId="17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184" fontId="9" fillId="0" borderId="0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9" fillId="34" borderId="23" xfId="0" applyFont="1" applyFill="1" applyBorder="1" applyAlignment="1">
      <alignment horizontal="fill"/>
    </xf>
    <xf numFmtId="0" fontId="8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fill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fill"/>
    </xf>
    <xf numFmtId="0" fontId="9" fillId="0" borderId="17" xfId="0" applyFont="1" applyFill="1" applyBorder="1" applyAlignment="1" quotePrefix="1">
      <alignment horizontal="fill"/>
    </xf>
    <xf numFmtId="0" fontId="9" fillId="0" borderId="0" xfId="0" applyFont="1" applyFill="1" applyBorder="1" applyAlignment="1" quotePrefix="1">
      <alignment horizontal="fill"/>
    </xf>
    <xf numFmtId="180" fontId="9" fillId="0" borderId="0" xfId="0" applyNumberFormat="1" applyFont="1" applyFill="1" applyBorder="1" applyAlignment="1" quotePrefix="1">
      <alignment horizontal="fill"/>
    </xf>
    <xf numFmtId="180" fontId="9" fillId="0" borderId="18" xfId="0" applyNumberFormat="1" applyFont="1" applyFill="1" applyBorder="1" applyAlignment="1" quotePrefix="1">
      <alignment horizontal="fill"/>
    </xf>
    <xf numFmtId="0" fontId="8" fillId="0" borderId="27" xfId="0" applyFont="1" applyFill="1" applyBorder="1" applyAlignment="1">
      <alignment horizontal="center"/>
    </xf>
    <xf numFmtId="14" fontId="8" fillId="0" borderId="28" xfId="0" applyNumberFormat="1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34" borderId="3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9" fillId="34" borderId="31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34" borderId="32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180" fontId="9" fillId="0" borderId="34" xfId="0" applyNumberFormat="1" applyFont="1" applyFill="1" applyBorder="1" applyAlignment="1">
      <alignment/>
    </xf>
    <xf numFmtId="180" fontId="9" fillId="0" borderId="35" xfId="0" applyNumberFormat="1" applyFont="1" applyFill="1" applyBorder="1" applyAlignment="1">
      <alignment/>
    </xf>
    <xf numFmtId="0" fontId="9" fillId="0" borderId="35" xfId="0" applyFont="1" applyBorder="1" applyAlignment="1">
      <alignment/>
    </xf>
    <xf numFmtId="4" fontId="9" fillId="0" borderId="35" xfId="0" applyNumberFormat="1" applyFont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10" xfId="56" applyNumberFormat="1" applyFont="1" applyFill="1" applyBorder="1" applyAlignment="1">
      <alignment/>
      <protection/>
    </xf>
    <xf numFmtId="4" fontId="8" fillId="34" borderId="20" xfId="56" applyNumberFormat="1" applyFont="1" applyFill="1" applyBorder="1" applyAlignment="1">
      <alignment/>
      <protection/>
    </xf>
    <xf numFmtId="2" fontId="9" fillId="0" borderId="0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center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/>
    </xf>
    <xf numFmtId="4" fontId="8" fillId="34" borderId="32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/>
    </xf>
    <xf numFmtId="4" fontId="9" fillId="0" borderId="32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8" fillId="34" borderId="31" xfId="0" applyNumberFormat="1" applyFont="1" applyFill="1" applyBorder="1" applyAlignment="1">
      <alignment/>
    </xf>
    <xf numFmtId="180" fontId="9" fillId="0" borderId="0" xfId="0" applyNumberFormat="1" applyFont="1" applyFill="1" applyAlignment="1">
      <alignment horizontal="fill"/>
    </xf>
    <xf numFmtId="0" fontId="9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/>
    </xf>
    <xf numFmtId="17" fontId="9" fillId="0" borderId="23" xfId="0" applyNumberFormat="1" applyFont="1" applyFill="1" applyBorder="1" applyAlignment="1">
      <alignment/>
    </xf>
    <xf numFmtId="17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16" borderId="2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16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12" fillId="16" borderId="31" xfId="0" applyNumberFormat="1" applyFont="1" applyFill="1" applyBorder="1" applyAlignment="1">
      <alignment/>
    </xf>
    <xf numFmtId="4" fontId="12" fillId="16" borderId="3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1" fillId="0" borderId="25" xfId="0" applyFont="1" applyBorder="1" applyAlignment="1">
      <alignment/>
    </xf>
    <xf numFmtId="4" fontId="11" fillId="0" borderId="0" xfId="0" applyNumberFormat="1" applyFont="1" applyAlignment="1">
      <alignment/>
    </xf>
    <xf numFmtId="0" fontId="12" fillId="16" borderId="37" xfId="0" applyFont="1" applyFill="1" applyBorder="1" applyAlignment="1">
      <alignment/>
    </xf>
    <xf numFmtId="4" fontId="11" fillId="16" borderId="0" xfId="0" applyNumberFormat="1" applyFont="1" applyFill="1" applyBorder="1" applyAlignment="1">
      <alignment/>
    </xf>
    <xf numFmtId="4" fontId="11" fillId="16" borderId="3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/>
    </xf>
    <xf numFmtId="0" fontId="12" fillId="16" borderId="19" xfId="0" applyFont="1" applyFill="1" applyBorder="1" applyAlignment="1">
      <alignment/>
    </xf>
    <xf numFmtId="0" fontId="12" fillId="16" borderId="20" xfId="0" applyFont="1" applyFill="1" applyBorder="1" applyAlignment="1">
      <alignment/>
    </xf>
    <xf numFmtId="0" fontId="11" fillId="0" borderId="3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Fill="1" applyBorder="1" applyAlignment="1">
      <alignment/>
    </xf>
    <xf numFmtId="14" fontId="13" fillId="0" borderId="32" xfId="0" applyNumberFormat="1" applyFont="1" applyFill="1" applyBorder="1" applyAlignment="1">
      <alignment horizontal="center"/>
    </xf>
    <xf numFmtId="0" fontId="14" fillId="0" borderId="21" xfId="0" applyFont="1" applyBorder="1" applyAlignment="1">
      <alignment/>
    </xf>
    <xf numFmtId="0" fontId="13" fillId="0" borderId="21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13" fillId="0" borderId="32" xfId="0" applyFont="1" applyFill="1" applyBorder="1" applyAlignment="1" quotePrefix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 quotePrefix="1">
      <alignment horizontal="fill"/>
    </xf>
    <xf numFmtId="4" fontId="14" fillId="0" borderId="0" xfId="0" applyNumberFormat="1" applyFont="1" applyFill="1" applyBorder="1" applyAlignment="1" quotePrefix="1">
      <alignment horizontal="fill"/>
    </xf>
    <xf numFmtId="4" fontId="14" fillId="0" borderId="32" xfId="0" applyNumberFormat="1" applyFont="1" applyFill="1" applyBorder="1" applyAlignment="1" quotePrefix="1">
      <alignment horizontal="fill"/>
    </xf>
    <xf numFmtId="4" fontId="14" fillId="0" borderId="21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32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13" fillId="0" borderId="37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21" xfId="0" applyFont="1" applyFill="1" applyBorder="1" applyAlignment="1" quotePrefix="1">
      <alignment horizontal="fill"/>
    </xf>
    <xf numFmtId="0" fontId="14" fillId="0" borderId="0" xfId="0" applyFont="1" applyFill="1" applyBorder="1" applyAlignment="1" quotePrefix="1">
      <alignment horizontal="fill"/>
    </xf>
    <xf numFmtId="0" fontId="14" fillId="0" borderId="32" xfId="0" applyFont="1" applyFill="1" applyBorder="1" applyAlignment="1" quotePrefix="1">
      <alignment horizontal="fill"/>
    </xf>
    <xf numFmtId="0" fontId="14" fillId="0" borderId="21" xfId="0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32" xfId="0" applyFont="1" applyFill="1" applyBorder="1" applyAlignment="1" quotePrefix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13" fillId="0" borderId="24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4" fontId="13" fillId="0" borderId="24" xfId="0" applyNumberFormat="1" applyFont="1" applyFill="1" applyBorder="1" applyAlignment="1">
      <alignment/>
    </xf>
    <xf numFmtId="4" fontId="14" fillId="0" borderId="25" xfId="0" applyNumberFormat="1" applyFont="1" applyFill="1" applyBorder="1" applyAlignment="1">
      <alignment/>
    </xf>
    <xf numFmtId="4" fontId="13" fillId="0" borderId="41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14" fontId="8" fillId="0" borderId="42" xfId="0" applyNumberFormat="1" applyFont="1" applyFill="1" applyBorder="1" applyAlignment="1">
      <alignment horizontal="center"/>
    </xf>
    <xf numFmtId="14" fontId="8" fillId="0" borderId="37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1" fillId="0" borderId="0" xfId="0" applyFont="1" applyFill="1" applyAlignment="1">
      <alignment horizontal="fill"/>
    </xf>
    <xf numFmtId="0" fontId="12" fillId="0" borderId="21" xfId="0" applyFont="1" applyFill="1" applyBorder="1" applyAlignment="1">
      <alignment/>
    </xf>
    <xf numFmtId="0" fontId="12" fillId="16" borderId="22" xfId="0" applyFont="1" applyFill="1" applyBorder="1" applyAlignment="1">
      <alignment/>
    </xf>
    <xf numFmtId="0" fontId="12" fillId="16" borderId="23" xfId="0" applyFont="1" applyFill="1" applyBorder="1" applyAlignment="1">
      <alignment/>
    </xf>
    <xf numFmtId="0" fontId="11" fillId="16" borderId="23" xfId="0" applyFont="1" applyFill="1" applyBorder="1" applyAlignment="1">
      <alignment horizontal="fill"/>
    </xf>
    <xf numFmtId="0" fontId="11" fillId="16" borderId="30" xfId="0" applyFont="1" applyFill="1" applyBorder="1" applyAlignment="1">
      <alignment horizontal="fill"/>
    </xf>
    <xf numFmtId="0" fontId="12" fillId="16" borderId="24" xfId="0" applyFont="1" applyFill="1" applyBorder="1" applyAlignment="1">
      <alignment/>
    </xf>
    <xf numFmtId="0" fontId="12" fillId="16" borderId="25" xfId="0" applyFont="1" applyFill="1" applyBorder="1" applyAlignment="1">
      <alignment/>
    </xf>
    <xf numFmtId="0" fontId="11" fillId="16" borderId="25" xfId="0" applyFont="1" applyFill="1" applyBorder="1" applyAlignment="1">
      <alignment horizontal="fill"/>
    </xf>
    <xf numFmtId="0" fontId="11" fillId="16" borderId="41" xfId="0" applyFont="1" applyFill="1" applyBorder="1" applyAlignment="1">
      <alignment horizontal="fill"/>
    </xf>
    <xf numFmtId="14" fontId="12" fillId="0" borderId="0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/>
    </xf>
    <xf numFmtId="14" fontId="12" fillId="0" borderId="23" xfId="0" applyNumberFormat="1" applyFont="1" applyFill="1" applyBorder="1" applyAlignment="1">
      <alignment horizontal="center"/>
    </xf>
    <xf numFmtId="14" fontId="12" fillId="16" borderId="10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14" fontId="12" fillId="0" borderId="28" xfId="0" applyNumberFormat="1" applyFont="1" applyFill="1" applyBorder="1" applyAlignment="1">
      <alignment horizontal="center"/>
    </xf>
    <xf numFmtId="0" fontId="12" fillId="16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/>
    </xf>
    <xf numFmtId="0" fontId="12" fillId="16" borderId="28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16" borderId="3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4" fontId="12" fillId="0" borderId="31" xfId="0" applyNumberFormat="1" applyFont="1" applyFill="1" applyBorder="1" applyAlignment="1">
      <alignment/>
    </xf>
    <xf numFmtId="4" fontId="11" fillId="16" borderId="31" xfId="0" applyNumberFormat="1" applyFont="1" applyFill="1" applyBorder="1" applyAlignment="1">
      <alignment/>
    </xf>
    <xf numFmtId="4" fontId="11" fillId="0" borderId="31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31" xfId="0" applyFont="1" applyBorder="1" applyAlignment="1">
      <alignment/>
    </xf>
    <xf numFmtId="4" fontId="12" fillId="0" borderId="10" xfId="56" applyNumberFormat="1" applyFont="1" applyFill="1" applyBorder="1" applyAlignment="1">
      <alignment/>
      <protection/>
    </xf>
    <xf numFmtId="4" fontId="12" fillId="16" borderId="20" xfId="56" applyNumberFormat="1" applyFont="1" applyFill="1" applyBorder="1" applyAlignment="1">
      <alignment/>
      <protection/>
    </xf>
    <xf numFmtId="4" fontId="12" fillId="0" borderId="10" xfId="0" applyNumberFormat="1" applyFont="1" applyFill="1" applyBorder="1" applyAlignment="1">
      <alignment/>
    </xf>
    <xf numFmtId="4" fontId="12" fillId="16" borderId="10" xfId="0" applyNumberFormat="1" applyFont="1" applyFill="1" applyBorder="1" applyAlignment="1">
      <alignment/>
    </xf>
    <xf numFmtId="4" fontId="11" fillId="0" borderId="32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/>
    </xf>
    <xf numFmtId="0" fontId="11" fillId="0" borderId="24" xfId="0" applyFont="1" applyFill="1" applyBorder="1" applyAlignment="1">
      <alignment/>
    </xf>
    <xf numFmtId="4" fontId="11" fillId="0" borderId="43" xfId="0" applyNumberFormat="1" applyFont="1" applyFill="1" applyBorder="1" applyAlignment="1">
      <alignment/>
    </xf>
    <xf numFmtId="4" fontId="11" fillId="0" borderId="41" xfId="0" applyNumberFormat="1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" fontId="12" fillId="0" borderId="37" xfId="0" applyNumberFormat="1" applyFont="1" applyFill="1" applyBorder="1" applyAlignment="1">
      <alignment/>
    </xf>
    <xf numFmtId="4" fontId="11" fillId="0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0" fontId="12" fillId="16" borderId="10" xfId="0" applyFont="1" applyFill="1" applyBorder="1" applyAlignment="1">
      <alignment/>
    </xf>
    <xf numFmtId="0" fontId="11" fillId="0" borderId="22" xfId="0" applyFont="1" applyBorder="1" applyAlignment="1">
      <alignment/>
    </xf>
    <xf numFmtId="17" fontId="11" fillId="0" borderId="23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17" fontId="11" fillId="0" borderId="0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2" fillId="16" borderId="10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99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4" fontId="11" fillId="0" borderId="37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12" fillId="16" borderId="37" xfId="0" applyFont="1" applyFill="1" applyBorder="1" applyAlignment="1">
      <alignment horizontal="center"/>
    </xf>
    <xf numFmtId="0" fontId="11" fillId="16" borderId="20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14" fontId="12" fillId="16" borderId="26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4" fontId="12" fillId="16" borderId="31" xfId="0" applyNumberFormat="1" applyFont="1" applyFill="1" applyBorder="1" applyAlignment="1">
      <alignment horizontal="center"/>
    </xf>
    <xf numFmtId="14" fontId="12" fillId="0" borderId="21" xfId="0" applyNumberFormat="1" applyFont="1" applyBorder="1" applyAlignment="1">
      <alignment horizontal="center"/>
    </xf>
    <xf numFmtId="14" fontId="12" fillId="8" borderId="31" xfId="0" applyNumberFormat="1" applyFont="1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16" borderId="26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14" fontId="12" fillId="0" borderId="24" xfId="0" applyNumberFormat="1" applyFont="1" applyBorder="1" applyAlignment="1">
      <alignment horizontal="center"/>
    </xf>
    <xf numFmtId="0" fontId="12" fillId="8" borderId="43" xfId="0" applyFont="1" applyFill="1" applyBorder="1" applyAlignment="1">
      <alignment horizontal="center"/>
    </xf>
    <xf numFmtId="0" fontId="11" fillId="8" borderId="31" xfId="0" applyFont="1" applyFill="1" applyBorder="1" applyAlignment="1">
      <alignment/>
    </xf>
    <xf numFmtId="0" fontId="12" fillId="16" borderId="31" xfId="0" applyFont="1" applyFill="1" applyBorder="1" applyAlignment="1">
      <alignment/>
    </xf>
    <xf numFmtId="4" fontId="11" fillId="0" borderId="21" xfId="0" applyNumberFormat="1" applyFont="1" applyBorder="1" applyAlignment="1">
      <alignment/>
    </xf>
    <xf numFmtId="4" fontId="11" fillId="8" borderId="31" xfId="0" applyNumberFormat="1" applyFont="1" applyFill="1" applyBorder="1" applyAlignment="1">
      <alignment/>
    </xf>
    <xf numFmtId="4" fontId="12" fillId="16" borderId="10" xfId="56" applyNumberFormat="1" applyFont="1" applyFill="1" applyBorder="1" applyAlignment="1">
      <alignment/>
      <protection/>
    </xf>
    <xf numFmtId="4" fontId="12" fillId="0" borderId="19" xfId="56" applyNumberFormat="1" applyFont="1" applyFill="1" applyBorder="1" applyAlignment="1">
      <alignment/>
      <protection/>
    </xf>
    <xf numFmtId="4" fontId="12" fillId="8" borderId="10" xfId="56" applyNumberFormat="1" applyFont="1" applyFill="1" applyBorder="1" applyAlignment="1">
      <alignment/>
      <protection/>
    </xf>
    <xf numFmtId="4" fontId="11" fillId="0" borderId="21" xfId="0" applyNumberFormat="1" applyFont="1" applyFill="1" applyBorder="1" applyAlignment="1">
      <alignment/>
    </xf>
    <xf numFmtId="0" fontId="12" fillId="0" borderId="43" xfId="0" applyFont="1" applyFill="1" applyBorder="1" applyAlignment="1">
      <alignment/>
    </xf>
    <xf numFmtId="4" fontId="12" fillId="0" borderId="0" xfId="56" applyNumberFormat="1" applyFont="1" applyFill="1" applyBorder="1" applyAlignment="1">
      <alignment/>
      <protection/>
    </xf>
    <xf numFmtId="4" fontId="12" fillId="8" borderId="10" xfId="0" applyNumberFormat="1" applyFont="1" applyFill="1" applyBorder="1" applyAlignment="1">
      <alignment/>
    </xf>
    <xf numFmtId="0" fontId="11" fillId="16" borderId="30" xfId="0" applyFont="1" applyFill="1" applyBorder="1" applyAlignment="1">
      <alignment/>
    </xf>
    <xf numFmtId="14" fontId="13" fillId="0" borderId="35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7" fontId="11" fillId="0" borderId="10" xfId="0" applyNumberFormat="1" applyFont="1" applyFill="1" applyBorder="1" applyAlignment="1">
      <alignment horizontal="left"/>
    </xf>
    <xf numFmtId="4" fontId="11" fillId="16" borderId="37" xfId="0" applyNumberFormat="1" applyFont="1" applyFill="1" applyBorder="1" applyAlignment="1">
      <alignment/>
    </xf>
    <xf numFmtId="0" fontId="12" fillId="16" borderId="19" xfId="0" applyFont="1" applyFill="1" applyBorder="1" applyAlignment="1">
      <alignment/>
    </xf>
    <xf numFmtId="0" fontId="11" fillId="16" borderId="20" xfId="0" applyFont="1" applyFill="1" applyBorder="1" applyAlignment="1">
      <alignment horizontal="fill"/>
    </xf>
    <xf numFmtId="0" fontId="11" fillId="16" borderId="32" xfId="0" applyFont="1" applyFill="1" applyBorder="1" applyAlignment="1">
      <alignment horizontal="fill"/>
    </xf>
    <xf numFmtId="0" fontId="12" fillId="16" borderId="4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/>
    </xf>
    <xf numFmtId="0" fontId="12" fillId="16" borderId="3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4" fontId="12" fillId="16" borderId="31" xfId="0" applyNumberFormat="1" applyFont="1" applyFill="1" applyBorder="1" applyAlignment="1">
      <alignment horizontal="center"/>
    </xf>
    <xf numFmtId="0" fontId="11" fillId="16" borderId="43" xfId="0" applyFont="1" applyFill="1" applyBorder="1" applyAlignment="1">
      <alignment/>
    </xf>
    <xf numFmtId="0" fontId="75" fillId="0" borderId="0" xfId="0" applyFont="1" applyAlignment="1">
      <alignment/>
    </xf>
    <xf numFmtId="0" fontId="12" fillId="36" borderId="44" xfId="0" applyFont="1" applyFill="1" applyBorder="1" applyAlignment="1">
      <alignment horizontal="center" vertical="center" wrapText="1"/>
    </xf>
    <xf numFmtId="0" fontId="12" fillId="36" borderId="45" xfId="0" applyFont="1" applyFill="1" applyBorder="1" applyAlignment="1">
      <alignment horizontal="center" vertical="center" wrapText="1"/>
    </xf>
    <xf numFmtId="17" fontId="11" fillId="0" borderId="46" xfId="0" applyNumberFormat="1" applyFont="1" applyFill="1" applyBorder="1" applyAlignment="1">
      <alignment horizontal="center" vertical="center" wrapText="1"/>
    </xf>
    <xf numFmtId="186" fontId="11" fillId="0" borderId="47" xfId="54" applyNumberFormat="1" applyFont="1" applyBorder="1">
      <alignment/>
      <protection/>
    </xf>
    <xf numFmtId="17" fontId="11" fillId="0" borderId="48" xfId="0" applyNumberFormat="1" applyFont="1" applyFill="1" applyBorder="1" applyAlignment="1">
      <alignment horizontal="center" vertical="center" wrapText="1"/>
    </xf>
    <xf numFmtId="186" fontId="11" fillId="0" borderId="49" xfId="54" applyNumberFormat="1" applyFont="1" applyBorder="1">
      <alignment/>
      <protection/>
    </xf>
    <xf numFmtId="17" fontId="19" fillId="0" borderId="48" xfId="0" applyNumberFormat="1" applyFont="1" applyFill="1" applyBorder="1" applyAlignment="1">
      <alignment horizontal="center"/>
    </xf>
    <xf numFmtId="186" fontId="11" fillId="0" borderId="49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186" fontId="11" fillId="0" borderId="49" xfId="54" applyNumberFormat="1" applyFont="1" applyFill="1" applyBorder="1">
      <alignment/>
      <protection/>
    </xf>
    <xf numFmtId="17" fontId="19" fillId="0" borderId="50" xfId="0" applyNumberFormat="1" applyFont="1" applyFill="1" applyBorder="1" applyAlignment="1">
      <alignment horizontal="center"/>
    </xf>
    <xf numFmtId="186" fontId="11" fillId="0" borderId="51" xfId="54" applyNumberFormat="1" applyFont="1" applyFill="1" applyBorder="1">
      <alignment/>
      <protection/>
    </xf>
    <xf numFmtId="17" fontId="19" fillId="0" borderId="10" xfId="0" applyNumberFormat="1" applyFont="1" applyFill="1" applyBorder="1" applyAlignment="1">
      <alignment horizontal="center"/>
    </xf>
    <xf numFmtId="0" fontId="75" fillId="0" borderId="10" xfId="0" applyFont="1" applyBorder="1" applyAlignment="1">
      <alignment/>
    </xf>
    <xf numFmtId="4" fontId="13" fillId="0" borderId="23" xfId="0" applyNumberFormat="1" applyFont="1" applyFill="1" applyBorder="1" applyAlignment="1">
      <alignment/>
    </xf>
    <xf numFmtId="4" fontId="13" fillId="0" borderId="30" xfId="0" applyNumberFormat="1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16" borderId="23" xfId="0" applyFont="1" applyFill="1" applyBorder="1" applyAlignment="1">
      <alignment horizontal="center"/>
    </xf>
    <xf numFmtId="0" fontId="13" fillId="16" borderId="30" xfId="0" applyFont="1" applyFill="1" applyBorder="1" applyAlignment="1">
      <alignment horizontal="center"/>
    </xf>
    <xf numFmtId="0" fontId="13" fillId="16" borderId="23" xfId="0" applyFont="1" applyFill="1" applyBorder="1" applyAlignment="1">
      <alignment/>
    </xf>
    <xf numFmtId="0" fontId="13" fillId="16" borderId="38" xfId="0" applyFont="1" applyFill="1" applyBorder="1" applyAlignment="1">
      <alignment/>
    </xf>
    <xf numFmtId="0" fontId="13" fillId="16" borderId="3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14" fontId="13" fillId="16" borderId="25" xfId="0" applyNumberFormat="1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41" xfId="0" applyFont="1" applyFill="1" applyBorder="1" applyAlignment="1">
      <alignment/>
    </xf>
    <xf numFmtId="0" fontId="13" fillId="16" borderId="39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4" fillId="16" borderId="35" xfId="0" applyFont="1" applyFill="1" applyBorder="1" applyAlignment="1">
      <alignment/>
    </xf>
    <xf numFmtId="0" fontId="13" fillId="16" borderId="36" xfId="0" applyFont="1" applyFill="1" applyBorder="1" applyAlignment="1">
      <alignment/>
    </xf>
    <xf numFmtId="0" fontId="13" fillId="16" borderId="0" xfId="0" applyFont="1" applyFill="1" applyBorder="1" applyAlignment="1">
      <alignment/>
    </xf>
    <xf numFmtId="0" fontId="13" fillId="16" borderId="32" xfId="0" applyFont="1" applyFill="1" applyBorder="1" applyAlignment="1">
      <alignment/>
    </xf>
    <xf numFmtId="0" fontId="13" fillId="16" borderId="19" xfId="0" applyFont="1" applyFill="1" applyBorder="1" applyAlignment="1">
      <alignment/>
    </xf>
    <xf numFmtId="0" fontId="13" fillId="16" borderId="20" xfId="0" applyFont="1" applyFill="1" applyBorder="1" applyAlignment="1">
      <alignment/>
    </xf>
    <xf numFmtId="0" fontId="14" fillId="16" borderId="37" xfId="0" applyFont="1" applyFill="1" applyBorder="1" applyAlignment="1">
      <alignment/>
    </xf>
    <xf numFmtId="0" fontId="13" fillId="16" borderId="37" xfId="0" applyFont="1" applyFill="1" applyBorder="1" applyAlignment="1">
      <alignment/>
    </xf>
    <xf numFmtId="14" fontId="13" fillId="16" borderId="20" xfId="0" applyNumberFormat="1" applyFont="1" applyFill="1" applyBorder="1" applyAlignment="1">
      <alignment horizontal="center"/>
    </xf>
    <xf numFmtId="0" fontId="13" fillId="16" borderId="21" xfId="0" applyFont="1" applyFill="1" applyBorder="1" applyAlignment="1">
      <alignment/>
    </xf>
    <xf numFmtId="4" fontId="13" fillId="16" borderId="0" xfId="0" applyNumberFormat="1" applyFont="1" applyFill="1" applyBorder="1" applyAlignment="1">
      <alignment/>
    </xf>
    <xf numFmtId="4" fontId="13" fillId="16" borderId="32" xfId="0" applyNumberFormat="1" applyFont="1" applyFill="1" applyBorder="1" applyAlignment="1">
      <alignment/>
    </xf>
    <xf numFmtId="4" fontId="13" fillId="16" borderId="21" xfId="0" applyNumberFormat="1" applyFont="1" applyFill="1" applyBorder="1" applyAlignment="1">
      <alignment/>
    </xf>
    <xf numFmtId="4" fontId="13" fillId="16" borderId="25" xfId="0" applyNumberFormat="1" applyFont="1" applyFill="1" applyBorder="1" applyAlignment="1">
      <alignment/>
    </xf>
    <xf numFmtId="4" fontId="13" fillId="16" borderId="41" xfId="0" applyNumberFormat="1" applyFont="1" applyFill="1" applyBorder="1" applyAlignment="1">
      <alignment/>
    </xf>
    <xf numFmtId="14" fontId="12" fillId="0" borderId="26" xfId="0" applyNumberFormat="1" applyFont="1" applyBorder="1" applyAlignment="1">
      <alignment horizontal="center"/>
    </xf>
    <xf numFmtId="14" fontId="12" fillId="0" borderId="43" xfId="0" applyNumberFormat="1" applyFont="1" applyFill="1" applyBorder="1" applyAlignment="1">
      <alignment horizontal="center"/>
    </xf>
    <xf numFmtId="14" fontId="12" fillId="0" borderId="31" xfId="0" applyNumberFormat="1" applyFont="1" applyFill="1" applyBorder="1" applyAlignment="1">
      <alignment horizontal="center"/>
    </xf>
    <xf numFmtId="14" fontId="12" fillId="0" borderId="26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78" fillId="0" borderId="0" xfId="0" applyFont="1" applyAlignment="1">
      <alignment/>
    </xf>
    <xf numFmtId="4" fontId="76" fillId="0" borderId="0" xfId="0" applyNumberFormat="1" applyFont="1" applyAlignment="1">
      <alignment horizontal="center"/>
    </xf>
    <xf numFmtId="0" fontId="11" fillId="16" borderId="37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 applyProtection="1">
      <alignment horizontal="left"/>
      <protection/>
    </xf>
    <xf numFmtId="0" fontId="21" fillId="0" borderId="15" xfId="0" applyFont="1" applyFill="1" applyBorder="1" applyAlignment="1" applyProtection="1">
      <alignment horizontal="left"/>
      <protection/>
    </xf>
    <xf numFmtId="200" fontId="21" fillId="0" borderId="15" xfId="0" applyNumberFormat="1" applyFont="1" applyFill="1" applyBorder="1" applyAlignment="1" applyProtection="1">
      <alignment horizontal="left"/>
      <protection/>
    </xf>
    <xf numFmtId="2" fontId="21" fillId="0" borderId="15" xfId="0" applyNumberFormat="1" applyFont="1" applyFill="1" applyBorder="1" applyAlignment="1" applyProtection="1">
      <alignment horizontal="left"/>
      <protection/>
    </xf>
    <xf numFmtId="2" fontId="21" fillId="0" borderId="15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186" fontId="21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00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24" fillId="16" borderId="19" xfId="0" applyFont="1" applyFill="1" applyBorder="1" applyAlignment="1">
      <alignment/>
    </xf>
    <xf numFmtId="0" fontId="24" fillId="16" borderId="37" xfId="0" applyFont="1" applyFill="1" applyBorder="1" applyAlignment="1">
      <alignment/>
    </xf>
    <xf numFmtId="0" fontId="23" fillId="16" borderId="20" xfId="0" applyFont="1" applyFill="1" applyBorder="1" applyAlignment="1">
      <alignment/>
    </xf>
    <xf numFmtId="0" fontId="21" fillId="0" borderId="0" xfId="0" applyFont="1" applyAlignment="1">
      <alignment/>
    </xf>
    <xf numFmtId="200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86" fontId="21" fillId="16" borderId="21" xfId="0" applyNumberFormat="1" applyFont="1" applyFill="1" applyBorder="1" applyAlignment="1">
      <alignment/>
    </xf>
    <xf numFmtId="2" fontId="21" fillId="16" borderId="32" xfId="0" applyNumberFormat="1" applyFont="1" applyFill="1" applyBorder="1" applyAlignment="1">
      <alignment/>
    </xf>
    <xf numFmtId="200" fontId="24" fillId="16" borderId="21" xfId="0" applyNumberFormat="1" applyFont="1" applyFill="1" applyBorder="1" applyAlignment="1">
      <alignment/>
    </xf>
    <xf numFmtId="2" fontId="79" fillId="16" borderId="43" xfId="0" applyNumberFormat="1" applyFont="1" applyFill="1" applyBorder="1" applyAlignment="1">
      <alignment horizontal="center"/>
    </xf>
    <xf numFmtId="17" fontId="26" fillId="0" borderId="22" xfId="0" applyNumberFormat="1" applyFont="1" applyFill="1" applyBorder="1" applyAlignment="1" applyProtection="1">
      <alignment horizontal="center"/>
      <protection/>
    </xf>
    <xf numFmtId="0" fontId="26" fillId="0" borderId="23" xfId="0" applyFont="1" applyFill="1" applyBorder="1" applyAlignment="1" applyProtection="1">
      <alignment horizontal="fill"/>
      <protection/>
    </xf>
    <xf numFmtId="201" fontId="26" fillId="0" borderId="23" xfId="0" applyNumberFormat="1" applyFont="1" applyFill="1" applyBorder="1" applyAlignment="1" applyProtection="1">
      <alignment horizontal="fill"/>
      <protection/>
    </xf>
    <xf numFmtId="200" fontId="26" fillId="0" borderId="23" xfId="0" applyNumberFormat="1" applyFont="1" applyFill="1" applyBorder="1" applyAlignment="1" applyProtection="1">
      <alignment horizontal="fill"/>
      <protection/>
    </xf>
    <xf numFmtId="2" fontId="26" fillId="0" borderId="23" xfId="0" applyNumberFormat="1" applyFont="1" applyFill="1" applyBorder="1" applyAlignment="1" applyProtection="1">
      <alignment horizontal="fill"/>
      <protection/>
    </xf>
    <xf numFmtId="186" fontId="26" fillId="16" borderId="22" xfId="0" applyNumberFormat="1" applyFont="1" applyFill="1" applyBorder="1" applyAlignment="1" applyProtection="1">
      <alignment horizontal="fill"/>
      <protection/>
    </xf>
    <xf numFmtId="2" fontId="26" fillId="16" borderId="30" xfId="0" applyNumberFormat="1" applyFont="1" applyFill="1" applyBorder="1" applyAlignment="1" applyProtection="1">
      <alignment horizontal="fill"/>
      <protection/>
    </xf>
    <xf numFmtId="200" fontId="27" fillId="16" borderId="22" xfId="0" applyNumberFormat="1" applyFont="1" applyFill="1" applyBorder="1" applyAlignment="1" applyProtection="1">
      <alignment horizontal="fill"/>
      <protection/>
    </xf>
    <xf numFmtId="2" fontId="27" fillId="16" borderId="23" xfId="0" applyNumberFormat="1" applyFont="1" applyFill="1" applyBorder="1" applyAlignment="1" applyProtection="1">
      <alignment horizontal="fill"/>
      <protection/>
    </xf>
    <xf numFmtId="0" fontId="27" fillId="16" borderId="23" xfId="0" applyFont="1" applyFill="1" applyBorder="1" applyAlignment="1" applyProtection="1">
      <alignment horizontal="fill"/>
      <protection/>
    </xf>
    <xf numFmtId="2" fontId="27" fillId="16" borderId="30" xfId="0" applyNumberFormat="1" applyFont="1" applyFill="1" applyBorder="1" applyAlignment="1" applyProtection="1">
      <alignment horizontal="fill"/>
      <protection/>
    </xf>
    <xf numFmtId="17" fontId="26" fillId="0" borderId="2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200" fontId="26" fillId="0" borderId="0" xfId="0" applyNumberFormat="1" applyFont="1" applyFill="1" applyBorder="1" applyAlignment="1" applyProtection="1">
      <alignment horizontal="center"/>
      <protection/>
    </xf>
    <xf numFmtId="2" fontId="26" fillId="0" borderId="0" xfId="0" applyNumberFormat="1" applyFont="1" applyFill="1" applyBorder="1" applyAlignment="1" applyProtection="1">
      <alignment horizontal="center"/>
      <protection/>
    </xf>
    <xf numFmtId="186" fontId="26" fillId="16" borderId="21" xfId="0" applyNumberFormat="1" applyFont="1" applyFill="1" applyBorder="1" applyAlignment="1" applyProtection="1">
      <alignment horizontal="center"/>
      <protection/>
    </xf>
    <xf numFmtId="2" fontId="26" fillId="16" borderId="32" xfId="0" applyNumberFormat="1" applyFont="1" applyFill="1" applyBorder="1" applyAlignment="1" applyProtection="1">
      <alignment horizontal="center"/>
      <protection/>
    </xf>
    <xf numFmtId="200" fontId="27" fillId="16" borderId="21" xfId="0" applyNumberFormat="1" applyFont="1" applyFill="1" applyBorder="1" applyAlignment="1" applyProtection="1">
      <alignment horizontal="center"/>
      <protection/>
    </xf>
    <xf numFmtId="2" fontId="27" fillId="16" borderId="0" xfId="0" applyNumberFormat="1" applyFont="1" applyFill="1" applyBorder="1" applyAlignment="1" applyProtection="1">
      <alignment horizontal="center"/>
      <protection/>
    </xf>
    <xf numFmtId="0" fontId="27" fillId="16" borderId="0" xfId="0" applyFont="1" applyFill="1" applyBorder="1" applyAlignment="1" applyProtection="1">
      <alignment horizontal="center"/>
      <protection/>
    </xf>
    <xf numFmtId="2" fontId="27" fillId="16" borderId="32" xfId="0" applyNumberFormat="1" applyFont="1" applyFill="1" applyBorder="1" applyAlignment="1" applyProtection="1">
      <alignment horizontal="center"/>
      <protection/>
    </xf>
    <xf numFmtId="17" fontId="26" fillId="0" borderId="21" xfId="0" applyNumberFormat="1" applyFont="1" applyFill="1" applyBorder="1" applyAlignment="1" applyProtection="1">
      <alignment horizontal="center"/>
      <protection/>
    </xf>
    <xf numFmtId="201" fontId="26" fillId="0" borderId="0" xfId="0" applyNumberFormat="1" applyFont="1" applyFill="1" applyBorder="1" applyAlignment="1" applyProtection="1">
      <alignment horizontal="center"/>
      <protection/>
    </xf>
    <xf numFmtId="180" fontId="26" fillId="0" borderId="0" xfId="0" applyNumberFormat="1" applyFont="1" applyFill="1" applyBorder="1" applyAlignment="1" applyProtection="1">
      <alignment horizontal="center"/>
      <protection/>
    </xf>
    <xf numFmtId="180" fontId="27" fillId="16" borderId="0" xfId="0" applyNumberFormat="1" applyFont="1" applyFill="1" applyBorder="1" applyAlignment="1" applyProtection="1">
      <alignment horizontal="center"/>
      <protection/>
    </xf>
    <xf numFmtId="17" fontId="26" fillId="0" borderId="39" xfId="0" applyNumberFormat="1" applyFont="1" applyFill="1" applyBorder="1" applyAlignment="1" applyProtection="1">
      <alignment horizontal="center"/>
      <protection/>
    </xf>
    <xf numFmtId="0" fontId="26" fillId="0" borderId="35" xfId="0" applyFont="1" applyFill="1" applyBorder="1" applyAlignment="1" applyProtection="1">
      <alignment horizontal="fill"/>
      <protection/>
    </xf>
    <xf numFmtId="201" fontId="26" fillId="0" borderId="35" xfId="0" applyNumberFormat="1" applyFont="1" applyFill="1" applyBorder="1" applyAlignment="1" applyProtection="1">
      <alignment horizontal="fill"/>
      <protection/>
    </xf>
    <xf numFmtId="180" fontId="26" fillId="0" borderId="35" xfId="0" applyNumberFormat="1" applyFont="1" applyFill="1" applyBorder="1" applyAlignment="1" applyProtection="1">
      <alignment horizontal="fill"/>
      <protection/>
    </xf>
    <xf numFmtId="200" fontId="26" fillId="0" borderId="35" xfId="0" applyNumberFormat="1" applyFont="1" applyFill="1" applyBorder="1" applyAlignment="1" applyProtection="1">
      <alignment horizontal="fill"/>
      <protection/>
    </xf>
    <xf numFmtId="2" fontId="26" fillId="0" borderId="35" xfId="0" applyNumberFormat="1" applyFont="1" applyFill="1" applyBorder="1" applyAlignment="1" applyProtection="1">
      <alignment horizontal="fill"/>
      <protection/>
    </xf>
    <xf numFmtId="186" fontId="26" fillId="16" borderId="39" xfId="0" applyNumberFormat="1" applyFont="1" applyFill="1" applyBorder="1" applyAlignment="1" applyProtection="1">
      <alignment horizontal="fill"/>
      <protection/>
    </xf>
    <xf numFmtId="200" fontId="27" fillId="16" borderId="39" xfId="0" applyNumberFormat="1" applyFont="1" applyFill="1" applyBorder="1" applyAlignment="1" applyProtection="1">
      <alignment horizontal="fill"/>
      <protection/>
    </xf>
    <xf numFmtId="2" fontId="27" fillId="16" borderId="35" xfId="0" applyNumberFormat="1" applyFont="1" applyFill="1" applyBorder="1" applyAlignment="1" applyProtection="1">
      <alignment horizontal="center"/>
      <protection/>
    </xf>
    <xf numFmtId="180" fontId="27" fillId="16" borderId="35" xfId="0" applyNumberFormat="1" applyFont="1" applyFill="1" applyBorder="1" applyAlignment="1" applyProtection="1">
      <alignment horizontal="center"/>
      <protection/>
    </xf>
    <xf numFmtId="2" fontId="27" fillId="16" borderId="40" xfId="0" applyNumberFormat="1" applyFont="1" applyFill="1" applyBorder="1" applyAlignment="1" applyProtection="1">
      <alignment horizontal="center"/>
      <protection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Fill="1" applyBorder="1" applyAlignment="1">
      <alignment/>
    </xf>
    <xf numFmtId="200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1" fillId="16" borderId="32" xfId="0" applyFont="1" applyFill="1" applyBorder="1" applyAlignment="1">
      <alignment/>
    </xf>
    <xf numFmtId="0" fontId="23" fillId="16" borderId="21" xfId="0" applyFont="1" applyFill="1" applyBorder="1" applyAlignment="1">
      <alignment/>
    </xf>
    <xf numFmtId="0" fontId="23" fillId="16" borderId="0" xfId="0" applyFont="1" applyFill="1" applyBorder="1" applyAlignment="1">
      <alignment/>
    </xf>
    <xf numFmtId="0" fontId="23" fillId="16" borderId="32" xfId="0" applyFont="1" applyFill="1" applyBorder="1" applyAlignment="1">
      <alignment/>
    </xf>
    <xf numFmtId="17" fontId="21" fillId="0" borderId="21" xfId="0" applyNumberFormat="1" applyFont="1" applyFill="1" applyBorder="1" applyAlignment="1">
      <alignment horizontal="center"/>
    </xf>
    <xf numFmtId="180" fontId="21" fillId="0" borderId="0" xfId="0" applyNumberFormat="1" applyFont="1" applyFill="1" applyBorder="1" applyAlignment="1" applyProtection="1">
      <alignment/>
      <protection/>
    </xf>
    <xf numFmtId="181" fontId="21" fillId="0" borderId="0" xfId="0" applyNumberFormat="1" applyFont="1" applyFill="1" applyBorder="1" applyAlignment="1" applyProtection="1">
      <alignment/>
      <protection/>
    </xf>
    <xf numFmtId="201" fontId="21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200" fontId="21" fillId="0" borderId="0" xfId="0" applyNumberFormat="1" applyFont="1" applyFill="1" applyBorder="1" applyAlignment="1" applyProtection="1">
      <alignment/>
      <protection/>
    </xf>
    <xf numFmtId="186" fontId="21" fillId="16" borderId="21" xfId="0" applyNumberFormat="1" applyFont="1" applyFill="1" applyBorder="1" applyAlignment="1" applyProtection="1">
      <alignment/>
      <protection/>
    </xf>
    <xf numFmtId="186" fontId="21" fillId="16" borderId="32" xfId="0" applyNumberFormat="1" applyFont="1" applyFill="1" applyBorder="1" applyAlignment="1" applyProtection="1">
      <alignment/>
      <protection/>
    </xf>
    <xf numFmtId="17" fontId="22" fillId="0" borderId="21" xfId="0" applyNumberFormat="1" applyFont="1" applyFill="1" applyBorder="1" applyAlignment="1">
      <alignment horizontal="center"/>
    </xf>
    <xf numFmtId="205" fontId="21" fillId="0" borderId="21" xfId="58" applyNumberFormat="1" applyFont="1" applyBorder="1" applyAlignment="1">
      <alignment horizontal="center"/>
      <protection/>
    </xf>
    <xf numFmtId="0" fontId="21" fillId="0" borderId="0" xfId="58" applyFont="1" applyBorder="1">
      <alignment/>
      <protection/>
    </xf>
    <xf numFmtId="4" fontId="21" fillId="0" borderId="0" xfId="58" applyNumberFormat="1" applyFont="1" applyBorder="1">
      <alignment/>
      <protection/>
    </xf>
    <xf numFmtId="181" fontId="21" fillId="0" borderId="0" xfId="0" applyNumberFormat="1" applyFont="1" applyBorder="1" applyAlignment="1" applyProtection="1">
      <alignment/>
      <protection/>
    </xf>
    <xf numFmtId="181" fontId="21" fillId="0" borderId="0" xfId="0" applyNumberFormat="1" applyFont="1" applyFill="1" applyBorder="1" applyAlignment="1" applyProtection="1">
      <alignment/>
      <protection/>
    </xf>
    <xf numFmtId="201" fontId="21" fillId="0" borderId="0" xfId="0" applyNumberFormat="1" applyFont="1" applyBorder="1" applyAlignment="1" applyProtection="1">
      <alignment/>
      <protection/>
    </xf>
    <xf numFmtId="180" fontId="21" fillId="0" borderId="0" xfId="0" applyNumberFormat="1" applyFont="1" applyBorder="1" applyAlignment="1" applyProtection="1">
      <alignment/>
      <protection/>
    </xf>
    <xf numFmtId="4" fontId="23" fillId="16" borderId="0" xfId="0" applyNumberFormat="1" applyFont="1" applyFill="1" applyBorder="1" applyAlignment="1">
      <alignment/>
    </xf>
    <xf numFmtId="4" fontId="23" fillId="16" borderId="0" xfId="0" applyNumberFormat="1" applyFont="1" applyFill="1" applyBorder="1" applyAlignment="1" applyProtection="1">
      <alignment/>
      <protection/>
    </xf>
    <xf numFmtId="4" fontId="23" fillId="16" borderId="32" xfId="0" applyNumberFormat="1" applyFont="1" applyFill="1" applyBorder="1" applyAlignment="1">
      <alignment/>
    </xf>
    <xf numFmtId="1" fontId="21" fillId="0" borderId="0" xfId="58" applyNumberFormat="1" applyFont="1" applyBorder="1" applyAlignment="1">
      <alignment horizontal="center"/>
      <protection/>
    </xf>
    <xf numFmtId="0" fontId="21" fillId="0" borderId="21" xfId="59" applyFont="1" applyBorder="1" applyAlignment="1">
      <alignment horizontal="center"/>
      <protection/>
    </xf>
    <xf numFmtId="4" fontId="21" fillId="0" borderId="0" xfId="59" applyNumberFormat="1" applyFont="1" applyBorder="1">
      <alignment/>
      <protection/>
    </xf>
    <xf numFmtId="2" fontId="21" fillId="0" borderId="0" xfId="58" applyNumberFormat="1" applyFont="1" applyBorder="1">
      <alignment/>
      <protection/>
    </xf>
    <xf numFmtId="17" fontId="21" fillId="0" borderId="21" xfId="59" applyNumberFormat="1" applyFont="1" applyBorder="1" applyAlignment="1">
      <alignment horizontal="center"/>
      <protection/>
    </xf>
    <xf numFmtId="4" fontId="23" fillId="16" borderId="25" xfId="0" applyNumberFormat="1" applyFont="1" applyFill="1" applyBorder="1" applyAlignment="1">
      <alignment/>
    </xf>
    <xf numFmtId="4" fontId="23" fillId="16" borderId="25" xfId="0" applyNumberFormat="1" applyFont="1" applyFill="1" applyBorder="1" applyAlignment="1" applyProtection="1">
      <alignment/>
      <protection/>
    </xf>
    <xf numFmtId="4" fontId="23" fillId="16" borderId="41" xfId="0" applyNumberFormat="1" applyFont="1" applyFill="1" applyBorder="1" applyAlignment="1">
      <alignment/>
    </xf>
    <xf numFmtId="17" fontId="21" fillId="0" borderId="21" xfId="0" applyNumberFormat="1" applyFont="1" applyBorder="1" applyAlignment="1">
      <alignment horizontal="center"/>
    </xf>
    <xf numFmtId="0" fontId="22" fillId="0" borderId="0" xfId="58" applyFont="1" applyBorder="1">
      <alignment/>
      <protection/>
    </xf>
    <xf numFmtId="4" fontId="22" fillId="0" borderId="0" xfId="0" applyNumberFormat="1" applyFont="1" applyBorder="1" applyAlignment="1">
      <alignment/>
    </xf>
    <xf numFmtId="202" fontId="22" fillId="0" borderId="0" xfId="0" applyNumberFormat="1" applyFont="1" applyBorder="1" applyAlignment="1">
      <alignment/>
    </xf>
    <xf numFmtId="202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186" fontId="22" fillId="16" borderId="21" xfId="0" applyNumberFormat="1" applyFont="1" applyFill="1" applyBorder="1" applyAlignment="1">
      <alignment/>
    </xf>
    <xf numFmtId="186" fontId="22" fillId="16" borderId="32" xfId="0" applyNumberFormat="1" applyFont="1" applyFill="1" applyBorder="1" applyAlignment="1">
      <alignment/>
    </xf>
    <xf numFmtId="4" fontId="22" fillId="16" borderId="21" xfId="0" applyNumberFormat="1" applyFont="1" applyFill="1" applyBorder="1" applyAlignment="1">
      <alignment/>
    </xf>
    <xf numFmtId="4" fontId="22" fillId="37" borderId="0" xfId="0" applyNumberFormat="1" applyFont="1" applyFill="1" applyBorder="1" applyAlignment="1">
      <alignment/>
    </xf>
    <xf numFmtId="4" fontId="22" fillId="37" borderId="32" xfId="0" applyNumberFormat="1" applyFont="1" applyFill="1" applyBorder="1" applyAlignment="1">
      <alignment/>
    </xf>
    <xf numFmtId="2" fontId="21" fillId="0" borderId="0" xfId="0" applyNumberFormat="1" applyFont="1" applyFill="1" applyBorder="1" applyAlignment="1" applyProtection="1">
      <alignment/>
      <protection/>
    </xf>
    <xf numFmtId="0" fontId="23" fillId="16" borderId="24" xfId="0" applyFont="1" applyFill="1" applyBorder="1" applyAlignment="1">
      <alignment/>
    </xf>
    <xf numFmtId="0" fontId="23" fillId="16" borderId="25" xfId="0" applyFont="1" applyFill="1" applyBorder="1" applyAlignment="1">
      <alignment/>
    </xf>
    <xf numFmtId="0" fontId="23" fillId="16" borderId="41" xfId="0" applyFont="1" applyFill="1" applyBorder="1" applyAlignment="1">
      <alignment/>
    </xf>
    <xf numFmtId="17" fontId="26" fillId="0" borderId="52" xfId="0" applyNumberFormat="1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fill"/>
      <protection/>
    </xf>
    <xf numFmtId="201" fontId="26" fillId="0" borderId="15" xfId="0" applyNumberFormat="1" applyFont="1" applyFill="1" applyBorder="1" applyAlignment="1" applyProtection="1">
      <alignment horizontal="fill"/>
      <protection/>
    </xf>
    <xf numFmtId="200" fontId="26" fillId="0" borderId="15" xfId="0" applyNumberFormat="1" applyFont="1" applyFill="1" applyBorder="1" applyAlignment="1" applyProtection="1">
      <alignment horizontal="fill"/>
      <protection/>
    </xf>
    <xf numFmtId="2" fontId="26" fillId="0" borderId="15" xfId="0" applyNumberFormat="1" applyFont="1" applyFill="1" applyBorder="1" applyAlignment="1" applyProtection="1">
      <alignment horizontal="fill"/>
      <protection/>
    </xf>
    <xf numFmtId="2" fontId="26" fillId="0" borderId="0" xfId="0" applyNumberFormat="1" applyFont="1" applyFill="1" applyBorder="1" applyAlignment="1" applyProtection="1">
      <alignment horizontal="fill"/>
      <protection/>
    </xf>
    <xf numFmtId="1" fontId="21" fillId="0" borderId="0" xfId="0" applyNumberFormat="1" applyFont="1" applyFill="1" applyBorder="1" applyAlignment="1" applyProtection="1">
      <alignment horizontal="center"/>
      <protection/>
    </xf>
    <xf numFmtId="1" fontId="21" fillId="0" borderId="0" xfId="57" applyNumberFormat="1" applyFont="1" applyFill="1" applyBorder="1" applyAlignment="1" applyProtection="1">
      <alignment horizontal="center"/>
      <protection/>
    </xf>
    <xf numFmtId="2" fontId="21" fillId="0" borderId="0" xfId="0" applyNumberFormat="1" applyFont="1" applyFill="1" applyBorder="1" applyAlignment="1" applyProtection="1">
      <alignment/>
      <protection/>
    </xf>
    <xf numFmtId="0" fontId="0" fillId="16" borderId="21" xfId="0" applyFill="1" applyBorder="1" applyAlignment="1">
      <alignment/>
    </xf>
    <xf numFmtId="17" fontId="22" fillId="0" borderId="24" xfId="0" applyNumberFormat="1" applyFont="1" applyBorder="1" applyAlignment="1">
      <alignment horizontal="center"/>
    </xf>
    <xf numFmtId="0" fontId="22" fillId="0" borderId="25" xfId="0" applyFont="1" applyBorder="1" applyAlignment="1">
      <alignment/>
    </xf>
    <xf numFmtId="202" fontId="22" fillId="0" borderId="25" xfId="0" applyNumberFormat="1" applyFont="1" applyBorder="1" applyAlignment="1">
      <alignment/>
    </xf>
    <xf numFmtId="202" fontId="22" fillId="0" borderId="25" xfId="0" applyNumberFormat="1" applyFont="1" applyFill="1" applyBorder="1" applyAlignment="1">
      <alignment/>
    </xf>
    <xf numFmtId="4" fontId="22" fillId="0" borderId="25" xfId="0" applyNumberFormat="1" applyFont="1" applyBorder="1" applyAlignment="1">
      <alignment/>
    </xf>
    <xf numFmtId="186" fontId="22" fillId="16" borderId="24" xfId="0" applyNumberFormat="1" applyFont="1" applyFill="1" applyBorder="1" applyAlignment="1">
      <alignment/>
    </xf>
    <xf numFmtId="186" fontId="22" fillId="16" borderId="41" xfId="0" applyNumberFormat="1" applyFont="1" applyFill="1" applyBorder="1" applyAlignment="1">
      <alignment/>
    </xf>
    <xf numFmtId="0" fontId="0" fillId="16" borderId="24" xfId="0" applyFill="1" applyBorder="1" applyAlignment="1">
      <alignment/>
    </xf>
    <xf numFmtId="4" fontId="22" fillId="37" borderId="25" xfId="0" applyNumberFormat="1" applyFont="1" applyFill="1" applyBorder="1" applyAlignment="1">
      <alignment/>
    </xf>
    <xf numFmtId="4" fontId="22" fillId="37" borderId="41" xfId="0" applyNumberFormat="1" applyFont="1" applyFill="1" applyBorder="1" applyAlignment="1">
      <alignment/>
    </xf>
    <xf numFmtId="17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186" fontId="21" fillId="0" borderId="0" xfId="0" applyNumberFormat="1" applyFont="1" applyFill="1" applyAlignment="1">
      <alignment/>
    </xf>
    <xf numFmtId="17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Fill="1" applyAlignment="1">
      <alignment/>
    </xf>
    <xf numFmtId="17" fontId="23" fillId="0" borderId="22" xfId="0" applyNumberFormat="1" applyFont="1" applyBorder="1" applyAlignment="1">
      <alignment horizontal="center"/>
    </xf>
    <xf numFmtId="0" fontId="23" fillId="0" borderId="23" xfId="0" applyFont="1" applyBorder="1" applyAlignment="1">
      <alignment/>
    </xf>
    <xf numFmtId="17" fontId="23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17" fontId="23" fillId="0" borderId="24" xfId="0" applyNumberFormat="1" applyFont="1" applyBorder="1" applyAlignment="1">
      <alignment horizontal="center"/>
    </xf>
    <xf numFmtId="0" fontId="23" fillId="0" borderId="25" xfId="0" applyFont="1" applyBorder="1" applyAlignment="1">
      <alignment/>
    </xf>
    <xf numFmtId="14" fontId="13" fillId="16" borderId="35" xfId="0" applyNumberFormat="1" applyFont="1" applyFill="1" applyBorder="1" applyAlignment="1">
      <alignment/>
    </xf>
    <xf numFmtId="0" fontId="14" fillId="16" borderId="21" xfId="0" applyFont="1" applyFill="1" applyBorder="1" applyAlignment="1">
      <alignment/>
    </xf>
    <xf numFmtId="0" fontId="14" fillId="16" borderId="0" xfId="0" applyFont="1" applyFill="1" applyBorder="1" applyAlignment="1">
      <alignment/>
    </xf>
    <xf numFmtId="0" fontId="14" fillId="16" borderId="0" xfId="0" applyFont="1" applyFill="1" applyAlignment="1">
      <alignment/>
    </xf>
    <xf numFmtId="0" fontId="13" fillId="16" borderId="21" xfId="0" applyFont="1" applyFill="1" applyBorder="1" applyAlignment="1" quotePrefix="1">
      <alignment horizontal="center"/>
    </xf>
    <xf numFmtId="0" fontId="13" fillId="16" borderId="0" xfId="0" applyFont="1" applyFill="1" applyBorder="1" applyAlignment="1" quotePrefix="1">
      <alignment horizontal="center"/>
    </xf>
    <xf numFmtId="0" fontId="13" fillId="16" borderId="32" xfId="0" applyFont="1" applyFill="1" applyBorder="1" applyAlignment="1" quotePrefix="1">
      <alignment horizontal="center"/>
    </xf>
    <xf numFmtId="0" fontId="13" fillId="16" borderId="21" xfId="0" applyFont="1" applyFill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4" fillId="16" borderId="21" xfId="0" applyFont="1" applyFill="1" applyBorder="1" applyAlignment="1" quotePrefix="1">
      <alignment horizontal="fill"/>
    </xf>
    <xf numFmtId="4" fontId="14" fillId="16" borderId="0" xfId="0" applyNumberFormat="1" applyFont="1" applyFill="1" applyBorder="1" applyAlignment="1" quotePrefix="1">
      <alignment horizontal="fill"/>
    </xf>
    <xf numFmtId="0" fontId="14" fillId="16" borderId="0" xfId="0" applyFont="1" applyFill="1" applyBorder="1" applyAlignment="1" quotePrefix="1">
      <alignment horizontal="fill"/>
    </xf>
    <xf numFmtId="4" fontId="14" fillId="16" borderId="21" xfId="0" applyNumberFormat="1" applyFont="1" applyFill="1" applyBorder="1" applyAlignment="1" quotePrefix="1">
      <alignment horizontal="fill"/>
    </xf>
    <xf numFmtId="4" fontId="14" fillId="16" borderId="32" xfId="0" applyNumberFormat="1" applyFont="1" applyFill="1" applyBorder="1" applyAlignment="1" quotePrefix="1">
      <alignment horizontal="fill"/>
    </xf>
    <xf numFmtId="4" fontId="14" fillId="16" borderId="0" xfId="0" applyNumberFormat="1" applyFont="1" applyFill="1" applyBorder="1" applyAlignment="1">
      <alignment/>
    </xf>
    <xf numFmtId="4" fontId="14" fillId="16" borderId="21" xfId="0" applyNumberFormat="1" applyFont="1" applyFill="1" applyBorder="1" applyAlignment="1">
      <alignment/>
    </xf>
    <xf numFmtId="4" fontId="14" fillId="16" borderId="32" xfId="0" applyNumberFormat="1" applyFont="1" applyFill="1" applyBorder="1" applyAlignment="1">
      <alignment/>
    </xf>
    <xf numFmtId="4" fontId="13" fillId="16" borderId="24" xfId="0" applyNumberFormat="1" applyFont="1" applyFill="1" applyBorder="1" applyAlignment="1">
      <alignment/>
    </xf>
    <xf numFmtId="4" fontId="14" fillId="16" borderId="0" xfId="0" applyNumberFormat="1" applyFont="1" applyFill="1" applyBorder="1" applyAlignment="1">
      <alignment horizontal="center"/>
    </xf>
    <xf numFmtId="0" fontId="14" fillId="16" borderId="0" xfId="0" applyFont="1" applyFill="1" applyBorder="1" applyAlignment="1">
      <alignment horizontal="center"/>
    </xf>
    <xf numFmtId="186" fontId="14" fillId="16" borderId="0" xfId="0" applyNumberFormat="1" applyFont="1" applyFill="1" applyBorder="1" applyAlignment="1">
      <alignment/>
    </xf>
    <xf numFmtId="4" fontId="14" fillId="16" borderId="25" xfId="0" applyNumberFormat="1" applyFont="1" applyFill="1" applyBorder="1" applyAlignment="1">
      <alignment/>
    </xf>
    <xf numFmtId="4" fontId="13" fillId="16" borderId="53" xfId="0" applyNumberFormat="1" applyFont="1" applyFill="1" applyBorder="1" applyAlignment="1">
      <alignment/>
    </xf>
    <xf numFmtId="4" fontId="13" fillId="16" borderId="54" xfId="0" applyNumberFormat="1" applyFont="1" applyFill="1" applyBorder="1" applyAlignment="1">
      <alignment/>
    </xf>
    <xf numFmtId="0" fontId="14" fillId="16" borderId="21" xfId="0" applyFont="1" applyFill="1" applyBorder="1" applyAlignment="1">
      <alignment horizontal="left"/>
    </xf>
    <xf numFmtId="4" fontId="14" fillId="16" borderId="0" xfId="0" applyNumberFormat="1" applyFont="1" applyFill="1" applyBorder="1" applyAlignment="1" quotePrefix="1">
      <alignment/>
    </xf>
    <xf numFmtId="4" fontId="14" fillId="16" borderId="0" xfId="0" applyNumberFormat="1" applyFont="1" applyFill="1" applyBorder="1" applyAlignment="1">
      <alignment/>
    </xf>
    <xf numFmtId="186" fontId="14" fillId="16" borderId="0" xfId="0" applyNumberFormat="1" applyFont="1" applyFill="1" applyBorder="1" applyAlignment="1">
      <alignment/>
    </xf>
    <xf numFmtId="4" fontId="14" fillId="16" borderId="25" xfId="0" applyNumberFormat="1" applyFont="1" applyFill="1" applyBorder="1" applyAlignment="1">
      <alignment/>
    </xf>
    <xf numFmtId="4" fontId="13" fillId="16" borderId="53" xfId="0" applyNumberFormat="1" applyFont="1" applyFill="1" applyBorder="1" applyAlignment="1">
      <alignment/>
    </xf>
    <xf numFmtId="4" fontId="13" fillId="16" borderId="0" xfId="0" applyNumberFormat="1" applyFont="1" applyFill="1" applyBorder="1" applyAlignment="1">
      <alignment/>
    </xf>
    <xf numFmtId="4" fontId="13" fillId="16" borderId="55" xfId="0" applyNumberFormat="1" applyFont="1" applyFill="1" applyBorder="1" applyAlignment="1">
      <alignment/>
    </xf>
    <xf numFmtId="4" fontId="13" fillId="16" borderId="56" xfId="0" applyNumberFormat="1" applyFont="1" applyFill="1" applyBorder="1" applyAlignment="1" quotePrefix="1">
      <alignment/>
    </xf>
    <xf numFmtId="0" fontId="14" fillId="16" borderId="25" xfId="0" applyFont="1" applyFill="1" applyBorder="1" applyAlignment="1">
      <alignment/>
    </xf>
    <xf numFmtId="186" fontId="14" fillId="16" borderId="25" xfId="0" applyNumberFormat="1" applyFont="1" applyFill="1" applyBorder="1" applyAlignment="1">
      <alignment/>
    </xf>
    <xf numFmtId="186" fontId="13" fillId="16" borderId="0" xfId="0" applyNumberFormat="1" applyFont="1" applyFill="1" applyBorder="1" applyAlignment="1">
      <alignment/>
    </xf>
    <xf numFmtId="4" fontId="13" fillId="16" borderId="25" xfId="0" applyNumberFormat="1" applyFont="1" applyFill="1" applyBorder="1" applyAlignment="1">
      <alignment/>
    </xf>
    <xf numFmtId="186" fontId="13" fillId="16" borderId="25" xfId="0" applyNumberFormat="1" applyFont="1" applyFill="1" applyBorder="1" applyAlignment="1">
      <alignment/>
    </xf>
    <xf numFmtId="4" fontId="14" fillId="16" borderId="25" xfId="0" applyNumberFormat="1" applyFont="1" applyFill="1" applyBorder="1" applyAlignment="1">
      <alignment horizontal="center"/>
    </xf>
    <xf numFmtId="0" fontId="14" fillId="16" borderId="25" xfId="0" applyFont="1" applyFill="1" applyBorder="1" applyAlignment="1">
      <alignment horizontal="center"/>
    </xf>
    <xf numFmtId="4" fontId="13" fillId="16" borderId="43" xfId="0" applyNumberFormat="1" applyFont="1" applyFill="1" applyBorder="1" applyAlignment="1">
      <alignment/>
    </xf>
    <xf numFmtId="4" fontId="13" fillId="16" borderId="31" xfId="0" applyNumberFormat="1" applyFont="1" applyFill="1" applyBorder="1" applyAlignment="1">
      <alignment/>
    </xf>
    <xf numFmtId="4" fontId="14" fillId="16" borderId="53" xfId="0" applyNumberFormat="1" applyFont="1" applyFill="1" applyBorder="1" applyAlignment="1">
      <alignment/>
    </xf>
    <xf numFmtId="4" fontId="13" fillId="16" borderId="19" xfId="0" applyNumberFormat="1" applyFont="1" applyFill="1" applyBorder="1" applyAlignment="1">
      <alignment/>
    </xf>
    <xf numFmtId="4" fontId="13" fillId="16" borderId="10" xfId="0" applyNumberFormat="1" applyFont="1" applyFill="1" applyBorder="1" applyAlignment="1">
      <alignment/>
    </xf>
    <xf numFmtId="4" fontId="13" fillId="16" borderId="23" xfId="0" applyNumberFormat="1" applyFont="1" applyFill="1" applyBorder="1" applyAlignment="1">
      <alignment/>
    </xf>
    <xf numFmtId="4" fontId="13" fillId="16" borderId="30" xfId="0" applyNumberFormat="1" applyFont="1" applyFill="1" applyBorder="1" applyAlignment="1">
      <alignment/>
    </xf>
    <xf numFmtId="0" fontId="0" fillId="16" borderId="0" xfId="0" applyFill="1" applyBorder="1" applyAlignment="1">
      <alignment/>
    </xf>
    <xf numFmtId="4" fontId="0" fillId="0" borderId="0" xfId="0" applyNumberFormat="1" applyAlignment="1">
      <alignment/>
    </xf>
    <xf numFmtId="4" fontId="9" fillId="0" borderId="21" xfId="0" applyNumberFormat="1" applyFont="1" applyFill="1" applyBorder="1" applyAlignment="1">
      <alignment/>
    </xf>
    <xf numFmtId="4" fontId="8" fillId="34" borderId="10" xfId="56" applyNumberFormat="1" applyFont="1" applyFill="1" applyBorder="1" applyAlignment="1">
      <alignment/>
      <protection/>
    </xf>
    <xf numFmtId="199" fontId="14" fillId="16" borderId="0" xfId="0" applyNumberFormat="1" applyFont="1" applyFill="1" applyBorder="1" applyAlignment="1">
      <alignment/>
    </xf>
    <xf numFmtId="186" fontId="13" fillId="16" borderId="53" xfId="0" applyNumberFormat="1" applyFont="1" applyFill="1" applyBorder="1" applyAlignment="1">
      <alignment/>
    </xf>
    <xf numFmtId="0" fontId="0" fillId="16" borderId="0" xfId="0" applyFill="1" applyAlignment="1">
      <alignment/>
    </xf>
    <xf numFmtId="14" fontId="14" fillId="0" borderId="21" xfId="0" applyNumberFormat="1" applyFont="1" applyFill="1" applyBorder="1" applyAlignment="1">
      <alignment horizontal="left"/>
    </xf>
    <xf numFmtId="0" fontId="17" fillId="16" borderId="21" xfId="0" applyFont="1" applyFill="1" applyBorder="1" applyAlignment="1">
      <alignment/>
    </xf>
    <xf numFmtId="4" fontId="13" fillId="16" borderId="0" xfId="0" applyNumberFormat="1" applyFont="1" applyFill="1" applyBorder="1" applyAlignment="1">
      <alignment horizontal="center"/>
    </xf>
    <xf numFmtId="14" fontId="12" fillId="8" borderId="43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12" fillId="0" borderId="43" xfId="0" applyNumberFormat="1" applyFont="1" applyBorder="1" applyAlignment="1">
      <alignment horizontal="center"/>
    </xf>
    <xf numFmtId="186" fontId="11" fillId="0" borderId="0" xfId="0" applyNumberFormat="1" applyFont="1" applyAlignment="1">
      <alignment horizontal="center"/>
    </xf>
    <xf numFmtId="186" fontId="11" fillId="0" borderId="0" xfId="0" applyNumberFormat="1" applyFont="1" applyAlignment="1">
      <alignment/>
    </xf>
    <xf numFmtId="186" fontId="11" fillId="0" borderId="0" xfId="0" applyNumberFormat="1" applyFont="1" applyFill="1" applyAlignment="1">
      <alignment/>
    </xf>
    <xf numFmtId="17" fontId="12" fillId="0" borderId="10" xfId="0" applyNumberFormat="1" applyFont="1" applyFill="1" applyBorder="1" applyAlignment="1">
      <alignment horizontal="left"/>
    </xf>
    <xf numFmtId="4" fontId="11" fillId="0" borderId="43" xfId="0" applyNumberFormat="1" applyFont="1" applyBorder="1" applyAlignment="1">
      <alignment/>
    </xf>
    <xf numFmtId="199" fontId="11" fillId="0" borderId="0" xfId="0" applyNumberFormat="1" applyFont="1" applyFill="1" applyBorder="1" applyAlignment="1">
      <alignment/>
    </xf>
    <xf numFmtId="199" fontId="11" fillId="0" borderId="25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24" xfId="0" applyFont="1" applyBorder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17" fontId="23" fillId="0" borderId="15" xfId="0" applyNumberFormat="1" applyFont="1" applyFill="1" applyBorder="1" applyAlignment="1" applyProtection="1">
      <alignment horizontal="center"/>
      <protection/>
    </xf>
    <xf numFmtId="0" fontId="24" fillId="0" borderId="33" xfId="0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>
      <alignment/>
    </xf>
    <xf numFmtId="0" fontId="24" fillId="0" borderId="15" xfId="0" applyFont="1" applyFill="1" applyBorder="1" applyAlignment="1" applyProtection="1">
      <alignment horizontal="left"/>
      <protection/>
    </xf>
    <xf numFmtId="0" fontId="23" fillId="0" borderId="15" xfId="0" applyFont="1" applyFill="1" applyBorder="1" applyAlignment="1" applyProtection="1">
      <alignment horizontal="left"/>
      <protection/>
    </xf>
    <xf numFmtId="200" fontId="23" fillId="0" borderId="15" xfId="0" applyNumberFormat="1" applyFont="1" applyFill="1" applyBorder="1" applyAlignment="1" applyProtection="1">
      <alignment horizontal="left"/>
      <protection/>
    </xf>
    <xf numFmtId="2" fontId="23" fillId="0" borderId="15" xfId="0" applyNumberFormat="1" applyFont="1" applyFill="1" applyBorder="1" applyAlignment="1" applyProtection="1">
      <alignment horizontal="left"/>
      <protection/>
    </xf>
    <xf numFmtId="2" fontId="23" fillId="0" borderId="15" xfId="0" applyNumberFormat="1" applyFont="1" applyFill="1" applyBorder="1" applyAlignment="1">
      <alignment/>
    </xf>
    <xf numFmtId="17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00" fontId="23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4" fillId="38" borderId="33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24" fillId="37" borderId="22" xfId="0" applyFont="1" applyFill="1" applyBorder="1" applyAlignment="1" applyProtection="1">
      <alignment horizontal="left"/>
      <protection/>
    </xf>
    <xf numFmtId="0" fontId="23" fillId="37" borderId="30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200" fontId="24" fillId="0" borderId="0" xfId="0" applyNumberFormat="1" applyFont="1" applyFill="1" applyBorder="1" applyAlignment="1">
      <alignment/>
    </xf>
    <xf numFmtId="2" fontId="79" fillId="0" borderId="10" xfId="0" applyNumberFormat="1" applyFont="1" applyFill="1" applyBorder="1" applyAlignment="1">
      <alignment horizontal="center"/>
    </xf>
    <xf numFmtId="200" fontId="24" fillId="16" borderId="26" xfId="0" applyNumberFormat="1" applyFont="1" applyFill="1" applyBorder="1" applyAlignment="1">
      <alignment horizontal="center"/>
    </xf>
    <xf numFmtId="200" fontId="24" fillId="16" borderId="32" xfId="0" applyNumberFormat="1" applyFont="1" applyFill="1" applyBorder="1" applyAlignment="1">
      <alignment horizontal="center"/>
    </xf>
    <xf numFmtId="2" fontId="79" fillId="16" borderId="41" xfId="0" applyNumberFormat="1" applyFont="1" applyFill="1" applyBorder="1" applyAlignment="1">
      <alignment horizontal="center"/>
    </xf>
    <xf numFmtId="17" fontId="27" fillId="0" borderId="22" xfId="0" applyNumberFormat="1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 horizontal="fill"/>
      <protection/>
    </xf>
    <xf numFmtId="201" fontId="27" fillId="0" borderId="23" xfId="0" applyNumberFormat="1" applyFont="1" applyFill="1" applyBorder="1" applyAlignment="1" applyProtection="1">
      <alignment horizontal="fill"/>
      <protection/>
    </xf>
    <xf numFmtId="200" fontId="27" fillId="0" borderId="23" xfId="0" applyNumberFormat="1" applyFont="1" applyFill="1" applyBorder="1" applyAlignment="1" applyProtection="1">
      <alignment horizontal="fill"/>
      <protection/>
    </xf>
    <xf numFmtId="2" fontId="27" fillId="0" borderId="23" xfId="0" applyNumberFormat="1" applyFont="1" applyFill="1" applyBorder="1" applyAlignment="1" applyProtection="1">
      <alignment horizontal="fill"/>
      <protection/>
    </xf>
    <xf numFmtId="2" fontId="27" fillId="0" borderId="30" xfId="0" applyNumberFormat="1" applyFont="1" applyFill="1" applyBorder="1" applyAlignment="1" applyProtection="1">
      <alignment horizontal="fill"/>
      <protection/>
    </xf>
    <xf numFmtId="200" fontId="27" fillId="16" borderId="10" xfId="0" applyNumberFormat="1" applyFont="1" applyFill="1" applyBorder="1" applyAlignment="1" applyProtection="1">
      <alignment horizontal="center"/>
      <protection/>
    </xf>
    <xf numFmtId="200" fontId="27" fillId="16" borderId="26" xfId="0" applyNumberFormat="1" applyFont="1" applyFill="1" applyBorder="1" applyAlignment="1" applyProtection="1">
      <alignment horizontal="center"/>
      <protection/>
    </xf>
    <xf numFmtId="17" fontId="27" fillId="0" borderId="2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201" fontId="27" fillId="0" borderId="0" xfId="0" applyNumberFormat="1" applyFont="1" applyFill="1" applyBorder="1" applyAlignment="1" applyProtection="1">
      <alignment horizontal="center"/>
      <protection/>
    </xf>
    <xf numFmtId="200" fontId="27" fillId="0" borderId="0" xfId="0" applyNumberFormat="1" applyFont="1" applyFill="1" applyBorder="1" applyAlignment="1" applyProtection="1">
      <alignment horizontal="center"/>
      <protection/>
    </xf>
    <xf numFmtId="2" fontId="27" fillId="0" borderId="0" xfId="0" applyNumberFormat="1" applyFont="1" applyFill="1" applyBorder="1" applyAlignment="1" applyProtection="1">
      <alignment horizontal="center"/>
      <protection/>
    </xf>
    <xf numFmtId="2" fontId="27" fillId="0" borderId="32" xfId="0" applyNumberFormat="1" applyFont="1" applyFill="1" applyBorder="1" applyAlignment="1" applyProtection="1">
      <alignment horizontal="center"/>
      <protection/>
    </xf>
    <xf numFmtId="200" fontId="27" fillId="16" borderId="31" xfId="0" applyNumberFormat="1" applyFont="1" applyFill="1" applyBorder="1" applyAlignment="1" applyProtection="1">
      <alignment horizontal="center"/>
      <protection/>
    </xf>
    <xf numFmtId="17" fontId="27" fillId="0" borderId="21" xfId="0" applyNumberFormat="1" applyFont="1" applyFill="1" applyBorder="1" applyAlignment="1" applyProtection="1">
      <alignment horizontal="center"/>
      <protection/>
    </xf>
    <xf numFmtId="180" fontId="27" fillId="0" borderId="0" xfId="0" applyNumberFormat="1" applyFont="1" applyFill="1" applyBorder="1" applyAlignment="1" applyProtection="1">
      <alignment horizontal="center"/>
      <protection/>
    </xf>
    <xf numFmtId="17" fontId="27" fillId="0" borderId="39" xfId="0" applyNumberFormat="1" applyFont="1" applyFill="1" applyBorder="1" applyAlignment="1" applyProtection="1">
      <alignment horizontal="center"/>
      <protection/>
    </xf>
    <xf numFmtId="0" fontId="27" fillId="0" borderId="35" xfId="0" applyFont="1" applyFill="1" applyBorder="1" applyAlignment="1" applyProtection="1">
      <alignment horizontal="fill"/>
      <protection/>
    </xf>
    <xf numFmtId="201" fontId="27" fillId="0" borderId="35" xfId="0" applyNumberFormat="1" applyFont="1" applyFill="1" applyBorder="1" applyAlignment="1" applyProtection="1">
      <alignment horizontal="fill"/>
      <protection/>
    </xf>
    <xf numFmtId="180" fontId="27" fillId="0" borderId="35" xfId="0" applyNumberFormat="1" applyFont="1" applyFill="1" applyBorder="1" applyAlignment="1" applyProtection="1">
      <alignment horizontal="fill"/>
      <protection/>
    </xf>
    <xf numFmtId="200" fontId="27" fillId="0" borderId="35" xfId="0" applyNumberFormat="1" applyFont="1" applyFill="1" applyBorder="1" applyAlignment="1" applyProtection="1">
      <alignment horizontal="fill"/>
      <protection/>
    </xf>
    <xf numFmtId="2" fontId="27" fillId="0" borderId="35" xfId="0" applyNumberFormat="1" applyFont="1" applyFill="1" applyBorder="1" applyAlignment="1" applyProtection="1">
      <alignment horizontal="center"/>
      <protection/>
    </xf>
    <xf numFmtId="180" fontId="27" fillId="0" borderId="35" xfId="0" applyNumberFormat="1" applyFont="1" applyFill="1" applyBorder="1" applyAlignment="1" applyProtection="1">
      <alignment horizontal="center"/>
      <protection/>
    </xf>
    <xf numFmtId="2" fontId="27" fillId="0" borderId="40" xfId="0" applyNumberFormat="1" applyFont="1" applyFill="1" applyBorder="1" applyAlignment="1" applyProtection="1">
      <alignment horizontal="center"/>
      <protection/>
    </xf>
    <xf numFmtId="200" fontId="27" fillId="16" borderId="43" xfId="0" applyNumberFormat="1" applyFont="1" applyFill="1" applyBorder="1" applyAlignment="1" applyProtection="1">
      <alignment horizontal="center"/>
      <protection/>
    </xf>
    <xf numFmtId="200" fontId="27" fillId="16" borderId="43" xfId="0" applyNumberFormat="1" applyFont="1" applyFill="1" applyBorder="1" applyAlignment="1" applyProtection="1">
      <alignment horizontal="fill"/>
      <protection/>
    </xf>
    <xf numFmtId="0" fontId="23" fillId="16" borderId="19" xfId="0" applyFont="1" applyFill="1" applyBorder="1" applyAlignment="1">
      <alignment/>
    </xf>
    <xf numFmtId="0" fontId="23" fillId="16" borderId="37" xfId="0" applyFont="1" applyFill="1" applyBorder="1" applyAlignment="1">
      <alignment/>
    </xf>
    <xf numFmtId="0" fontId="23" fillId="0" borderId="21" xfId="0" applyFont="1" applyBorder="1" applyAlignment="1">
      <alignment horizontal="center"/>
    </xf>
    <xf numFmtId="0" fontId="33" fillId="0" borderId="0" xfId="0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200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23" fillId="0" borderId="32" xfId="0" applyFont="1" applyFill="1" applyBorder="1" applyAlignment="1">
      <alignment/>
    </xf>
    <xf numFmtId="17" fontId="23" fillId="0" borderId="21" xfId="0" applyNumberFormat="1" applyFont="1" applyFill="1" applyBorder="1" applyAlignment="1">
      <alignment horizontal="center"/>
    </xf>
    <xf numFmtId="180" fontId="23" fillId="0" borderId="0" xfId="0" applyNumberFormat="1" applyFont="1" applyFill="1" applyBorder="1" applyAlignment="1" applyProtection="1">
      <alignment/>
      <protection/>
    </xf>
    <xf numFmtId="181" fontId="23" fillId="0" borderId="0" xfId="0" applyNumberFormat="1" applyFont="1" applyFill="1" applyBorder="1" applyAlignment="1" applyProtection="1">
      <alignment/>
      <protection/>
    </xf>
    <xf numFmtId="201" fontId="23" fillId="0" borderId="0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200" fontId="23" fillId="0" borderId="0" xfId="0" applyNumberFormat="1" applyFont="1" applyFill="1" applyBorder="1" applyAlignment="1" applyProtection="1">
      <alignment/>
      <protection/>
    </xf>
    <xf numFmtId="4" fontId="23" fillId="0" borderId="32" xfId="0" applyNumberFormat="1" applyFont="1" applyFill="1" applyBorder="1" applyAlignment="1" applyProtection="1">
      <alignment/>
      <protection/>
    </xf>
    <xf numFmtId="17" fontId="24" fillId="0" borderId="21" xfId="0" applyNumberFormat="1" applyFont="1" applyFill="1" applyBorder="1" applyAlignment="1">
      <alignment horizontal="center"/>
    </xf>
    <xf numFmtId="0" fontId="23" fillId="0" borderId="0" xfId="58" applyFont="1" applyBorder="1">
      <alignment/>
      <protection/>
    </xf>
    <xf numFmtId="201" fontId="23" fillId="0" borderId="0" xfId="0" applyNumberFormat="1" applyFont="1" applyBorder="1" applyAlignment="1" applyProtection="1">
      <alignment/>
      <protection/>
    </xf>
    <xf numFmtId="180" fontId="23" fillId="0" borderId="0" xfId="0" applyNumberFormat="1" applyFont="1" applyBorder="1" applyAlignment="1" applyProtection="1">
      <alignment/>
      <protection/>
    </xf>
    <xf numFmtId="1" fontId="21" fillId="0" borderId="0" xfId="58" applyNumberFormat="1" applyFont="1" applyAlignment="1">
      <alignment horizontal="center"/>
      <protection/>
    </xf>
    <xf numFmtId="181" fontId="21" fillId="0" borderId="0" xfId="0" applyNumberFormat="1" applyFont="1" applyFill="1" applyAlignment="1" applyProtection="1">
      <alignment/>
      <protection/>
    </xf>
    <xf numFmtId="17" fontId="23" fillId="0" borderId="21" xfId="59" applyNumberFormat="1" applyFont="1" applyBorder="1" applyAlignment="1">
      <alignment horizontal="center"/>
      <protection/>
    </xf>
    <xf numFmtId="0" fontId="34" fillId="0" borderId="0" xfId="60" applyFont="1" applyBorder="1">
      <alignment/>
      <protection/>
    </xf>
    <xf numFmtId="4" fontId="23" fillId="0" borderId="0" xfId="59" applyNumberFormat="1" applyFont="1" applyBorder="1">
      <alignment/>
      <protection/>
    </xf>
    <xf numFmtId="2" fontId="23" fillId="0" borderId="0" xfId="58" applyNumberFormat="1" applyFont="1" applyBorder="1">
      <alignment/>
      <protection/>
    </xf>
    <xf numFmtId="17" fontId="23" fillId="0" borderId="24" xfId="59" applyNumberFormat="1" applyFont="1" applyBorder="1" applyAlignment="1">
      <alignment horizontal="center"/>
      <protection/>
    </xf>
    <xf numFmtId="0" fontId="23" fillId="0" borderId="25" xfId="58" applyFont="1" applyBorder="1">
      <alignment/>
      <protection/>
    </xf>
    <xf numFmtId="2" fontId="23" fillId="0" borderId="25" xfId="58" applyNumberFormat="1" applyFont="1" applyBorder="1">
      <alignment/>
      <protection/>
    </xf>
    <xf numFmtId="201" fontId="23" fillId="0" borderId="25" xfId="0" applyNumberFormat="1" applyFont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180" fontId="23" fillId="0" borderId="25" xfId="0" applyNumberFormat="1" applyFont="1" applyBorder="1" applyAlignment="1" applyProtection="1">
      <alignment/>
      <protection/>
    </xf>
    <xf numFmtId="4" fontId="23" fillId="0" borderId="41" xfId="0" applyNumberFormat="1" applyFont="1" applyFill="1" applyBorder="1" applyAlignment="1" applyProtection="1">
      <alignment/>
      <protection/>
    </xf>
    <xf numFmtId="1" fontId="23" fillId="0" borderId="0" xfId="58" applyNumberFormat="1" applyFont="1" applyBorder="1" applyAlignment="1">
      <alignment horizontal="center"/>
      <protection/>
    </xf>
    <xf numFmtId="0" fontId="24" fillId="0" borderId="25" xfId="58" applyFont="1" applyBorder="1" applyAlignment="1">
      <alignment horizontal="center"/>
      <protection/>
    </xf>
    <xf numFmtId="4" fontId="24" fillId="0" borderId="25" xfId="0" applyNumberFormat="1" applyFont="1" applyBorder="1" applyAlignment="1">
      <alignment/>
    </xf>
    <xf numFmtId="202" fontId="24" fillId="0" borderId="25" xfId="0" applyNumberFormat="1" applyFont="1" applyBorder="1" applyAlignment="1">
      <alignment/>
    </xf>
    <xf numFmtId="202" fontId="24" fillId="0" borderId="25" xfId="0" applyNumberFormat="1" applyFont="1" applyFill="1" applyBorder="1" applyAlignment="1">
      <alignment/>
    </xf>
    <xf numFmtId="4" fontId="24" fillId="0" borderId="25" xfId="0" applyNumberFormat="1" applyFont="1" applyFill="1" applyBorder="1" applyAlignment="1">
      <alignment/>
    </xf>
    <xf numFmtId="4" fontId="24" fillId="0" borderId="41" xfId="0" applyNumberFormat="1" applyFont="1" applyFill="1" applyBorder="1" applyAlignment="1">
      <alignment/>
    </xf>
    <xf numFmtId="4" fontId="24" fillId="16" borderId="25" xfId="0" applyNumberFormat="1" applyFont="1" applyFill="1" applyBorder="1" applyAlignment="1">
      <alignment/>
    </xf>
    <xf numFmtId="4" fontId="24" fillId="16" borderId="10" xfId="0" applyNumberFormat="1" applyFont="1" applyFill="1" applyBorder="1" applyAlignment="1">
      <alignment/>
    </xf>
    <xf numFmtId="17" fontId="23" fillId="0" borderId="0" xfId="0" applyNumberFormat="1" applyFont="1" applyBorder="1" applyAlignment="1">
      <alignment horizontal="center"/>
    </xf>
    <xf numFmtId="0" fontId="24" fillId="0" borderId="0" xfId="58" applyFont="1" applyBorder="1" applyAlignment="1">
      <alignment horizontal="center"/>
      <protection/>
    </xf>
    <xf numFmtId="4" fontId="24" fillId="0" borderId="0" xfId="0" applyNumberFormat="1" applyFont="1" applyBorder="1" applyAlignment="1">
      <alignment/>
    </xf>
    <xf numFmtId="202" fontId="24" fillId="0" borderId="0" xfId="0" applyNumberFormat="1" applyFont="1" applyBorder="1" applyAlignment="1">
      <alignment/>
    </xf>
    <xf numFmtId="202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4" fillId="16" borderId="0" xfId="0" applyNumberFormat="1" applyFont="1" applyFill="1" applyBorder="1" applyAlignment="1">
      <alignment/>
    </xf>
    <xf numFmtId="0" fontId="23" fillId="0" borderId="23" xfId="0" applyFont="1" applyFill="1" applyBorder="1" applyAlignment="1">
      <alignment/>
    </xf>
    <xf numFmtId="181" fontId="23" fillId="0" borderId="23" xfId="0" applyNumberFormat="1" applyFont="1" applyFill="1" applyBorder="1" applyAlignment="1" applyProtection="1">
      <alignment/>
      <protection/>
    </xf>
    <xf numFmtId="201" fontId="23" fillId="0" borderId="23" xfId="0" applyNumberFormat="1" applyFont="1" applyFill="1" applyBorder="1" applyAlignment="1" applyProtection="1">
      <alignment/>
      <protection/>
    </xf>
    <xf numFmtId="180" fontId="23" fillId="0" borderId="23" xfId="0" applyNumberFormat="1" applyFont="1" applyFill="1" applyBorder="1" applyAlignment="1" applyProtection="1">
      <alignment/>
      <protection/>
    </xf>
    <xf numFmtId="200" fontId="23" fillId="0" borderId="23" xfId="0" applyNumberFormat="1" applyFont="1" applyFill="1" applyBorder="1" applyAlignment="1" applyProtection="1">
      <alignment/>
      <protection/>
    </xf>
    <xf numFmtId="2" fontId="23" fillId="0" borderId="23" xfId="0" applyNumberFormat="1" applyFont="1" applyFill="1" applyBorder="1" applyAlignment="1" applyProtection="1">
      <alignment/>
      <protection/>
    </xf>
    <xf numFmtId="0" fontId="24" fillId="16" borderId="22" xfId="0" applyFont="1" applyFill="1" applyBorder="1" applyAlignment="1">
      <alignment/>
    </xf>
    <xf numFmtId="0" fontId="24" fillId="16" borderId="23" xfId="0" applyFont="1" applyFill="1" applyBorder="1" applyAlignment="1">
      <alignment/>
    </xf>
    <xf numFmtId="0" fontId="23" fillId="16" borderId="23" xfId="0" applyFont="1" applyFill="1" applyBorder="1" applyAlignment="1">
      <alignment/>
    </xf>
    <xf numFmtId="0" fontId="23" fillId="16" borderId="30" xfId="0" applyFont="1" applyFill="1" applyBorder="1" applyAlignment="1">
      <alignment/>
    </xf>
    <xf numFmtId="2" fontId="79" fillId="0" borderId="19" xfId="0" applyNumberFormat="1" applyFont="1" applyFill="1" applyBorder="1" applyAlignment="1">
      <alignment horizontal="center"/>
    </xf>
    <xf numFmtId="200" fontId="24" fillId="16" borderId="19" xfId="0" applyNumberFormat="1" applyFont="1" applyFill="1" applyBorder="1" applyAlignment="1">
      <alignment/>
    </xf>
    <xf numFmtId="200" fontId="24" fillId="16" borderId="20" xfId="0" applyNumberFormat="1" applyFont="1" applyFill="1" applyBorder="1" applyAlignment="1">
      <alignment/>
    </xf>
    <xf numFmtId="17" fontId="27" fillId="0" borderId="52" xfId="0" applyNumberFormat="1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fill"/>
      <protection/>
    </xf>
    <xf numFmtId="201" fontId="27" fillId="0" borderId="15" xfId="0" applyNumberFormat="1" applyFont="1" applyFill="1" applyBorder="1" applyAlignment="1" applyProtection="1">
      <alignment horizontal="fill"/>
      <protection/>
    </xf>
    <xf numFmtId="200" fontId="27" fillId="0" borderId="15" xfId="0" applyNumberFormat="1" applyFont="1" applyFill="1" applyBorder="1" applyAlignment="1" applyProtection="1">
      <alignment horizontal="fill"/>
      <protection/>
    </xf>
    <xf numFmtId="200" fontId="27" fillId="16" borderId="24" xfId="0" applyNumberFormat="1" applyFont="1" applyFill="1" applyBorder="1" applyAlignment="1" applyProtection="1">
      <alignment horizontal="fill"/>
      <protection/>
    </xf>
    <xf numFmtId="200" fontId="27" fillId="16" borderId="25" xfId="0" applyNumberFormat="1" applyFont="1" applyFill="1" applyBorder="1" applyAlignment="1" applyProtection="1">
      <alignment horizontal="fill"/>
      <protection/>
    </xf>
    <xf numFmtId="2" fontId="27" fillId="16" borderId="25" xfId="0" applyNumberFormat="1" applyFont="1" applyFill="1" applyBorder="1" applyAlignment="1" applyProtection="1">
      <alignment horizontal="center"/>
      <protection/>
    </xf>
    <xf numFmtId="180" fontId="27" fillId="16" borderId="25" xfId="0" applyNumberFormat="1" applyFont="1" applyFill="1" applyBorder="1" applyAlignment="1" applyProtection="1">
      <alignment horizontal="center"/>
      <protection/>
    </xf>
    <xf numFmtId="2" fontId="27" fillId="16" borderId="41" xfId="0" applyNumberFormat="1" applyFont="1" applyFill="1" applyBorder="1" applyAlignment="1" applyProtection="1">
      <alignment horizontal="center"/>
      <protection/>
    </xf>
    <xf numFmtId="1" fontId="23" fillId="0" borderId="0" xfId="0" applyNumberFormat="1" applyFont="1" applyFill="1" applyBorder="1" applyAlignment="1" applyProtection="1">
      <alignment horizontal="center"/>
      <protection/>
    </xf>
    <xf numFmtId="1" fontId="23" fillId="0" borderId="0" xfId="57" applyNumberFormat="1" applyFont="1" applyFill="1" applyBorder="1" applyAlignment="1" applyProtection="1">
      <alignment horizontal="center"/>
      <protection/>
    </xf>
    <xf numFmtId="1" fontId="23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Fill="1" applyBorder="1" applyAlignment="1" applyProtection="1">
      <alignment/>
      <protection/>
    </xf>
    <xf numFmtId="17" fontId="23" fillId="0" borderId="21" xfId="59" applyNumberFormat="1" applyFont="1" applyFill="1" applyBorder="1" applyAlignment="1">
      <alignment horizontal="center"/>
      <protection/>
    </xf>
    <xf numFmtId="17" fontId="24" fillId="0" borderId="2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16" borderId="24" xfId="0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25" xfId="0" applyFont="1" applyFill="1" applyBorder="1" applyAlignment="1">
      <alignment/>
    </xf>
    <xf numFmtId="4" fontId="23" fillId="0" borderId="25" xfId="0" applyNumberFormat="1" applyFont="1" applyFill="1" applyBorder="1" applyAlignment="1">
      <alignment/>
    </xf>
    <xf numFmtId="4" fontId="23" fillId="0" borderId="25" xfId="0" applyNumberFormat="1" applyFont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" fontId="11" fillId="16" borderId="43" xfId="0" applyNumberFormat="1" applyFont="1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16" borderId="32" xfId="0" applyFont="1" applyFill="1" applyBorder="1" applyAlignment="1">
      <alignment/>
    </xf>
    <xf numFmtId="0" fontId="13" fillId="16" borderId="21" xfId="0" applyFont="1" applyFill="1" applyBorder="1" applyAlignment="1">
      <alignment/>
    </xf>
    <xf numFmtId="4" fontId="14" fillId="16" borderId="32" xfId="0" applyNumberFormat="1" applyFont="1" applyFill="1" applyBorder="1" applyAlignment="1">
      <alignment horizontal="center"/>
    </xf>
    <xf numFmtId="199" fontId="14" fillId="16" borderId="0" xfId="0" applyNumberFormat="1" applyFont="1" applyFill="1" applyBorder="1" applyAlignment="1">
      <alignment horizontal="center"/>
    </xf>
    <xf numFmtId="0" fontId="14" fillId="16" borderId="24" xfId="0" applyFont="1" applyFill="1" applyBorder="1" applyAlignment="1">
      <alignment/>
    </xf>
    <xf numFmtId="4" fontId="14" fillId="16" borderId="41" xfId="0" applyNumberFormat="1" applyFont="1" applyFill="1" applyBorder="1" applyAlignment="1">
      <alignment/>
    </xf>
    <xf numFmtId="0" fontId="13" fillId="16" borderId="21" xfId="0" applyFont="1" applyFill="1" applyBorder="1" applyAlignment="1">
      <alignment horizontal="left"/>
    </xf>
    <xf numFmtId="4" fontId="14" fillId="16" borderId="32" xfId="0" applyNumberFormat="1" applyFont="1" applyFill="1" applyBorder="1" applyAlignment="1">
      <alignment/>
    </xf>
    <xf numFmtId="0" fontId="14" fillId="16" borderId="0" xfId="0" applyFont="1" applyFill="1" applyBorder="1" applyAlignment="1">
      <alignment/>
    </xf>
    <xf numFmtId="17" fontId="14" fillId="16" borderId="21" xfId="0" applyNumberFormat="1" applyFont="1" applyFill="1" applyBorder="1" applyAlignment="1">
      <alignment horizontal="left"/>
    </xf>
    <xf numFmtId="4" fontId="14" fillId="16" borderId="0" xfId="0" applyNumberFormat="1" applyFont="1" applyFill="1" applyBorder="1" applyAlignment="1" quotePrefix="1">
      <alignment horizontal="left"/>
    </xf>
    <xf numFmtId="0" fontId="14" fillId="16" borderId="0" xfId="0" applyFont="1" applyFill="1" applyBorder="1" applyAlignment="1" quotePrefix="1">
      <alignment horizontal="left"/>
    </xf>
    <xf numFmtId="4" fontId="14" fillId="16" borderId="32" xfId="0" applyNumberFormat="1" applyFont="1" applyFill="1" applyBorder="1" applyAlignment="1" quotePrefix="1">
      <alignment horizontal="left"/>
    </xf>
    <xf numFmtId="0" fontId="14" fillId="16" borderId="21" xfId="0" applyFont="1" applyFill="1" applyBorder="1" applyAlignment="1" quotePrefix="1">
      <alignment horizontal="left"/>
    </xf>
    <xf numFmtId="186" fontId="14" fillId="16" borderId="0" xfId="0" applyNumberFormat="1" applyFont="1" applyFill="1" applyBorder="1" applyAlignment="1" quotePrefix="1">
      <alignment/>
    </xf>
    <xf numFmtId="4" fontId="14" fillId="16" borderId="32" xfId="0" applyNumberFormat="1" applyFont="1" applyFill="1" applyBorder="1" applyAlignment="1" quotePrefix="1">
      <alignment/>
    </xf>
    <xf numFmtId="0" fontId="14" fillId="16" borderId="24" xfId="0" applyFont="1" applyFill="1" applyBorder="1" applyAlignment="1">
      <alignment horizontal="left"/>
    </xf>
    <xf numFmtId="4" fontId="14" fillId="16" borderId="41" xfId="0" applyNumberFormat="1" applyFont="1" applyFill="1" applyBorder="1" applyAlignment="1" quotePrefix="1">
      <alignment/>
    </xf>
    <xf numFmtId="4" fontId="18" fillId="16" borderId="0" xfId="0" applyNumberFormat="1" applyFont="1" applyFill="1" applyBorder="1" applyAlignment="1">
      <alignment horizontal="center"/>
    </xf>
    <xf numFmtId="4" fontId="13" fillId="16" borderId="32" xfId="0" applyNumberFormat="1" applyFont="1" applyFill="1" applyBorder="1" applyAlignment="1">
      <alignment/>
    </xf>
    <xf numFmtId="4" fontId="14" fillId="16" borderId="41" xfId="0" applyNumberFormat="1" applyFont="1" applyFill="1" applyBorder="1" applyAlignment="1">
      <alignment/>
    </xf>
    <xf numFmtId="4" fontId="14" fillId="16" borderId="54" xfId="0" applyNumberFormat="1" applyFont="1" applyFill="1" applyBorder="1" applyAlignment="1">
      <alignment/>
    </xf>
    <xf numFmtId="4" fontId="13" fillId="16" borderId="41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5" xfId="0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32" xfId="0" applyNumberFormat="1" applyFont="1" applyBorder="1" applyAlignment="1">
      <alignment/>
    </xf>
    <xf numFmtId="0" fontId="14" fillId="0" borderId="41" xfId="0" applyFont="1" applyBorder="1" applyAlignment="1">
      <alignment/>
    </xf>
    <xf numFmtId="4" fontId="14" fillId="0" borderId="41" xfId="0" applyNumberFormat="1" applyFont="1" applyBorder="1" applyAlignment="1">
      <alignment/>
    </xf>
    <xf numFmtId="0" fontId="14" fillId="0" borderId="24" xfId="0" applyFont="1" applyBorder="1" applyAlignment="1">
      <alignment/>
    </xf>
    <xf numFmtId="4" fontId="14" fillId="16" borderId="31" xfId="0" applyNumberFormat="1" applyFont="1" applyFill="1" applyBorder="1" applyAlignment="1">
      <alignment/>
    </xf>
    <xf numFmtId="4" fontId="14" fillId="16" borderId="43" xfId="0" applyNumberFormat="1" applyFont="1" applyFill="1" applyBorder="1" applyAlignment="1">
      <alignment/>
    </xf>
    <xf numFmtId="0" fontId="12" fillId="16" borderId="26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fill"/>
    </xf>
    <xf numFmtId="0" fontId="12" fillId="0" borderId="22" xfId="0" applyFont="1" applyFill="1" applyBorder="1" applyAlignment="1">
      <alignment/>
    </xf>
    <xf numFmtId="4" fontId="11" fillId="0" borderId="31" xfId="0" applyNumberFormat="1" applyFont="1" applyBorder="1" applyAlignment="1">
      <alignment/>
    </xf>
    <xf numFmtId="3" fontId="29" fillId="0" borderId="0" xfId="0" applyNumberFormat="1" applyFont="1" applyFill="1" applyAlignment="1">
      <alignment/>
    </xf>
    <xf numFmtId="4" fontId="12" fillId="0" borderId="57" xfId="0" applyNumberFormat="1" applyFont="1" applyFill="1" applyBorder="1" applyAlignment="1">
      <alignment/>
    </xf>
    <xf numFmtId="4" fontId="12" fillId="16" borderId="57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4" fontId="30" fillId="16" borderId="31" xfId="0" applyNumberFormat="1" applyFont="1" applyFill="1" applyBorder="1" applyAlignment="1">
      <alignment/>
    </xf>
    <xf numFmtId="4" fontId="30" fillId="0" borderId="31" xfId="0" applyNumberFormat="1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16" borderId="31" xfId="0" applyFont="1" applyFill="1" applyBorder="1" applyAlignment="1" quotePrefix="1">
      <alignment horizontal="center"/>
    </xf>
    <xf numFmtId="0" fontId="14" fillId="16" borderId="31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" fontId="12" fillId="16" borderId="43" xfId="0" applyNumberFormat="1" applyFont="1" applyFill="1" applyBorder="1" applyAlignment="1">
      <alignment/>
    </xf>
    <xf numFmtId="4" fontId="13" fillId="0" borderId="20" xfId="0" applyNumberFormat="1" applyFont="1" applyBorder="1" applyAlignment="1">
      <alignment/>
    </xf>
    <xf numFmtId="201" fontId="26" fillId="0" borderId="35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1" fillId="0" borderId="0" xfId="0" applyNumberFormat="1" applyFont="1" applyAlignment="1">
      <alignment horizontal="center"/>
    </xf>
    <xf numFmtId="186" fontId="31" fillId="0" borderId="0" xfId="0" applyNumberFormat="1" applyFont="1" applyAlignment="1">
      <alignment horizontal="center"/>
    </xf>
    <xf numFmtId="186" fontId="31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12" fillId="16" borderId="26" xfId="0" applyFont="1" applyFill="1" applyBorder="1" applyAlignment="1">
      <alignment/>
    </xf>
    <xf numFmtId="0" fontId="12" fillId="16" borderId="43" xfId="0" applyFont="1" applyFill="1" applyBorder="1" applyAlignment="1">
      <alignment/>
    </xf>
    <xf numFmtId="0" fontId="12" fillId="0" borderId="26" xfId="0" applyFont="1" applyBorder="1" applyAlignment="1">
      <alignment/>
    </xf>
    <xf numFmtId="0" fontId="11" fillId="0" borderId="31" xfId="0" applyFont="1" applyBorder="1" applyAlignment="1" applyProtection="1">
      <alignment/>
      <protection locked="0"/>
    </xf>
    <xf numFmtId="0" fontId="11" fillId="0" borderId="31" xfId="0" applyFont="1" applyFill="1" applyBorder="1" applyAlignment="1" applyProtection="1">
      <alignment/>
      <protection locked="0"/>
    </xf>
    <xf numFmtId="0" fontId="11" fillId="0" borderId="43" xfId="0" applyFont="1" applyBorder="1" applyAlignment="1">
      <alignment/>
    </xf>
    <xf numFmtId="0" fontId="11" fillId="0" borderId="58" xfId="0" applyFont="1" applyBorder="1" applyAlignment="1">
      <alignment/>
    </xf>
    <xf numFmtId="0" fontId="12" fillId="0" borderId="43" xfId="0" applyFont="1" applyBorder="1" applyAlignment="1">
      <alignment/>
    </xf>
    <xf numFmtId="0" fontId="11" fillId="0" borderId="26" xfId="0" applyFont="1" applyFill="1" applyBorder="1" applyAlignment="1">
      <alignment/>
    </xf>
    <xf numFmtId="4" fontId="11" fillId="0" borderId="43" xfId="50" applyNumberFormat="1" applyFont="1" applyFill="1" applyBorder="1" applyAlignment="1" applyProtection="1">
      <alignment/>
      <protection locked="0"/>
    </xf>
    <xf numFmtId="4" fontId="11" fillId="0" borderId="10" xfId="50" applyNumberFormat="1" applyFont="1" applyFill="1" applyBorder="1" applyAlignment="1" applyProtection="1">
      <alignment/>
      <protection locked="0"/>
    </xf>
    <xf numFmtId="4" fontId="11" fillId="16" borderId="31" xfId="50" applyNumberFormat="1" applyFont="1" applyFill="1" applyBorder="1" applyAlignment="1">
      <alignment/>
    </xf>
    <xf numFmtId="4" fontId="11" fillId="0" borderId="58" xfId="50" applyNumberFormat="1" applyFont="1" applyFill="1" applyBorder="1" applyAlignment="1" applyProtection="1">
      <alignment/>
      <protection/>
    </xf>
    <xf numFmtId="4" fontId="11" fillId="16" borderId="43" xfId="50" applyNumberFormat="1" applyFont="1" applyFill="1" applyBorder="1" applyAlignment="1" applyProtection="1">
      <alignment/>
      <protection locked="0"/>
    </xf>
    <xf numFmtId="4" fontId="11" fillId="0" borderId="58" xfId="50" applyNumberFormat="1" applyFont="1" applyFill="1" applyBorder="1" applyAlignment="1">
      <alignment/>
    </xf>
    <xf numFmtId="4" fontId="11" fillId="16" borderId="10" xfId="50" applyNumberFormat="1" applyFont="1" applyFill="1" applyBorder="1" applyAlignment="1" applyProtection="1">
      <alignment/>
      <protection locked="0"/>
    </xf>
    <xf numFmtId="4" fontId="11" fillId="16" borderId="58" xfId="50" applyNumberFormat="1" applyFont="1" applyFill="1" applyBorder="1" applyAlignment="1">
      <alignment/>
    </xf>
    <xf numFmtId="4" fontId="12" fillId="16" borderId="58" xfId="50" applyNumberFormat="1" applyFont="1" applyFill="1" applyBorder="1" applyAlignment="1">
      <alignment/>
    </xf>
    <xf numFmtId="4" fontId="11" fillId="16" borderId="10" xfId="50" applyNumberFormat="1" applyFont="1" applyFill="1" applyBorder="1" applyAlignment="1">
      <alignment/>
    </xf>
    <xf numFmtId="4" fontId="12" fillId="16" borderId="43" xfId="50" applyNumberFormat="1" applyFont="1" applyFill="1" applyBorder="1" applyAlignment="1">
      <alignment/>
    </xf>
    <xf numFmtId="0" fontId="80" fillId="0" borderId="0" xfId="0" applyFont="1" applyFill="1" applyBorder="1" applyAlignment="1">
      <alignment horizontal="center"/>
    </xf>
    <xf numFmtId="0" fontId="22" fillId="0" borderId="33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80" fillId="0" borderId="0" xfId="0" applyFont="1" applyFill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 horizontal="left"/>
      <protection/>
    </xf>
    <xf numFmtId="0" fontId="21" fillId="0" borderId="37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2" fontId="26" fillId="16" borderId="40" xfId="0" applyNumberFormat="1" applyFont="1" applyFill="1" applyBorder="1" applyAlignment="1" applyProtection="1">
      <alignment horizontal="center"/>
      <protection/>
    </xf>
    <xf numFmtId="17" fontId="12" fillId="0" borderId="1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86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" fontId="36" fillId="0" borderId="0" xfId="0" applyNumberFormat="1" applyFont="1" applyAlignment="1">
      <alignment/>
    </xf>
    <xf numFmtId="0" fontId="81" fillId="36" borderId="12" xfId="0" applyFont="1" applyFill="1" applyBorder="1" applyAlignment="1">
      <alignment horizontal="center" vertical="top" wrapText="1"/>
    </xf>
    <xf numFmtId="0" fontId="81" fillId="36" borderId="14" xfId="0" applyFont="1" applyFill="1" applyBorder="1" applyAlignment="1">
      <alignment horizontal="center" vertical="top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7" xfId="53"/>
    <cellStyle name="Normal 4" xfId="54"/>
    <cellStyle name="Normal 5" xfId="55"/>
    <cellStyle name="Normal]" xfId="56"/>
    <cellStyle name="Normal_2001" xfId="57"/>
    <cellStyle name="Normal_2005 AJUSTADO RT6" xfId="58"/>
    <cellStyle name="Normal_Hoja1" xfId="59"/>
    <cellStyle name="Normal_M y Utiles e Instalacione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40"/>
  <sheetViews>
    <sheetView tabSelected="1" zoomScalePageLayoutView="0" workbookViewId="0" topLeftCell="A1">
      <selection activeCell="I9" sqref="I9"/>
    </sheetView>
  </sheetViews>
  <sheetFormatPr defaultColWidth="11.00390625" defaultRowHeight="12.75"/>
  <sheetData>
    <row r="2" spans="1:85" s="19" customFormat="1" ht="21.75" customHeight="1">
      <c r="A2" s="4" t="s">
        <v>69</v>
      </c>
      <c r="B2" s="4"/>
      <c r="C2" s="23"/>
      <c r="D2" s="24"/>
      <c r="E2" s="24"/>
      <c r="F2" s="24"/>
      <c r="G2" s="4"/>
      <c r="H2" s="4"/>
      <c r="P2" s="4"/>
      <c r="Q2" s="4"/>
      <c r="AD2" s="3"/>
      <c r="AF2" s="18"/>
      <c r="AG2" s="18"/>
      <c r="AH2" s="18"/>
      <c r="AI2" s="18"/>
      <c r="AK2" s="4"/>
      <c r="AL2" s="4"/>
      <c r="AM2" s="4"/>
      <c r="AN2" s="4"/>
      <c r="AO2" s="3"/>
      <c r="AP2" s="4"/>
      <c r="AQ2" s="18"/>
      <c r="AR2" s="18"/>
      <c r="AW2" s="4"/>
      <c r="AX2" s="25"/>
      <c r="AY2" s="4"/>
      <c r="AZ2" s="23"/>
      <c r="BA2" s="23"/>
      <c r="BB2" s="4"/>
      <c r="BC2" s="4"/>
      <c r="BD2" s="4"/>
      <c r="BE2" s="4"/>
      <c r="BF2" s="4"/>
      <c r="BG2" s="4"/>
      <c r="BH2" s="23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85" s="19" customFormat="1" ht="21.75" customHeight="1">
      <c r="A3" s="4" t="s">
        <v>62</v>
      </c>
      <c r="B3" s="4"/>
      <c r="C3" s="23"/>
      <c r="D3" s="24"/>
      <c r="E3" s="24"/>
      <c r="F3" s="24"/>
      <c r="G3" s="4"/>
      <c r="H3" s="4"/>
      <c r="P3" s="4"/>
      <c r="Q3" s="4"/>
      <c r="AD3" s="3"/>
      <c r="AF3" s="18"/>
      <c r="AG3" s="18"/>
      <c r="AH3" s="18"/>
      <c r="AI3" s="18"/>
      <c r="AK3" s="4"/>
      <c r="AL3" s="4"/>
      <c r="AM3" s="4"/>
      <c r="AN3" s="4"/>
      <c r="AO3" s="3"/>
      <c r="AP3" s="4"/>
      <c r="AQ3" s="18"/>
      <c r="AR3" s="18"/>
      <c r="AW3" s="4"/>
      <c r="AX3" s="25"/>
      <c r="AY3" s="4"/>
      <c r="AZ3" s="23"/>
      <c r="BA3" s="23"/>
      <c r="BB3" s="4"/>
      <c r="BC3" s="4"/>
      <c r="BD3" s="4"/>
      <c r="BE3" s="4"/>
      <c r="BF3" s="4"/>
      <c r="BG3" s="4"/>
      <c r="BH3" s="23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85" s="19" customFormat="1" ht="21.75" customHeight="1">
      <c r="A4" s="4" t="s">
        <v>56</v>
      </c>
      <c r="B4" s="4"/>
      <c r="C4" s="23"/>
      <c r="D4" s="24"/>
      <c r="E4" s="24"/>
      <c r="F4" s="24"/>
      <c r="G4" s="4"/>
      <c r="H4" s="4"/>
      <c r="P4" s="4"/>
      <c r="Q4" s="4"/>
      <c r="AD4" s="3"/>
      <c r="AF4" s="18"/>
      <c r="AG4" s="18"/>
      <c r="AH4" s="18"/>
      <c r="AI4" s="18"/>
      <c r="AK4" s="4"/>
      <c r="AL4" s="4"/>
      <c r="AM4" s="4"/>
      <c r="AN4" s="4"/>
      <c r="AO4" s="3"/>
      <c r="AP4" s="4"/>
      <c r="AQ4" s="18"/>
      <c r="AR4" s="18"/>
      <c r="AW4" s="4"/>
      <c r="AX4" s="25"/>
      <c r="AY4" s="4"/>
      <c r="AZ4" s="23"/>
      <c r="BA4" s="23"/>
      <c r="BB4" s="4"/>
      <c r="BC4" s="4"/>
      <c r="BD4" s="4"/>
      <c r="BE4" s="4"/>
      <c r="BF4" s="4"/>
      <c r="BG4" s="4"/>
      <c r="BH4" s="23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85" s="19" customFormat="1" ht="21.75" customHeight="1">
      <c r="A5" s="4" t="s">
        <v>59</v>
      </c>
      <c r="B5" s="4"/>
      <c r="C5" s="23"/>
      <c r="D5" s="24"/>
      <c r="E5" s="24"/>
      <c r="F5" s="24"/>
      <c r="G5" s="4"/>
      <c r="H5" s="4"/>
      <c r="P5" s="4"/>
      <c r="Q5" s="4"/>
      <c r="AD5" s="3"/>
      <c r="AF5" s="18"/>
      <c r="AG5" s="18"/>
      <c r="AH5" s="18"/>
      <c r="AI5" s="18"/>
      <c r="AK5" s="4"/>
      <c r="AL5" s="4"/>
      <c r="AM5" s="4"/>
      <c r="AN5" s="4"/>
      <c r="AO5" s="3"/>
      <c r="AP5" s="4"/>
      <c r="AQ5" s="18"/>
      <c r="AR5" s="18"/>
      <c r="AW5" s="4"/>
      <c r="AX5" s="25"/>
      <c r="AY5" s="4"/>
      <c r="AZ5" s="23"/>
      <c r="BA5" s="23"/>
      <c r="BB5" s="4"/>
      <c r="BC5" s="4"/>
      <c r="BD5" s="4"/>
      <c r="BE5" s="4"/>
      <c r="BF5" s="4"/>
      <c r="BG5" s="4"/>
      <c r="BH5" s="23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1:85" s="19" customFormat="1" ht="21.75" customHeight="1">
      <c r="A6" s="4" t="s">
        <v>57</v>
      </c>
      <c r="B6" s="4"/>
      <c r="C6" s="23"/>
      <c r="D6" s="24"/>
      <c r="E6" s="24"/>
      <c r="F6" s="24"/>
      <c r="G6" s="4"/>
      <c r="H6" s="4"/>
      <c r="P6" s="4"/>
      <c r="Q6" s="4"/>
      <c r="AD6" s="3"/>
      <c r="AF6" s="18"/>
      <c r="AG6" s="18"/>
      <c r="AH6" s="18"/>
      <c r="AI6" s="18"/>
      <c r="AK6" s="4"/>
      <c r="AL6" s="4"/>
      <c r="AM6" s="4"/>
      <c r="AN6" s="4"/>
      <c r="AO6" s="3"/>
      <c r="AP6" s="4"/>
      <c r="AQ6" s="18"/>
      <c r="AR6" s="18"/>
      <c r="AW6" s="4"/>
      <c r="AX6" s="25"/>
      <c r="AY6" s="4"/>
      <c r="AZ6" s="23"/>
      <c r="BA6" s="23"/>
      <c r="BB6" s="4"/>
      <c r="BC6" s="4"/>
      <c r="BD6" s="4"/>
      <c r="BE6" s="4"/>
      <c r="BF6" s="4"/>
      <c r="BG6" s="4"/>
      <c r="BH6" s="23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</row>
    <row r="7" spans="1:85" s="19" customFormat="1" ht="21.75" customHeight="1">
      <c r="A7" s="4" t="s">
        <v>58</v>
      </c>
      <c r="B7" s="4"/>
      <c r="C7" s="23"/>
      <c r="D7" s="24"/>
      <c r="E7" s="24"/>
      <c r="F7" s="24"/>
      <c r="G7" s="4"/>
      <c r="H7" s="4"/>
      <c r="P7" s="4"/>
      <c r="Q7" s="4"/>
      <c r="AD7" s="3"/>
      <c r="AF7" s="18"/>
      <c r="AG7" s="18"/>
      <c r="AH7" s="18"/>
      <c r="AI7" s="18"/>
      <c r="AK7" s="4"/>
      <c r="AL7" s="4"/>
      <c r="AM7" s="4"/>
      <c r="AN7" s="4"/>
      <c r="AO7" s="3"/>
      <c r="AP7" s="4"/>
      <c r="AQ7" s="18"/>
      <c r="AR7" s="18"/>
      <c r="AW7" s="4"/>
      <c r="AX7" s="25"/>
      <c r="AY7" s="4"/>
      <c r="AZ7" s="23"/>
      <c r="BA7" s="23"/>
      <c r="BB7" s="4"/>
      <c r="BC7" s="4"/>
      <c r="BD7" s="4"/>
      <c r="BE7" s="4"/>
      <c r="BF7" s="4"/>
      <c r="BG7" s="4"/>
      <c r="BH7" s="23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</row>
    <row r="8" spans="1:85" s="19" customFormat="1" ht="21.75" customHeight="1">
      <c r="A8" s="4" t="s">
        <v>60</v>
      </c>
      <c r="B8" s="4"/>
      <c r="C8" s="23"/>
      <c r="D8" s="24"/>
      <c r="E8" s="24"/>
      <c r="F8" s="24"/>
      <c r="G8" s="4"/>
      <c r="H8" s="4"/>
      <c r="P8" s="4"/>
      <c r="Q8" s="4"/>
      <c r="AD8" s="3"/>
      <c r="AF8" s="18"/>
      <c r="AG8" s="18"/>
      <c r="AH8" s="18"/>
      <c r="AI8" s="18"/>
      <c r="AK8" s="4"/>
      <c r="AL8" s="4"/>
      <c r="AM8" s="4"/>
      <c r="AN8" s="4"/>
      <c r="AO8" s="3"/>
      <c r="AP8" s="4"/>
      <c r="AQ8" s="18"/>
      <c r="AR8" s="18"/>
      <c r="AW8" s="4"/>
      <c r="AX8" s="25"/>
      <c r="AY8" s="4"/>
      <c r="AZ8" s="23"/>
      <c r="BA8" s="23"/>
      <c r="BB8" s="4"/>
      <c r="BC8" s="4"/>
      <c r="BD8" s="4"/>
      <c r="BE8" s="4"/>
      <c r="BF8" s="4"/>
      <c r="BG8" s="4"/>
      <c r="BH8" s="23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</row>
    <row r="9" spans="1:85" s="19" customFormat="1" ht="21.75" customHeight="1">
      <c r="A9" s="4" t="s">
        <v>55</v>
      </c>
      <c r="B9" s="4"/>
      <c r="C9" s="23"/>
      <c r="D9" s="24"/>
      <c r="E9" s="24"/>
      <c r="F9" s="24"/>
      <c r="G9" s="4"/>
      <c r="H9" s="4"/>
      <c r="P9" s="4"/>
      <c r="Q9" s="4"/>
      <c r="AD9" s="3"/>
      <c r="AF9" s="18"/>
      <c r="AG9" s="18"/>
      <c r="AH9" s="18"/>
      <c r="AI9" s="18"/>
      <c r="AK9" s="4"/>
      <c r="AL9" s="4"/>
      <c r="AM9" s="4"/>
      <c r="AN9" s="4"/>
      <c r="AO9" s="3"/>
      <c r="AP9" s="4"/>
      <c r="AQ9" s="18"/>
      <c r="AR9" s="18"/>
      <c r="AW9" s="4"/>
      <c r="AX9" s="25"/>
      <c r="AY9" s="4"/>
      <c r="AZ9" s="23"/>
      <c r="BA9" s="23"/>
      <c r="BB9" s="4"/>
      <c r="BC9" s="4"/>
      <c r="BD9" s="4"/>
      <c r="BE9" s="4"/>
      <c r="BF9" s="4"/>
      <c r="BG9" s="4"/>
      <c r="BH9" s="23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1:85" s="19" customFormat="1" ht="21.75" customHeight="1">
      <c r="A10" s="4" t="s">
        <v>81</v>
      </c>
      <c r="B10" s="4"/>
      <c r="C10" s="23"/>
      <c r="D10" s="24"/>
      <c r="E10" s="24"/>
      <c r="F10" s="24"/>
      <c r="G10" s="4"/>
      <c r="H10" s="4"/>
      <c r="P10" s="4"/>
      <c r="Q10" s="4"/>
      <c r="AD10" s="3"/>
      <c r="AF10" s="18"/>
      <c r="AG10" s="18"/>
      <c r="AH10" s="18"/>
      <c r="AI10" s="18"/>
      <c r="AK10" s="4"/>
      <c r="AL10" s="4"/>
      <c r="AM10" s="4"/>
      <c r="AN10" s="4"/>
      <c r="AO10" s="3"/>
      <c r="AP10" s="4"/>
      <c r="AQ10" s="18"/>
      <c r="AR10" s="18"/>
      <c r="AW10" s="4"/>
      <c r="AX10" s="25"/>
      <c r="AY10" s="4"/>
      <c r="AZ10" s="23"/>
      <c r="BA10" s="23"/>
      <c r="BB10" s="4"/>
      <c r="BC10" s="4"/>
      <c r="BD10" s="4"/>
      <c r="BE10" s="4"/>
      <c r="BF10" s="4"/>
      <c r="BG10" s="4"/>
      <c r="BH10" s="23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</row>
    <row r="11" spans="1:85" s="19" customFormat="1" ht="21.75" customHeight="1">
      <c r="A11" s="4" t="s">
        <v>95</v>
      </c>
      <c r="B11" s="4"/>
      <c r="C11" s="4"/>
      <c r="D11" s="24"/>
      <c r="E11" s="24"/>
      <c r="F11" s="24"/>
      <c r="G11" s="4"/>
      <c r="H11" s="4"/>
      <c r="P11" s="4"/>
      <c r="Q11" s="4"/>
      <c r="AD11" s="3"/>
      <c r="AF11" s="18"/>
      <c r="AG11" s="18"/>
      <c r="AH11" s="18"/>
      <c r="AI11" s="18"/>
      <c r="AK11" s="4"/>
      <c r="AL11" s="4"/>
      <c r="AM11" s="4"/>
      <c r="AN11" s="4"/>
      <c r="AO11" s="3"/>
      <c r="AP11" s="4"/>
      <c r="AQ11" s="18"/>
      <c r="AR11" s="18"/>
      <c r="AW11" s="4"/>
      <c r="AX11" s="25"/>
      <c r="AY11" s="4"/>
      <c r="AZ11" s="23"/>
      <c r="BA11" s="23"/>
      <c r="BB11" s="4"/>
      <c r="BC11" s="4"/>
      <c r="BD11" s="4"/>
      <c r="BE11" s="4"/>
      <c r="BF11" s="4"/>
      <c r="BG11" s="4"/>
      <c r="BH11" s="23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</row>
    <row r="12" spans="1:85" s="19" customFormat="1" ht="21.75" customHeight="1">
      <c r="A12" s="4" t="s">
        <v>84</v>
      </c>
      <c r="B12" s="4"/>
      <c r="C12" s="4"/>
      <c r="D12" s="24"/>
      <c r="E12" s="24"/>
      <c r="F12" s="24"/>
      <c r="G12" s="4"/>
      <c r="H12" s="4"/>
      <c r="P12" s="4"/>
      <c r="Q12" s="4"/>
      <c r="AD12" s="3"/>
      <c r="AF12" s="18"/>
      <c r="AG12" s="18"/>
      <c r="AH12" s="18"/>
      <c r="AI12" s="18"/>
      <c r="AK12" s="4"/>
      <c r="AL12" s="4"/>
      <c r="AM12" s="4"/>
      <c r="AN12" s="4"/>
      <c r="AO12" s="3"/>
      <c r="AP12" s="4"/>
      <c r="AQ12" s="18"/>
      <c r="AR12" s="18"/>
      <c r="AW12" s="4"/>
      <c r="AX12" s="25"/>
      <c r="AY12" s="4"/>
      <c r="AZ12" s="23"/>
      <c r="BA12" s="23"/>
      <c r="BB12" s="4"/>
      <c r="BC12" s="4"/>
      <c r="BD12" s="4"/>
      <c r="BE12" s="4"/>
      <c r="BF12" s="4"/>
      <c r="BG12" s="4"/>
      <c r="BH12" s="23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</row>
    <row r="13" spans="1:85" s="19" customFormat="1" ht="21.75" customHeight="1">
      <c r="A13" s="4" t="s">
        <v>86</v>
      </c>
      <c r="B13" s="4"/>
      <c r="C13" s="4"/>
      <c r="D13" s="24"/>
      <c r="E13" s="24"/>
      <c r="F13" s="24"/>
      <c r="G13" s="4"/>
      <c r="H13" s="4"/>
      <c r="P13" s="4"/>
      <c r="Q13" s="4"/>
      <c r="AD13" s="3"/>
      <c r="AF13" s="18"/>
      <c r="AG13" s="18"/>
      <c r="AH13" s="18"/>
      <c r="AI13" s="18"/>
      <c r="AK13" s="4"/>
      <c r="AL13" s="4"/>
      <c r="AM13" s="4"/>
      <c r="AN13" s="4"/>
      <c r="AO13" s="3"/>
      <c r="AP13" s="4"/>
      <c r="AQ13" s="18"/>
      <c r="AR13" s="18"/>
      <c r="AW13" s="4"/>
      <c r="AX13" s="25"/>
      <c r="AY13" s="4"/>
      <c r="AZ13" s="23"/>
      <c r="BA13" s="23"/>
      <c r="BB13" s="4"/>
      <c r="BC13" s="4"/>
      <c r="BD13" s="4"/>
      <c r="BE13" s="4"/>
      <c r="BF13" s="4"/>
      <c r="BG13" s="4"/>
      <c r="BH13" s="23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</row>
    <row r="14" spans="1:85" s="19" customFormat="1" ht="21.75" customHeight="1">
      <c r="A14" s="4" t="s">
        <v>87</v>
      </c>
      <c r="B14" s="4"/>
      <c r="C14" s="4"/>
      <c r="D14" s="24"/>
      <c r="E14" s="24"/>
      <c r="F14" s="24"/>
      <c r="G14" s="4"/>
      <c r="H14" s="4"/>
      <c r="P14" s="4"/>
      <c r="Q14" s="4"/>
      <c r="AD14" s="3"/>
      <c r="AF14" s="18"/>
      <c r="AG14" s="18"/>
      <c r="AH14" s="18"/>
      <c r="AI14" s="18"/>
      <c r="AK14" s="4"/>
      <c r="AL14" s="4"/>
      <c r="AM14" s="4"/>
      <c r="AN14" s="4"/>
      <c r="AO14" s="3"/>
      <c r="AP14" s="4"/>
      <c r="AQ14" s="18"/>
      <c r="AR14" s="18"/>
      <c r="AW14" s="4"/>
      <c r="AX14" s="25"/>
      <c r="AY14" s="4"/>
      <c r="AZ14" s="23"/>
      <c r="BA14" s="23"/>
      <c r="BB14" s="4"/>
      <c r="BC14" s="4"/>
      <c r="BD14" s="4"/>
      <c r="BE14" s="4"/>
      <c r="BF14" s="4"/>
      <c r="BG14" s="4"/>
      <c r="BH14" s="23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</row>
    <row r="15" spans="1:85" s="19" customFormat="1" ht="21.75" customHeight="1">
      <c r="A15" s="4" t="s">
        <v>88</v>
      </c>
      <c r="B15" s="4"/>
      <c r="C15" s="4"/>
      <c r="D15" s="24"/>
      <c r="E15" s="24"/>
      <c r="F15" s="24"/>
      <c r="G15" s="4"/>
      <c r="H15" s="4"/>
      <c r="P15" s="4"/>
      <c r="Q15" s="4"/>
      <c r="AD15" s="3"/>
      <c r="AF15" s="18"/>
      <c r="AG15" s="18"/>
      <c r="AH15" s="18"/>
      <c r="AI15" s="18"/>
      <c r="AK15" s="4"/>
      <c r="AL15" s="4"/>
      <c r="AM15" s="4"/>
      <c r="AN15" s="4"/>
      <c r="AO15" s="3"/>
      <c r="AP15" s="4"/>
      <c r="AQ15" s="18"/>
      <c r="AR15" s="18"/>
      <c r="AW15" s="4"/>
      <c r="AX15" s="25"/>
      <c r="AY15" s="4"/>
      <c r="AZ15" s="23"/>
      <c r="BA15" s="23"/>
      <c r="BB15" s="4"/>
      <c r="BC15" s="4"/>
      <c r="BD15" s="4"/>
      <c r="BE15" s="4"/>
      <c r="BF15" s="4"/>
      <c r="BG15" s="4"/>
      <c r="BH15" s="23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</row>
    <row r="16" spans="1:85" s="19" customFormat="1" ht="21.75" customHeight="1">
      <c r="A16" s="4"/>
      <c r="B16" s="4"/>
      <c r="C16" s="4"/>
      <c r="D16" s="24"/>
      <c r="E16" s="24"/>
      <c r="F16" s="24"/>
      <c r="G16" s="4"/>
      <c r="H16" s="4"/>
      <c r="P16" s="4"/>
      <c r="Q16" s="4"/>
      <c r="AD16" s="3"/>
      <c r="AF16" s="18"/>
      <c r="AG16" s="18"/>
      <c r="AH16" s="18"/>
      <c r="AI16" s="18"/>
      <c r="AK16" s="4"/>
      <c r="AL16" s="4"/>
      <c r="AM16" s="4"/>
      <c r="AN16" s="4"/>
      <c r="AO16" s="3"/>
      <c r="AP16" s="4"/>
      <c r="AQ16" s="18"/>
      <c r="AR16" s="18"/>
      <c r="AW16" s="4"/>
      <c r="AX16" s="25"/>
      <c r="AY16" s="4"/>
      <c r="AZ16" s="23"/>
      <c r="BA16" s="23"/>
      <c r="BB16" s="4"/>
      <c r="BC16" s="4"/>
      <c r="BD16" s="4"/>
      <c r="BE16" s="4"/>
      <c r="BF16" s="4"/>
      <c r="BG16" s="4"/>
      <c r="BH16" s="23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</row>
    <row r="17" spans="1:85" s="19" customFormat="1" ht="21.75" customHeight="1">
      <c r="A17" s="4"/>
      <c r="B17" s="4"/>
      <c r="C17" s="4"/>
      <c r="D17" s="24"/>
      <c r="E17" s="24"/>
      <c r="F17" s="24"/>
      <c r="G17" s="4"/>
      <c r="H17" s="4"/>
      <c r="P17" s="4"/>
      <c r="Q17" s="4"/>
      <c r="AD17" s="3"/>
      <c r="AF17" s="18"/>
      <c r="AG17" s="18"/>
      <c r="AH17" s="18"/>
      <c r="AI17" s="18"/>
      <c r="AK17" s="4"/>
      <c r="AL17" s="4"/>
      <c r="AM17" s="4"/>
      <c r="AN17" s="4"/>
      <c r="AO17" s="3"/>
      <c r="AP17" s="4"/>
      <c r="AQ17" s="18"/>
      <c r="AR17" s="18"/>
      <c r="AW17" s="4"/>
      <c r="AX17" s="25"/>
      <c r="AY17" s="4"/>
      <c r="AZ17" s="23"/>
      <c r="BA17" s="23"/>
      <c r="BB17" s="4"/>
      <c r="BC17" s="4"/>
      <c r="BD17" s="4"/>
      <c r="BE17" s="4"/>
      <c r="BF17" s="4"/>
      <c r="BG17" s="4"/>
      <c r="BH17" s="23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</row>
    <row r="18" spans="1:85" s="19" customFormat="1" ht="21.75" customHeight="1">
      <c r="A18" s="199" t="s">
        <v>105</v>
      </c>
      <c r="B18" s="200"/>
      <c r="C18" s="201"/>
      <c r="D18" s="104"/>
      <c r="E18" s="202"/>
      <c r="F18" s="4"/>
      <c r="G18" s="4"/>
      <c r="H18" s="4"/>
      <c r="P18" s="4"/>
      <c r="Q18" s="4"/>
      <c r="AD18" s="3"/>
      <c r="AF18" s="18"/>
      <c r="AG18" s="18"/>
      <c r="AH18" s="18"/>
      <c r="AI18" s="18"/>
      <c r="AK18" s="4"/>
      <c r="AL18" s="4"/>
      <c r="AM18" s="4"/>
      <c r="AN18" s="4"/>
      <c r="AO18" s="3"/>
      <c r="AP18" s="4"/>
      <c r="AQ18" s="18"/>
      <c r="AR18" s="18"/>
      <c r="AW18" s="4"/>
      <c r="AX18" s="25"/>
      <c r="AY18" s="4"/>
      <c r="AZ18" s="23"/>
      <c r="BA18" s="23"/>
      <c r="BB18" s="4"/>
      <c r="BC18" s="4"/>
      <c r="BD18" s="4"/>
      <c r="BE18" s="4"/>
      <c r="BF18" s="4"/>
      <c r="BG18" s="4"/>
      <c r="BH18" s="23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</row>
    <row r="19" spans="1:85" s="19" customFormat="1" ht="21.75" customHeight="1">
      <c r="A19" s="23"/>
      <c r="B19" s="3"/>
      <c r="C19" s="3"/>
      <c r="D19" s="4"/>
      <c r="E19" s="4"/>
      <c r="F19" s="4"/>
      <c r="G19" s="4"/>
      <c r="H19" s="4"/>
      <c r="P19" s="4"/>
      <c r="Q19" s="4"/>
      <c r="AD19" s="3"/>
      <c r="AF19" s="18"/>
      <c r="AG19" s="18"/>
      <c r="AH19" s="18"/>
      <c r="AI19" s="18"/>
      <c r="AK19" s="4"/>
      <c r="AL19" s="4"/>
      <c r="AM19" s="4"/>
      <c r="AN19" s="4"/>
      <c r="AO19" s="3"/>
      <c r="AP19" s="4"/>
      <c r="AQ19" s="18"/>
      <c r="AR19" s="18"/>
      <c r="AW19" s="4"/>
      <c r="AX19" s="25"/>
      <c r="AY19" s="4"/>
      <c r="AZ19" s="23"/>
      <c r="BA19" s="23"/>
      <c r="BB19" s="4"/>
      <c r="BC19" s="4"/>
      <c r="BD19" s="4"/>
      <c r="BE19" s="4"/>
      <c r="BF19" s="4"/>
      <c r="BG19" s="4"/>
      <c r="BH19" s="23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</row>
    <row r="20" spans="1:85" s="19" customFormat="1" ht="21.75" customHeight="1">
      <c r="A20" s="19" t="s">
        <v>193</v>
      </c>
      <c r="B20" s="26"/>
      <c r="C20" s="26"/>
      <c r="D20" s="4"/>
      <c r="E20" s="4"/>
      <c r="F20" s="26"/>
      <c r="G20" s="26"/>
      <c r="H20" s="4"/>
      <c r="P20" s="4"/>
      <c r="Q20" s="4"/>
      <c r="AD20" s="3"/>
      <c r="AF20" s="18"/>
      <c r="AG20" s="18"/>
      <c r="AH20" s="18"/>
      <c r="AI20" s="18"/>
      <c r="AK20" s="4"/>
      <c r="AL20" s="4"/>
      <c r="AM20" s="4"/>
      <c r="AN20" s="4"/>
      <c r="AO20" s="3"/>
      <c r="AP20" s="4"/>
      <c r="AQ20" s="18"/>
      <c r="AR20" s="18"/>
      <c r="AW20" s="4"/>
      <c r="AX20" s="25"/>
      <c r="AY20" s="4"/>
      <c r="AZ20" s="23"/>
      <c r="BA20" s="23"/>
      <c r="BB20" s="4"/>
      <c r="BC20" s="4"/>
      <c r="BD20" s="4"/>
      <c r="BE20" s="4"/>
      <c r="BF20" s="4"/>
      <c r="BG20" s="4"/>
      <c r="BH20" s="23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</row>
    <row r="21" spans="1:85" s="19" customFormat="1" ht="21.75" customHeight="1">
      <c r="A21" s="19" t="s">
        <v>194</v>
      </c>
      <c r="B21" s="26"/>
      <c r="C21" s="26"/>
      <c r="D21" s="4"/>
      <c r="E21" s="4"/>
      <c r="F21" s="26"/>
      <c r="G21" s="26"/>
      <c r="H21" s="4"/>
      <c r="P21" s="4"/>
      <c r="Q21" s="4"/>
      <c r="AD21" s="3"/>
      <c r="AF21" s="18"/>
      <c r="AG21" s="18"/>
      <c r="AH21" s="18"/>
      <c r="AI21" s="18"/>
      <c r="AK21" s="4"/>
      <c r="AL21" s="4"/>
      <c r="AM21" s="4"/>
      <c r="AN21" s="4"/>
      <c r="AO21" s="3"/>
      <c r="AP21" s="4"/>
      <c r="AQ21" s="18"/>
      <c r="AR21" s="18"/>
      <c r="AW21" s="4"/>
      <c r="AX21" s="25"/>
      <c r="AY21" s="4"/>
      <c r="AZ21" s="23"/>
      <c r="BA21" s="23"/>
      <c r="BB21" s="4"/>
      <c r="BC21" s="4"/>
      <c r="BD21" s="4"/>
      <c r="BE21" s="4"/>
      <c r="BF21" s="4"/>
      <c r="BG21" s="4"/>
      <c r="BH21" s="23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spans="1:85" s="19" customFormat="1" ht="21.75" customHeight="1">
      <c r="A22" s="19" t="s">
        <v>195</v>
      </c>
      <c r="B22" s="26"/>
      <c r="C22" s="26"/>
      <c r="D22" s="4"/>
      <c r="E22" s="4"/>
      <c r="F22" s="26"/>
      <c r="G22" s="26"/>
      <c r="H22" s="4"/>
      <c r="P22" s="4"/>
      <c r="Q22" s="4"/>
      <c r="AD22" s="3"/>
      <c r="AF22" s="18"/>
      <c r="AG22" s="18"/>
      <c r="AH22" s="18"/>
      <c r="AI22" s="18"/>
      <c r="AK22" s="4"/>
      <c r="AL22" s="4"/>
      <c r="AM22" s="4"/>
      <c r="AN22" s="4"/>
      <c r="AO22" s="3"/>
      <c r="AP22" s="4"/>
      <c r="AQ22" s="18"/>
      <c r="AR22" s="18"/>
      <c r="AW22" s="4"/>
      <c r="AX22" s="25"/>
      <c r="AY22" s="4"/>
      <c r="AZ22" s="23"/>
      <c r="BA22" s="23"/>
      <c r="BB22" s="4"/>
      <c r="BC22" s="4"/>
      <c r="BD22" s="4"/>
      <c r="BE22" s="4"/>
      <c r="BF22" s="4"/>
      <c r="BG22" s="4"/>
      <c r="BH22" s="23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</row>
    <row r="23" spans="1:85" s="19" customFormat="1" ht="21.75" customHeight="1">
      <c r="A23" s="19" t="s">
        <v>196</v>
      </c>
      <c r="B23" s="26"/>
      <c r="C23" s="26"/>
      <c r="D23" s="4"/>
      <c r="E23" s="4"/>
      <c r="F23" s="26"/>
      <c r="G23" s="26"/>
      <c r="H23" s="4"/>
      <c r="P23" s="4"/>
      <c r="Q23" s="4"/>
      <c r="AD23" s="3"/>
      <c r="AF23" s="18"/>
      <c r="AG23" s="18"/>
      <c r="AH23" s="18"/>
      <c r="AI23" s="18"/>
      <c r="AK23" s="4"/>
      <c r="AL23" s="4"/>
      <c r="AM23" s="4"/>
      <c r="AN23" s="4"/>
      <c r="AO23" s="3"/>
      <c r="AP23" s="4"/>
      <c r="AQ23" s="18"/>
      <c r="AR23" s="18"/>
      <c r="AW23" s="4"/>
      <c r="AX23" s="25"/>
      <c r="AY23" s="4"/>
      <c r="AZ23" s="23"/>
      <c r="BA23" s="23"/>
      <c r="BB23" s="4"/>
      <c r="BC23" s="4"/>
      <c r="BD23" s="4"/>
      <c r="BE23" s="4"/>
      <c r="BF23" s="4"/>
      <c r="BG23" s="4"/>
      <c r="BH23" s="23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</row>
    <row r="24" spans="1:85" s="19" customFormat="1" ht="21.75" customHeight="1">
      <c r="A24" s="19" t="s">
        <v>197</v>
      </c>
      <c r="B24" s="26"/>
      <c r="C24" s="26"/>
      <c r="D24" s="4"/>
      <c r="E24" s="4"/>
      <c r="F24" s="26"/>
      <c r="G24" s="26"/>
      <c r="H24" s="4"/>
      <c r="P24" s="4"/>
      <c r="Q24" s="4"/>
      <c r="AD24" s="3"/>
      <c r="AF24" s="18"/>
      <c r="AG24" s="18"/>
      <c r="AH24" s="18"/>
      <c r="AI24" s="18"/>
      <c r="AK24" s="4"/>
      <c r="AL24" s="4"/>
      <c r="AM24" s="4"/>
      <c r="AN24" s="4"/>
      <c r="AO24" s="3"/>
      <c r="AP24" s="4"/>
      <c r="AQ24" s="18"/>
      <c r="AR24" s="18"/>
      <c r="AW24" s="4"/>
      <c r="AX24" s="25"/>
      <c r="AY24" s="4"/>
      <c r="AZ24" s="23"/>
      <c r="BA24" s="23"/>
      <c r="BB24" s="4"/>
      <c r="BC24" s="4"/>
      <c r="BD24" s="4"/>
      <c r="BE24" s="4"/>
      <c r="BF24" s="4"/>
      <c r="BG24" s="4"/>
      <c r="BH24" s="23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85" s="19" customFormat="1" ht="21.75" customHeight="1">
      <c r="A25" s="19" t="s">
        <v>198</v>
      </c>
      <c r="B25" s="26"/>
      <c r="C25" s="26"/>
      <c r="D25" s="4"/>
      <c r="E25" s="4"/>
      <c r="F25" s="26"/>
      <c r="G25" s="26"/>
      <c r="H25" s="4"/>
      <c r="P25" s="4"/>
      <c r="Q25" s="4"/>
      <c r="AD25" s="3"/>
      <c r="AF25" s="18"/>
      <c r="AG25" s="18"/>
      <c r="AH25" s="18"/>
      <c r="AI25" s="18"/>
      <c r="AK25" s="4"/>
      <c r="AL25" s="4"/>
      <c r="AM25" s="4"/>
      <c r="AN25" s="4"/>
      <c r="AO25" s="3"/>
      <c r="AP25" s="4"/>
      <c r="AQ25" s="18"/>
      <c r="AR25" s="18"/>
      <c r="AW25" s="4"/>
      <c r="AX25" s="25"/>
      <c r="AY25" s="4"/>
      <c r="AZ25" s="23"/>
      <c r="BA25" s="23"/>
      <c r="BB25" s="4"/>
      <c r="BC25" s="4"/>
      <c r="BD25" s="4"/>
      <c r="BE25" s="4"/>
      <c r="BF25" s="4"/>
      <c r="BG25" s="4"/>
      <c r="BH25" s="23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</row>
    <row r="26" spans="1:85" s="19" customFormat="1" ht="21.75" customHeight="1">
      <c r="A26" s="19" t="s">
        <v>199</v>
      </c>
      <c r="B26" s="26"/>
      <c r="C26" s="26"/>
      <c r="D26" s="4"/>
      <c r="E26" s="4"/>
      <c r="F26" s="26"/>
      <c r="G26" s="26"/>
      <c r="H26" s="4"/>
      <c r="P26" s="4"/>
      <c r="Q26" s="4"/>
      <c r="AD26" s="3"/>
      <c r="AF26" s="18"/>
      <c r="AG26" s="18"/>
      <c r="AH26" s="18"/>
      <c r="AI26" s="18"/>
      <c r="AK26" s="4"/>
      <c r="AL26" s="4"/>
      <c r="AM26" s="4"/>
      <c r="AN26" s="4"/>
      <c r="AO26" s="3"/>
      <c r="AP26" s="4"/>
      <c r="AQ26" s="18"/>
      <c r="AR26" s="18"/>
      <c r="AW26" s="4"/>
      <c r="AX26" s="25"/>
      <c r="AY26" s="4"/>
      <c r="AZ26" s="23"/>
      <c r="BA26" s="23"/>
      <c r="BB26" s="4"/>
      <c r="BC26" s="4"/>
      <c r="BD26" s="4"/>
      <c r="BE26" s="4"/>
      <c r="BF26" s="4"/>
      <c r="BG26" s="4"/>
      <c r="BH26" s="23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</row>
    <row r="27" spans="1:85" s="19" customFormat="1" ht="21.75" customHeight="1">
      <c r="A27" s="19" t="s">
        <v>200</v>
      </c>
      <c r="B27" s="26"/>
      <c r="C27" s="26"/>
      <c r="D27" s="4"/>
      <c r="E27" s="4"/>
      <c r="F27" s="26"/>
      <c r="G27" s="26"/>
      <c r="H27" s="4"/>
      <c r="P27" s="4"/>
      <c r="Q27" s="4"/>
      <c r="AD27" s="3"/>
      <c r="AF27" s="18"/>
      <c r="AG27" s="18"/>
      <c r="AH27" s="18"/>
      <c r="AI27" s="18"/>
      <c r="AK27" s="4"/>
      <c r="AL27" s="4"/>
      <c r="AM27" s="4"/>
      <c r="AN27" s="4"/>
      <c r="AO27" s="3"/>
      <c r="AP27" s="4"/>
      <c r="AQ27" s="18"/>
      <c r="AR27" s="18"/>
      <c r="AW27" s="4"/>
      <c r="AX27" s="25"/>
      <c r="AY27" s="4"/>
      <c r="AZ27" s="23"/>
      <c r="BA27" s="23"/>
      <c r="BB27" s="4"/>
      <c r="BC27" s="4"/>
      <c r="BD27" s="4"/>
      <c r="BE27" s="4"/>
      <c r="BF27" s="4"/>
      <c r="BG27" s="4"/>
      <c r="BH27" s="23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</row>
    <row r="28" spans="1:85" s="19" customFormat="1" ht="21.75" customHeight="1">
      <c r="A28" s="19" t="s">
        <v>201</v>
      </c>
      <c r="B28" s="26"/>
      <c r="C28" s="26"/>
      <c r="D28" s="4"/>
      <c r="E28" s="4"/>
      <c r="F28" s="26"/>
      <c r="G28" s="26"/>
      <c r="H28" s="4"/>
      <c r="P28" s="4"/>
      <c r="Q28" s="4"/>
      <c r="AD28" s="3"/>
      <c r="AF28" s="18"/>
      <c r="AG28" s="18"/>
      <c r="AH28" s="18"/>
      <c r="AI28" s="18"/>
      <c r="AK28" s="4"/>
      <c r="AL28" s="4"/>
      <c r="AM28" s="4"/>
      <c r="AN28" s="4"/>
      <c r="AO28" s="3"/>
      <c r="AP28" s="4"/>
      <c r="AQ28" s="18"/>
      <c r="AR28" s="18"/>
      <c r="AW28" s="4"/>
      <c r="AX28" s="25"/>
      <c r="AY28" s="4"/>
      <c r="AZ28" s="23"/>
      <c r="BA28" s="23"/>
      <c r="BB28" s="4"/>
      <c r="BC28" s="4"/>
      <c r="BD28" s="4"/>
      <c r="BE28" s="4"/>
      <c r="BF28" s="4"/>
      <c r="BG28" s="4"/>
      <c r="BH28" s="23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85" s="19" customFormat="1" ht="21.75" customHeight="1">
      <c r="A29" s="19" t="s">
        <v>202</v>
      </c>
      <c r="B29" s="26"/>
      <c r="C29" s="26"/>
      <c r="D29" s="4"/>
      <c r="E29" s="4"/>
      <c r="F29" s="26"/>
      <c r="G29" s="26"/>
      <c r="H29" s="4"/>
      <c r="P29" s="4"/>
      <c r="Q29" s="4"/>
      <c r="AD29" s="3"/>
      <c r="AF29" s="18"/>
      <c r="AG29" s="18"/>
      <c r="AH29" s="18"/>
      <c r="AI29" s="18"/>
      <c r="AK29" s="4"/>
      <c r="AL29" s="4"/>
      <c r="AM29" s="4"/>
      <c r="AN29" s="4"/>
      <c r="AO29" s="3"/>
      <c r="AP29" s="4"/>
      <c r="AQ29" s="18"/>
      <c r="AR29" s="18"/>
      <c r="AW29" s="4"/>
      <c r="AX29" s="25"/>
      <c r="AY29" s="4"/>
      <c r="AZ29" s="23"/>
      <c r="BA29" s="23"/>
      <c r="BB29" s="4"/>
      <c r="BC29" s="4"/>
      <c r="BD29" s="4"/>
      <c r="BE29" s="4"/>
      <c r="BF29" s="4"/>
      <c r="BG29" s="4"/>
      <c r="BH29" s="23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s="19" customFormat="1" ht="21.75" customHeight="1">
      <c r="A30" s="19" t="s">
        <v>203</v>
      </c>
      <c r="B30" s="26"/>
      <c r="C30" s="26"/>
      <c r="D30" s="4"/>
      <c r="E30" s="4"/>
      <c r="F30" s="26"/>
      <c r="G30" s="26"/>
      <c r="H30" s="4"/>
      <c r="P30" s="4"/>
      <c r="Q30" s="4"/>
      <c r="AD30" s="3"/>
      <c r="AF30" s="18"/>
      <c r="AG30" s="18"/>
      <c r="AH30" s="18"/>
      <c r="AI30" s="18"/>
      <c r="AK30" s="4"/>
      <c r="AL30" s="4"/>
      <c r="AM30" s="4"/>
      <c r="AN30" s="4"/>
      <c r="AO30" s="3"/>
      <c r="AP30" s="4"/>
      <c r="AQ30" s="18"/>
      <c r="AR30" s="18"/>
      <c r="AW30" s="4"/>
      <c r="AX30" s="25"/>
      <c r="AY30" s="4"/>
      <c r="AZ30" s="23"/>
      <c r="BA30" s="23"/>
      <c r="BB30" s="4"/>
      <c r="BC30" s="4"/>
      <c r="BD30" s="4"/>
      <c r="BE30" s="4"/>
      <c r="BF30" s="4"/>
      <c r="BG30" s="4"/>
      <c r="BH30" s="23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s="19" customFormat="1" ht="21.75" customHeight="1">
      <c r="A31" s="19" t="s">
        <v>204</v>
      </c>
      <c r="B31" s="26"/>
      <c r="C31" s="26"/>
      <c r="D31" s="4"/>
      <c r="E31" s="4"/>
      <c r="F31" s="26"/>
      <c r="G31" s="26"/>
      <c r="H31" s="4"/>
      <c r="P31" s="4"/>
      <c r="Q31" s="4"/>
      <c r="AD31" s="3"/>
      <c r="AF31" s="18"/>
      <c r="AG31" s="18"/>
      <c r="AH31" s="18"/>
      <c r="AI31" s="18"/>
      <c r="AK31" s="4"/>
      <c r="AL31" s="4"/>
      <c r="AM31" s="4"/>
      <c r="AN31" s="4"/>
      <c r="AO31" s="3"/>
      <c r="AP31" s="4"/>
      <c r="AQ31" s="18"/>
      <c r="AR31" s="18"/>
      <c r="AW31" s="4"/>
      <c r="AX31" s="25"/>
      <c r="AY31" s="4"/>
      <c r="AZ31" s="23"/>
      <c r="BA31" s="23"/>
      <c r="BB31" s="4"/>
      <c r="BC31" s="4"/>
      <c r="BD31" s="4"/>
      <c r="BE31" s="4"/>
      <c r="BF31" s="4"/>
      <c r="BG31" s="4"/>
      <c r="BH31" s="23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s="19" customFormat="1" ht="21.75" customHeight="1">
      <c r="A32" s="19" t="s">
        <v>205</v>
      </c>
      <c r="B32" s="26"/>
      <c r="C32" s="26"/>
      <c r="D32" s="4"/>
      <c r="E32" s="4"/>
      <c r="F32" s="26"/>
      <c r="G32" s="26"/>
      <c r="H32" s="4"/>
      <c r="P32" s="4"/>
      <c r="Q32" s="4"/>
      <c r="AD32" s="3"/>
      <c r="AF32" s="18"/>
      <c r="AG32" s="18"/>
      <c r="AH32" s="18"/>
      <c r="AI32" s="18"/>
      <c r="AK32" s="4"/>
      <c r="AL32" s="4"/>
      <c r="AM32" s="4"/>
      <c r="AN32" s="4"/>
      <c r="AO32" s="3"/>
      <c r="AP32" s="4"/>
      <c r="AQ32" s="18"/>
      <c r="AR32" s="18"/>
      <c r="AW32" s="4"/>
      <c r="AX32" s="25"/>
      <c r="AY32" s="4"/>
      <c r="AZ32" s="23"/>
      <c r="BA32" s="23"/>
      <c r="BB32" s="4"/>
      <c r="BC32" s="4"/>
      <c r="BD32" s="4"/>
      <c r="BE32" s="4"/>
      <c r="BF32" s="4"/>
      <c r="BG32" s="4"/>
      <c r="BH32" s="23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1:85" s="19" customFormat="1" ht="21.75" customHeight="1">
      <c r="A33" s="19" t="s">
        <v>72</v>
      </c>
      <c r="B33" s="26"/>
      <c r="C33" s="26"/>
      <c r="D33" s="4"/>
      <c r="E33" s="4"/>
      <c r="F33" s="26"/>
      <c r="G33" s="26"/>
      <c r="H33" s="4"/>
      <c r="P33" s="4"/>
      <c r="Q33" s="4"/>
      <c r="AD33" s="3"/>
      <c r="AF33" s="18"/>
      <c r="AG33" s="18"/>
      <c r="AH33" s="18"/>
      <c r="AI33" s="18"/>
      <c r="AK33" s="4"/>
      <c r="AL33" s="4"/>
      <c r="AM33" s="4"/>
      <c r="AN33" s="4"/>
      <c r="AO33" s="3"/>
      <c r="AP33" s="4"/>
      <c r="AQ33" s="18"/>
      <c r="AR33" s="18"/>
      <c r="AW33" s="4"/>
      <c r="AX33" s="25"/>
      <c r="AY33" s="4"/>
      <c r="AZ33" s="23"/>
      <c r="BA33" s="23"/>
      <c r="BB33" s="4"/>
      <c r="BC33" s="4"/>
      <c r="BD33" s="4"/>
      <c r="BE33" s="4"/>
      <c r="BF33" s="4"/>
      <c r="BG33" s="4"/>
      <c r="BH33" s="23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85" s="19" customFormat="1" ht="21.75" customHeight="1">
      <c r="A34" s="19" t="s">
        <v>206</v>
      </c>
      <c r="B34" s="26"/>
      <c r="C34" s="26"/>
      <c r="D34" s="4"/>
      <c r="E34" s="4"/>
      <c r="F34" s="26"/>
      <c r="G34" s="26"/>
      <c r="H34" s="4"/>
      <c r="P34" s="4"/>
      <c r="Q34" s="4"/>
      <c r="AD34" s="3"/>
      <c r="AF34" s="18"/>
      <c r="AG34" s="18"/>
      <c r="AH34" s="18"/>
      <c r="AI34" s="18"/>
      <c r="AK34" s="4"/>
      <c r="AL34" s="4"/>
      <c r="AM34" s="4"/>
      <c r="AN34" s="4"/>
      <c r="AO34" s="3"/>
      <c r="AP34" s="4"/>
      <c r="AQ34" s="18"/>
      <c r="AR34" s="18"/>
      <c r="AW34" s="4"/>
      <c r="AX34" s="25"/>
      <c r="AY34" s="4"/>
      <c r="AZ34" s="23"/>
      <c r="BA34" s="23"/>
      <c r="BB34" s="4"/>
      <c r="BC34" s="4"/>
      <c r="BD34" s="4"/>
      <c r="BE34" s="4"/>
      <c r="BF34" s="4"/>
      <c r="BG34" s="4"/>
      <c r="BH34" s="23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1:85" s="19" customFormat="1" ht="21.75" customHeight="1">
      <c r="A35" s="19" t="s">
        <v>207</v>
      </c>
      <c r="B35" s="26"/>
      <c r="C35" s="26"/>
      <c r="D35" s="4"/>
      <c r="E35" s="4"/>
      <c r="F35" s="26"/>
      <c r="G35" s="26"/>
      <c r="H35" s="4"/>
      <c r="P35" s="4"/>
      <c r="Q35" s="4"/>
      <c r="AD35" s="3"/>
      <c r="AF35" s="18"/>
      <c r="AG35" s="18"/>
      <c r="AH35" s="18"/>
      <c r="AI35" s="18"/>
      <c r="AK35" s="4"/>
      <c r="AL35" s="4"/>
      <c r="AM35" s="4"/>
      <c r="AN35" s="4"/>
      <c r="AO35" s="3"/>
      <c r="AP35" s="4"/>
      <c r="AQ35" s="18"/>
      <c r="AR35" s="18"/>
      <c r="AW35" s="4"/>
      <c r="AX35" s="25"/>
      <c r="AY35" s="4"/>
      <c r="AZ35" s="23"/>
      <c r="BA35" s="23"/>
      <c r="BB35" s="4"/>
      <c r="BC35" s="4"/>
      <c r="BD35" s="4"/>
      <c r="BE35" s="4"/>
      <c r="BF35" s="4"/>
      <c r="BG35" s="4"/>
      <c r="BH35" s="23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85" s="6" customFormat="1" ht="21.75" customHeight="1">
      <c r="A36" s="23"/>
      <c r="B36" s="3"/>
      <c r="C36" s="3"/>
      <c r="D36" s="4"/>
      <c r="E36" s="5"/>
      <c r="F36" s="5"/>
      <c r="G36" s="5"/>
      <c r="H36" s="5"/>
      <c r="P36" s="5"/>
      <c r="Q36" s="5"/>
      <c r="AD36" s="7"/>
      <c r="AE36" s="17"/>
      <c r="AF36" s="18"/>
      <c r="AG36" s="18"/>
      <c r="AH36" s="18"/>
      <c r="AI36" s="18"/>
      <c r="AJ36" s="19"/>
      <c r="AK36" s="4"/>
      <c r="AL36" s="4"/>
      <c r="AM36" s="4"/>
      <c r="AN36" s="4"/>
      <c r="AO36" s="20"/>
      <c r="AP36" s="5"/>
      <c r="AQ36" s="21"/>
      <c r="AR36" s="18"/>
      <c r="AS36" s="19"/>
      <c r="AT36" s="19"/>
      <c r="AU36" s="19"/>
      <c r="AV36" s="19"/>
      <c r="AW36" s="4"/>
      <c r="AX36" s="22"/>
      <c r="AY36" s="5"/>
      <c r="AZ36" s="16"/>
      <c r="BA36" s="16"/>
      <c r="BB36" s="5"/>
      <c r="BC36" s="5"/>
      <c r="BD36" s="5"/>
      <c r="BE36" s="5"/>
      <c r="BF36" s="5"/>
      <c r="BG36" s="5"/>
      <c r="BH36" s="16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" ht="14.25">
      <c r="A37" s="380" t="s">
        <v>269</v>
      </c>
      <c r="B37" s="381"/>
      <c r="C37" s="381"/>
      <c r="D37" s="381"/>
      <c r="E37" s="381"/>
      <c r="F37" s="381"/>
      <c r="G37" s="381"/>
      <c r="H37" s="381"/>
    </row>
    <row r="38" s="6" customFormat="1" ht="14.25">
      <c r="A38" s="6" t="s">
        <v>270</v>
      </c>
    </row>
    <row r="39" s="6" customFormat="1" ht="14.25">
      <c r="A39" s="6" t="s">
        <v>271</v>
      </c>
    </row>
    <row r="40" s="6" customFormat="1" ht="14.25">
      <c r="A40" s="6" t="s">
        <v>272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3.375" style="524" customWidth="1"/>
    <col min="2" max="2" width="71.875" style="525" customWidth="1"/>
    <col min="3" max="3" width="7.875" style="525" customWidth="1"/>
    <col min="4" max="4" width="16.625" style="525" customWidth="1"/>
    <col min="5" max="5" width="3.625" style="525" customWidth="1"/>
    <col min="6" max="6" width="3.625" style="392" customWidth="1"/>
    <col min="7" max="7" width="3.625" style="525" customWidth="1"/>
    <col min="8" max="9" width="1.625" style="525" customWidth="1"/>
    <col min="10" max="10" width="14.625" style="525" customWidth="1"/>
    <col min="11" max="11" width="15.00390625" style="392" customWidth="1"/>
    <col min="12" max="12" width="16.125" style="526" customWidth="1"/>
    <col min="13" max="13" width="15.00390625" style="527" customWidth="1"/>
    <col min="14" max="14" width="13.625" style="392" customWidth="1"/>
    <col min="15" max="15" width="15.75390625" style="392" customWidth="1"/>
    <col min="16" max="16" width="15.375" style="392" customWidth="1"/>
    <col min="17" max="17" width="14.875" style="528" customWidth="1"/>
    <col min="18" max="24" width="14.875" style="392" customWidth="1"/>
    <col min="25" max="25" width="12.875" style="392" customWidth="1"/>
    <col min="26" max="45" width="11.00390625" style="392" customWidth="1"/>
    <col min="46" max="16384" width="11.00390625" style="525" customWidth="1"/>
  </cols>
  <sheetData>
    <row r="1" spans="1:17" ht="19.5" customHeight="1" thickBot="1">
      <c r="A1" s="607" t="s">
        <v>30</v>
      </c>
      <c r="B1" s="608" t="s">
        <v>30</v>
      </c>
      <c r="C1" s="609"/>
      <c r="D1" s="610" t="s">
        <v>30</v>
      </c>
      <c r="E1" s="610" t="s">
        <v>30</v>
      </c>
      <c r="F1" s="611" t="s">
        <v>30</v>
      </c>
      <c r="G1" s="609"/>
      <c r="H1" s="611" t="s">
        <v>30</v>
      </c>
      <c r="I1" s="609"/>
      <c r="J1" s="611" t="s">
        <v>30</v>
      </c>
      <c r="K1" s="611" t="s">
        <v>30</v>
      </c>
      <c r="L1" s="612"/>
      <c r="M1" s="613"/>
      <c r="N1" s="609"/>
      <c r="O1" s="609"/>
      <c r="P1" s="609"/>
      <c r="Q1" s="614"/>
    </row>
    <row r="2" spans="1:17" ht="19.5" customHeight="1" thickBot="1">
      <c r="A2" s="615"/>
      <c r="B2" s="616" t="s">
        <v>30</v>
      </c>
      <c r="C2" s="617"/>
      <c r="D2" s="616" t="s">
        <v>30</v>
      </c>
      <c r="E2" s="618"/>
      <c r="F2" s="617"/>
      <c r="G2" s="617"/>
      <c r="H2" s="617"/>
      <c r="I2" s="617"/>
      <c r="J2" s="617"/>
      <c r="K2" s="617"/>
      <c r="L2" s="619"/>
      <c r="M2" s="620"/>
      <c r="N2" s="617"/>
      <c r="O2" s="617"/>
      <c r="P2" s="617"/>
      <c r="Q2" s="620"/>
    </row>
    <row r="3" spans="1:17" ht="33.75" customHeight="1" thickBot="1">
      <c r="A3" s="615"/>
      <c r="B3" s="621" t="s">
        <v>167</v>
      </c>
      <c r="C3" s="617"/>
      <c r="D3" s="618"/>
      <c r="E3" s="618"/>
      <c r="F3" s="617"/>
      <c r="G3" s="617"/>
      <c r="H3" s="617"/>
      <c r="I3" s="622" t="s">
        <v>30</v>
      </c>
      <c r="J3" s="622" t="s">
        <v>30</v>
      </c>
      <c r="K3" s="617"/>
      <c r="L3" s="619"/>
      <c r="M3" s="620"/>
      <c r="N3" s="617"/>
      <c r="O3" s="617"/>
      <c r="P3" s="617"/>
      <c r="Q3" s="620"/>
    </row>
    <row r="4" spans="1:24" ht="19.5" customHeight="1" thickBot="1">
      <c r="A4" s="623"/>
      <c r="B4" s="624" t="s">
        <v>30</v>
      </c>
      <c r="C4" s="617"/>
      <c r="D4" s="625" t="s">
        <v>344</v>
      </c>
      <c r="E4" s="616" t="s">
        <v>30</v>
      </c>
      <c r="F4" s="617"/>
      <c r="G4" s="617"/>
      <c r="H4" s="617"/>
      <c r="I4" s="622" t="s">
        <v>30</v>
      </c>
      <c r="J4" s="622" t="s">
        <v>30</v>
      </c>
      <c r="K4" s="617"/>
      <c r="L4" s="619"/>
      <c r="M4" s="620"/>
      <c r="N4" s="617"/>
      <c r="O4" s="617"/>
      <c r="P4" s="617"/>
      <c r="Q4" s="620"/>
      <c r="R4" s="400" t="s">
        <v>345</v>
      </c>
      <c r="S4" s="401"/>
      <c r="T4" s="401"/>
      <c r="U4" s="401"/>
      <c r="V4" s="401"/>
      <c r="W4" s="401"/>
      <c r="X4" s="402"/>
    </row>
    <row r="5" spans="1:24" ht="19.5" customHeight="1">
      <c r="A5" s="623"/>
      <c r="B5" s="626" t="s">
        <v>30</v>
      </c>
      <c r="C5" s="617"/>
      <c r="D5" s="627" t="s">
        <v>346</v>
      </c>
      <c r="E5" s="628"/>
      <c r="F5" s="609"/>
      <c r="G5" s="609"/>
      <c r="H5" s="609"/>
      <c r="I5" s="629"/>
      <c r="K5" s="618"/>
      <c r="L5" s="630"/>
      <c r="M5" s="631" t="s">
        <v>347</v>
      </c>
      <c r="N5" s="631" t="s">
        <v>347</v>
      </c>
      <c r="O5" s="631" t="s">
        <v>347</v>
      </c>
      <c r="P5" s="631" t="s">
        <v>347</v>
      </c>
      <c r="Q5" s="631" t="s">
        <v>347</v>
      </c>
      <c r="R5" s="632" t="s">
        <v>403</v>
      </c>
      <c r="S5" s="633"/>
      <c r="T5" s="634"/>
      <c r="U5" s="409"/>
      <c r="V5" s="409"/>
      <c r="W5" s="409"/>
      <c r="X5" s="409"/>
    </row>
    <row r="6" spans="1:24" ht="19.5" customHeight="1">
      <c r="A6" s="635"/>
      <c r="B6" s="636"/>
      <c r="C6" s="636"/>
      <c r="D6" s="636"/>
      <c r="E6" s="636"/>
      <c r="F6" s="636"/>
      <c r="G6" s="636"/>
      <c r="H6" s="636"/>
      <c r="I6" s="636"/>
      <c r="J6" s="637"/>
      <c r="K6" s="636"/>
      <c r="L6" s="638"/>
      <c r="M6" s="639"/>
      <c r="N6" s="636"/>
      <c r="O6" s="636"/>
      <c r="P6" s="636"/>
      <c r="Q6" s="640"/>
      <c r="R6" s="641" t="s">
        <v>348</v>
      </c>
      <c r="S6" s="642" t="s">
        <v>349</v>
      </c>
      <c r="T6" s="430" t="s">
        <v>7</v>
      </c>
      <c r="U6" s="431" t="s">
        <v>168</v>
      </c>
      <c r="V6" s="431" t="s">
        <v>168</v>
      </c>
      <c r="W6" s="431" t="s">
        <v>168</v>
      </c>
      <c r="X6" s="432" t="s">
        <v>10</v>
      </c>
    </row>
    <row r="7" spans="1:24" ht="19.5" customHeight="1">
      <c r="A7" s="643"/>
      <c r="B7" s="644"/>
      <c r="C7" s="645" t="s">
        <v>30</v>
      </c>
      <c r="D7" s="646" t="s">
        <v>278</v>
      </c>
      <c r="E7" s="644"/>
      <c r="F7" s="644"/>
      <c r="G7" s="644"/>
      <c r="H7" s="644"/>
      <c r="I7" s="644"/>
      <c r="J7" s="647" t="s">
        <v>235</v>
      </c>
      <c r="K7" s="646" t="s">
        <v>7</v>
      </c>
      <c r="L7" s="648" t="s">
        <v>279</v>
      </c>
      <c r="M7" s="649" t="s">
        <v>7</v>
      </c>
      <c r="N7" s="646" t="s">
        <v>168</v>
      </c>
      <c r="O7" s="646" t="s">
        <v>168</v>
      </c>
      <c r="P7" s="646" t="s">
        <v>168</v>
      </c>
      <c r="Q7" s="650" t="s">
        <v>10</v>
      </c>
      <c r="R7" s="642" t="s">
        <v>279</v>
      </c>
      <c r="S7" s="651" t="s">
        <v>350</v>
      </c>
      <c r="T7" s="430" t="s">
        <v>181</v>
      </c>
      <c r="U7" s="436" t="s">
        <v>34</v>
      </c>
      <c r="V7" s="436" t="s">
        <v>171</v>
      </c>
      <c r="W7" s="436" t="s">
        <v>171</v>
      </c>
      <c r="X7" s="432" t="s">
        <v>172</v>
      </c>
    </row>
    <row r="8" spans="1:24" ht="19.5" customHeight="1">
      <c r="A8" s="652" t="s">
        <v>91</v>
      </c>
      <c r="B8" s="646" t="s">
        <v>182</v>
      </c>
      <c r="C8" s="645" t="s">
        <v>30</v>
      </c>
      <c r="D8" s="647" t="s">
        <v>283</v>
      </c>
      <c r="E8" s="646" t="s">
        <v>284</v>
      </c>
      <c r="F8" s="646" t="s">
        <v>169</v>
      </c>
      <c r="G8" s="646" t="s">
        <v>170</v>
      </c>
      <c r="H8" s="645" t="s">
        <v>30</v>
      </c>
      <c r="I8" s="645" t="s">
        <v>30</v>
      </c>
      <c r="J8" s="647" t="s">
        <v>285</v>
      </c>
      <c r="K8" s="653" t="s">
        <v>351</v>
      </c>
      <c r="L8" s="648" t="s">
        <v>352</v>
      </c>
      <c r="M8" s="649" t="s">
        <v>181</v>
      </c>
      <c r="N8" s="653" t="s">
        <v>34</v>
      </c>
      <c r="O8" s="653" t="s">
        <v>171</v>
      </c>
      <c r="P8" s="653" t="s">
        <v>171</v>
      </c>
      <c r="Q8" s="650" t="s">
        <v>172</v>
      </c>
      <c r="R8" s="651" t="s">
        <v>353</v>
      </c>
      <c r="S8" s="651" t="s">
        <v>175</v>
      </c>
      <c r="T8" s="430" t="s">
        <v>176</v>
      </c>
      <c r="U8" s="436" t="s">
        <v>11</v>
      </c>
      <c r="V8" s="436" t="s">
        <v>173</v>
      </c>
      <c r="W8" s="436" t="s">
        <v>174</v>
      </c>
      <c r="X8" s="432" t="s">
        <v>30</v>
      </c>
    </row>
    <row r="9" spans="1:24" ht="19.5" customHeight="1" thickBot="1">
      <c r="A9" s="654"/>
      <c r="B9" s="655"/>
      <c r="C9" s="655"/>
      <c r="D9" s="656"/>
      <c r="E9" s="655"/>
      <c r="F9" s="655"/>
      <c r="G9" s="655"/>
      <c r="H9" s="655"/>
      <c r="I9" s="655"/>
      <c r="J9" s="656"/>
      <c r="K9" s="657"/>
      <c r="L9" s="658"/>
      <c r="M9" s="659" t="s">
        <v>30</v>
      </c>
      <c r="N9" s="660" t="s">
        <v>11</v>
      </c>
      <c r="O9" s="660" t="s">
        <v>173</v>
      </c>
      <c r="P9" s="660" t="s">
        <v>174</v>
      </c>
      <c r="Q9" s="661" t="s">
        <v>30</v>
      </c>
      <c r="R9" s="662" t="s">
        <v>354</v>
      </c>
      <c r="S9" s="663"/>
      <c r="T9" s="664"/>
      <c r="U9" s="665"/>
      <c r="V9" s="665"/>
      <c r="W9" s="665"/>
      <c r="X9" s="402"/>
    </row>
    <row r="10" spans="1:24" ht="19.5" customHeight="1">
      <c r="A10" s="666"/>
      <c r="B10" s="667" t="s">
        <v>30</v>
      </c>
      <c r="C10" s="532"/>
      <c r="D10" s="532"/>
      <c r="E10" s="532"/>
      <c r="F10" s="617"/>
      <c r="G10" s="532"/>
      <c r="H10" s="532"/>
      <c r="I10" s="532"/>
      <c r="J10" s="532"/>
      <c r="K10" s="668"/>
      <c r="L10" s="669"/>
      <c r="M10" s="670"/>
      <c r="N10" s="617"/>
      <c r="O10" s="617"/>
      <c r="P10" s="617"/>
      <c r="Q10" s="671"/>
      <c r="R10" s="454"/>
      <c r="S10" s="455"/>
      <c r="T10" s="455"/>
      <c r="U10" s="455"/>
      <c r="V10" s="455"/>
      <c r="W10" s="455"/>
      <c r="X10" s="456"/>
    </row>
    <row r="11" spans="1:24" ht="19.5" customHeight="1" thickBot="1">
      <c r="A11" s="672"/>
      <c r="B11" s="617"/>
      <c r="C11" s="673"/>
      <c r="D11" s="673" t="s">
        <v>30</v>
      </c>
      <c r="E11" s="617"/>
      <c r="F11" s="674"/>
      <c r="G11" s="674"/>
      <c r="H11" s="617"/>
      <c r="I11" s="617"/>
      <c r="J11" s="675"/>
      <c r="K11" s="676"/>
      <c r="L11" s="677"/>
      <c r="M11" s="676"/>
      <c r="N11" s="676"/>
      <c r="O11" s="676"/>
      <c r="P11" s="676" t="s">
        <v>30</v>
      </c>
      <c r="Q11" s="678"/>
      <c r="R11" s="454"/>
      <c r="S11" s="455"/>
      <c r="T11" s="455"/>
      <c r="U11" s="455"/>
      <c r="V11" s="455"/>
      <c r="W11" s="455"/>
      <c r="X11" s="456"/>
    </row>
    <row r="12" spans="1:24" ht="19.5" customHeight="1" thickBot="1">
      <c r="A12" s="679"/>
      <c r="B12" s="621" t="s">
        <v>396</v>
      </c>
      <c r="C12" s="673"/>
      <c r="D12" s="676"/>
      <c r="E12" s="617"/>
      <c r="F12" s="674"/>
      <c r="G12" s="674"/>
      <c r="H12" s="617"/>
      <c r="I12" s="617"/>
      <c r="J12" s="675"/>
      <c r="K12" s="676"/>
      <c r="L12" s="677"/>
      <c r="M12" s="676"/>
      <c r="N12" s="676"/>
      <c r="O12" s="676"/>
      <c r="P12" s="676"/>
      <c r="Q12" s="678"/>
      <c r="R12" s="454"/>
      <c r="S12" s="455"/>
      <c r="T12" s="473"/>
      <c r="U12" s="473"/>
      <c r="V12" s="473"/>
      <c r="W12" s="473"/>
      <c r="X12" s="475"/>
    </row>
    <row r="13" spans="1:24" ht="19.5" customHeight="1">
      <c r="A13" s="685"/>
      <c r="B13" s="686"/>
      <c r="C13" s="686" t="s">
        <v>30</v>
      </c>
      <c r="D13" s="687">
        <v>0</v>
      </c>
      <c r="E13" s="683">
        <v>5</v>
      </c>
      <c r="F13" s="684">
        <v>0</v>
      </c>
      <c r="G13" s="459">
        <f>E13-F13</f>
        <v>5</v>
      </c>
      <c r="H13" s="532"/>
      <c r="I13" s="532"/>
      <c r="J13" s="681">
        <v>1</v>
      </c>
      <c r="K13" s="676">
        <f>D13*J13</f>
        <v>0</v>
      </c>
      <c r="L13" s="682">
        <v>1</v>
      </c>
      <c r="M13" s="676">
        <f>+K13*L13</f>
        <v>0</v>
      </c>
      <c r="N13" s="676">
        <f>IF(F13&gt;E13,0,M13/E13)</f>
        <v>0</v>
      </c>
      <c r="O13" s="676">
        <f>IF(N13=0,M13,N13*F13)</f>
        <v>0</v>
      </c>
      <c r="P13" s="676">
        <f>O13-N13</f>
        <v>0</v>
      </c>
      <c r="Q13" s="678">
        <f>M13-O13</f>
        <v>0</v>
      </c>
      <c r="R13" s="454">
        <v>1.4765</v>
      </c>
      <c r="S13" s="473">
        <v>0</v>
      </c>
      <c r="T13" s="473">
        <f>+S13*R13</f>
        <v>0</v>
      </c>
      <c r="U13" s="474">
        <f>IF(F13&gt;E13,0,T13/E13)</f>
        <v>0</v>
      </c>
      <c r="V13" s="474">
        <f>IF(U13=0,T13,U13*F13)</f>
        <v>0</v>
      </c>
      <c r="W13" s="473">
        <f>+V13-U13</f>
        <v>0</v>
      </c>
      <c r="X13" s="475">
        <f>+T13-V13</f>
        <v>0</v>
      </c>
    </row>
    <row r="14" spans="1:24" ht="19.5" customHeight="1">
      <c r="A14" s="685"/>
      <c r="B14" s="680"/>
      <c r="C14" s="532" t="s">
        <v>30</v>
      </c>
      <c r="D14" s="688">
        <v>0</v>
      </c>
      <c r="E14" s="683">
        <v>5</v>
      </c>
      <c r="F14" s="684">
        <v>0</v>
      </c>
      <c r="G14" s="459">
        <f>E14-F14</f>
        <v>5</v>
      </c>
      <c r="H14" s="532"/>
      <c r="I14" s="532"/>
      <c r="J14" s="681">
        <v>1</v>
      </c>
      <c r="K14" s="676">
        <f>D14*J14</f>
        <v>0</v>
      </c>
      <c r="L14" s="682">
        <v>1</v>
      </c>
      <c r="M14" s="676">
        <f>+K14*L14</f>
        <v>0</v>
      </c>
      <c r="N14" s="676">
        <f>IF(F14&gt;E14,0,M14/E14)</f>
        <v>0</v>
      </c>
      <c r="O14" s="676">
        <f>IF(N14=0,M14,N14*F14)</f>
        <v>0</v>
      </c>
      <c r="P14" s="676">
        <f>O14-N14</f>
        <v>0</v>
      </c>
      <c r="Q14" s="678">
        <f>M14-O14</f>
        <v>0</v>
      </c>
      <c r="R14" s="454">
        <v>1.4765</v>
      </c>
      <c r="S14" s="473">
        <v>0</v>
      </c>
      <c r="T14" s="473">
        <f>+S14*R14</f>
        <v>0</v>
      </c>
      <c r="U14" s="474">
        <f>IF(F14&gt;E14,0,T14/E14)</f>
        <v>0</v>
      </c>
      <c r="V14" s="474">
        <f>IF(U14=0,T14,U14*F14)</f>
        <v>0</v>
      </c>
      <c r="W14" s="473">
        <f>+V14-U14</f>
        <v>0</v>
      </c>
      <c r="X14" s="475">
        <f>+T14-V14</f>
        <v>0</v>
      </c>
    </row>
    <row r="15" spans="1:24" ht="19.5" customHeight="1">
      <c r="A15" s="689"/>
      <c r="B15" s="690"/>
      <c r="C15" s="534"/>
      <c r="D15" s="691">
        <v>0</v>
      </c>
      <c r="E15" s="683">
        <v>3</v>
      </c>
      <c r="F15" s="684">
        <v>0</v>
      </c>
      <c r="G15" s="459">
        <f>E15-F15</f>
        <v>3</v>
      </c>
      <c r="H15" s="534"/>
      <c r="I15" s="534"/>
      <c r="J15" s="692">
        <v>1</v>
      </c>
      <c r="K15" s="693">
        <f>D15*J15</f>
        <v>0</v>
      </c>
      <c r="L15" s="694">
        <v>1</v>
      </c>
      <c r="M15" s="693">
        <f>+K15*L15</f>
        <v>0</v>
      </c>
      <c r="N15" s="693">
        <f>IF(F15&gt;E15,0,M15/E15)</f>
        <v>0</v>
      </c>
      <c r="O15" s="693">
        <f>IF(N15=0,M15,N15*F15)</f>
        <v>0</v>
      </c>
      <c r="P15" s="693">
        <f>O15-N15</f>
        <v>0</v>
      </c>
      <c r="Q15" s="695">
        <f>M15-O15</f>
        <v>0</v>
      </c>
      <c r="R15" s="496">
        <v>1.4765</v>
      </c>
      <c r="S15" s="481">
        <v>0</v>
      </c>
      <c r="T15" s="481">
        <f>+S15*R15</f>
        <v>0</v>
      </c>
      <c r="U15" s="482">
        <f>IF(F15&gt;E15,0,T15/E15)</f>
        <v>0</v>
      </c>
      <c r="V15" s="482">
        <f>IF(U15=0,T15,U15*F15)</f>
        <v>0</v>
      </c>
      <c r="W15" s="481">
        <f>+V15-U15</f>
        <v>0</v>
      </c>
      <c r="X15" s="483">
        <f>+T15-V15</f>
        <v>0</v>
      </c>
    </row>
    <row r="16" spans="1:24" ht="19.5" customHeight="1">
      <c r="A16" s="685"/>
      <c r="B16" s="680"/>
      <c r="C16" s="532"/>
      <c r="D16" s="688"/>
      <c r="E16" s="696"/>
      <c r="F16" s="674"/>
      <c r="G16" s="674"/>
      <c r="H16" s="532"/>
      <c r="I16" s="532"/>
      <c r="J16" s="681"/>
      <c r="K16" s="676"/>
      <c r="L16" s="682"/>
      <c r="M16" s="676"/>
      <c r="N16" s="676"/>
      <c r="O16" s="676"/>
      <c r="P16" s="676"/>
      <c r="Q16" s="678"/>
      <c r="R16" s="454"/>
      <c r="S16" s="455"/>
      <c r="T16" s="473"/>
      <c r="U16" s="474"/>
      <c r="V16" s="474"/>
      <c r="W16" s="473"/>
      <c r="X16" s="475"/>
    </row>
    <row r="17" spans="1:24" ht="19.5" customHeight="1">
      <c r="A17" s="533"/>
      <c r="B17" s="697" t="s">
        <v>177</v>
      </c>
      <c r="C17" s="534"/>
      <c r="D17" s="698">
        <f>SUM(D12:D15)</f>
        <v>0</v>
      </c>
      <c r="E17" s="699" t="s">
        <v>30</v>
      </c>
      <c r="F17" s="700" t="s">
        <v>30</v>
      </c>
      <c r="G17" s="699" t="s">
        <v>30</v>
      </c>
      <c r="H17" s="699" t="s">
        <v>30</v>
      </c>
      <c r="I17" s="699" t="s">
        <v>30</v>
      </c>
      <c r="J17" s="699" t="s">
        <v>30</v>
      </c>
      <c r="K17" s="698">
        <f>SUM(K12:K15)</f>
        <v>0</v>
      </c>
      <c r="L17" s="698" t="s">
        <v>30</v>
      </c>
      <c r="M17" s="698">
        <f>SUM(M12:M15)</f>
        <v>0</v>
      </c>
      <c r="N17" s="701">
        <f>SUM(N12:N15)</f>
        <v>0</v>
      </c>
      <c r="O17" s="698">
        <f>SUM(O12:O15)</f>
        <v>0</v>
      </c>
      <c r="P17" s="698">
        <f>SUM(P12:P15)</f>
        <v>0</v>
      </c>
      <c r="Q17" s="702">
        <f>SUM(Q12:Q15)</f>
        <v>0</v>
      </c>
      <c r="R17" s="496"/>
      <c r="S17" s="703">
        <f aca="true" t="shared" si="0" ref="S17:X17">SUM(S13:S15)</f>
        <v>0</v>
      </c>
      <c r="T17" s="703">
        <f t="shared" si="0"/>
        <v>0</v>
      </c>
      <c r="U17" s="703">
        <f t="shared" si="0"/>
        <v>0</v>
      </c>
      <c r="V17" s="703">
        <f t="shared" si="0"/>
        <v>0</v>
      </c>
      <c r="W17" s="703">
        <f t="shared" si="0"/>
        <v>0</v>
      </c>
      <c r="X17" s="704">
        <f t="shared" si="0"/>
        <v>0</v>
      </c>
    </row>
    <row r="18" spans="1:24" ht="19.5" customHeight="1">
      <c r="A18" s="705"/>
      <c r="B18" s="706"/>
      <c r="C18" s="532"/>
      <c r="D18" s="707"/>
      <c r="E18" s="708"/>
      <c r="F18" s="709"/>
      <c r="G18" s="708"/>
      <c r="H18" s="708"/>
      <c r="I18" s="708"/>
      <c r="J18" s="708"/>
      <c r="K18" s="707"/>
      <c r="L18" s="707"/>
      <c r="M18" s="707"/>
      <c r="N18" s="710"/>
      <c r="O18" s="707"/>
      <c r="P18" s="707"/>
      <c r="Q18" s="710"/>
      <c r="R18" s="455"/>
      <c r="S18" s="455"/>
      <c r="T18" s="711"/>
      <c r="U18" s="711"/>
      <c r="V18" s="711" t="s">
        <v>30</v>
      </c>
      <c r="W18" s="711"/>
      <c r="X18" s="711"/>
    </row>
    <row r="19" spans="1:24" ht="19.5" customHeight="1">
      <c r="A19" s="529"/>
      <c r="B19" s="530"/>
      <c r="C19" s="530"/>
      <c r="D19" s="530"/>
      <c r="E19" s="530"/>
      <c r="F19" s="712"/>
      <c r="G19" s="713"/>
      <c r="H19" s="530"/>
      <c r="I19" s="530"/>
      <c r="J19" s="714"/>
      <c r="K19" s="715"/>
      <c r="L19" s="716"/>
      <c r="M19" s="717"/>
      <c r="N19" s="715"/>
      <c r="O19" s="715"/>
      <c r="P19" s="715"/>
      <c r="Q19" s="717"/>
      <c r="R19" s="718" t="s">
        <v>345</v>
      </c>
      <c r="S19" s="719"/>
      <c r="T19" s="720"/>
      <c r="U19" s="720"/>
      <c r="V19" s="720"/>
      <c r="W19" s="720"/>
      <c r="X19" s="721"/>
    </row>
    <row r="20" spans="1:24" ht="19.5" customHeight="1" thickBot="1">
      <c r="A20" s="531"/>
      <c r="B20" s="532"/>
      <c r="C20" s="532"/>
      <c r="D20" s="532"/>
      <c r="E20" s="532"/>
      <c r="F20" s="617"/>
      <c r="G20" s="674"/>
      <c r="H20" s="532"/>
      <c r="I20" s="532"/>
      <c r="J20" s="675"/>
      <c r="K20" s="673"/>
      <c r="L20" s="677"/>
      <c r="M20" s="631" t="s">
        <v>347</v>
      </c>
      <c r="N20" s="631" t="s">
        <v>347</v>
      </c>
      <c r="O20" s="631" t="s">
        <v>347</v>
      </c>
      <c r="P20" s="631" t="s">
        <v>347</v>
      </c>
      <c r="Q20" s="722" t="s">
        <v>347</v>
      </c>
      <c r="R20" s="723" t="s">
        <v>30</v>
      </c>
      <c r="S20" s="724"/>
      <c r="T20" s="401"/>
      <c r="U20" s="401"/>
      <c r="V20" s="401"/>
      <c r="W20" s="401"/>
      <c r="X20" s="402"/>
    </row>
    <row r="21" spans="1:24" ht="19.5" customHeight="1">
      <c r="A21" s="725"/>
      <c r="B21" s="726"/>
      <c r="C21" s="726"/>
      <c r="D21" s="726"/>
      <c r="E21" s="726"/>
      <c r="F21" s="726"/>
      <c r="G21" s="726"/>
      <c r="H21" s="726"/>
      <c r="I21" s="726"/>
      <c r="J21" s="727"/>
      <c r="K21" s="726"/>
      <c r="L21" s="728"/>
      <c r="M21" s="639"/>
      <c r="N21" s="636"/>
      <c r="O21" s="636"/>
      <c r="P21" s="636"/>
      <c r="Q21" s="639"/>
      <c r="R21" s="641" t="s">
        <v>348</v>
      </c>
      <c r="S21" s="642" t="s">
        <v>349</v>
      </c>
      <c r="T21" s="418"/>
      <c r="U21" s="419"/>
      <c r="V21" s="419"/>
      <c r="W21" s="419"/>
      <c r="X21" s="420"/>
    </row>
    <row r="22" spans="1:24" ht="19.5" customHeight="1">
      <c r="A22" s="643"/>
      <c r="B22" s="644"/>
      <c r="C22" s="645" t="s">
        <v>30</v>
      </c>
      <c r="D22" s="646" t="s">
        <v>278</v>
      </c>
      <c r="E22" s="644"/>
      <c r="F22" s="644"/>
      <c r="G22" s="644"/>
      <c r="H22" s="644"/>
      <c r="I22" s="644"/>
      <c r="J22" s="647" t="s">
        <v>235</v>
      </c>
      <c r="K22" s="646" t="s">
        <v>7</v>
      </c>
      <c r="L22" s="648" t="s">
        <v>279</v>
      </c>
      <c r="M22" s="649" t="s">
        <v>7</v>
      </c>
      <c r="N22" s="646" t="s">
        <v>168</v>
      </c>
      <c r="O22" s="646" t="s">
        <v>168</v>
      </c>
      <c r="P22" s="646" t="s">
        <v>168</v>
      </c>
      <c r="Q22" s="649" t="s">
        <v>10</v>
      </c>
      <c r="R22" s="642" t="s">
        <v>279</v>
      </c>
      <c r="S22" s="651" t="s">
        <v>350</v>
      </c>
      <c r="T22" s="430" t="s">
        <v>7</v>
      </c>
      <c r="U22" s="431" t="s">
        <v>168</v>
      </c>
      <c r="V22" s="431" t="s">
        <v>168</v>
      </c>
      <c r="W22" s="431" t="s">
        <v>168</v>
      </c>
      <c r="X22" s="432" t="s">
        <v>10</v>
      </c>
    </row>
    <row r="23" spans="1:24" ht="19.5" customHeight="1">
      <c r="A23" s="652" t="s">
        <v>91</v>
      </c>
      <c r="B23" s="646" t="s">
        <v>182</v>
      </c>
      <c r="C23" s="645" t="s">
        <v>30</v>
      </c>
      <c r="D23" s="647" t="s">
        <v>283</v>
      </c>
      <c r="E23" s="646" t="s">
        <v>284</v>
      </c>
      <c r="F23" s="646" t="s">
        <v>169</v>
      </c>
      <c r="G23" s="646" t="s">
        <v>170</v>
      </c>
      <c r="H23" s="645" t="s">
        <v>30</v>
      </c>
      <c r="I23" s="645" t="s">
        <v>30</v>
      </c>
      <c r="J23" s="647" t="s">
        <v>285</v>
      </c>
      <c r="K23" s="653" t="s">
        <v>181</v>
      </c>
      <c r="L23" s="648" t="s">
        <v>352</v>
      </c>
      <c r="M23" s="649" t="s">
        <v>181</v>
      </c>
      <c r="N23" s="653" t="s">
        <v>34</v>
      </c>
      <c r="O23" s="653" t="s">
        <v>171</v>
      </c>
      <c r="P23" s="653" t="s">
        <v>171</v>
      </c>
      <c r="Q23" s="649" t="s">
        <v>172</v>
      </c>
      <c r="R23" s="651" t="s">
        <v>353</v>
      </c>
      <c r="S23" s="651" t="s">
        <v>175</v>
      </c>
      <c r="T23" s="430" t="s">
        <v>181</v>
      </c>
      <c r="U23" s="436" t="s">
        <v>34</v>
      </c>
      <c r="V23" s="436" t="s">
        <v>171</v>
      </c>
      <c r="W23" s="436" t="s">
        <v>171</v>
      </c>
      <c r="X23" s="432" t="s">
        <v>172</v>
      </c>
    </row>
    <row r="24" spans="1:24" ht="19.5" customHeight="1" thickBot="1">
      <c r="A24" s="654"/>
      <c r="B24" s="655"/>
      <c r="C24" s="655"/>
      <c r="D24" s="656"/>
      <c r="E24" s="655"/>
      <c r="F24" s="655"/>
      <c r="G24" s="655"/>
      <c r="H24" s="655"/>
      <c r="I24" s="655"/>
      <c r="J24" s="656"/>
      <c r="K24" s="657"/>
      <c r="L24" s="658"/>
      <c r="M24" s="659" t="s">
        <v>30</v>
      </c>
      <c r="N24" s="660" t="s">
        <v>11</v>
      </c>
      <c r="O24" s="660" t="s">
        <v>173</v>
      </c>
      <c r="P24" s="660" t="s">
        <v>174</v>
      </c>
      <c r="Q24" s="659" t="s">
        <v>30</v>
      </c>
      <c r="R24" s="662" t="s">
        <v>30</v>
      </c>
      <c r="S24" s="663"/>
      <c r="T24" s="445" t="s">
        <v>176</v>
      </c>
      <c r="U24" s="446" t="s">
        <v>11</v>
      </c>
      <c r="V24" s="446" t="s">
        <v>173</v>
      </c>
      <c r="W24" s="446" t="s">
        <v>174</v>
      </c>
      <c r="X24" s="447" t="s">
        <v>30</v>
      </c>
    </row>
    <row r="25" spans="1:24" ht="19.5" customHeight="1" thickBot="1">
      <c r="A25" s="531"/>
      <c r="B25" s="621" t="s">
        <v>396</v>
      </c>
      <c r="C25" s="532"/>
      <c r="D25" s="673" t="s">
        <v>30</v>
      </c>
      <c r="E25" s="617"/>
      <c r="F25" s="674"/>
      <c r="G25" s="674"/>
      <c r="H25" s="617"/>
      <c r="I25" s="617"/>
      <c r="J25" s="675"/>
      <c r="K25" s="676"/>
      <c r="L25" s="677"/>
      <c r="M25" s="659" t="s">
        <v>30</v>
      </c>
      <c r="N25" s="660" t="s">
        <v>355</v>
      </c>
      <c r="O25" s="660" t="s">
        <v>30</v>
      </c>
      <c r="P25" s="660" t="s">
        <v>30</v>
      </c>
      <c r="Q25" s="659" t="s">
        <v>30</v>
      </c>
      <c r="R25" s="729"/>
      <c r="S25" s="730"/>
      <c r="T25" s="731" t="s">
        <v>30</v>
      </c>
      <c r="U25" s="732"/>
      <c r="V25" s="732"/>
      <c r="W25" s="732"/>
      <c r="X25" s="733" t="s">
        <v>30</v>
      </c>
    </row>
    <row r="26" spans="1:24" ht="19.5" customHeight="1">
      <c r="A26" s="672"/>
      <c r="B26" s="616"/>
      <c r="C26" s="617"/>
      <c r="D26" s="617"/>
      <c r="E26" s="617"/>
      <c r="F26" s="617"/>
      <c r="G26" s="674"/>
      <c r="H26" s="617"/>
      <c r="I26" s="617"/>
      <c r="J26" s="675"/>
      <c r="K26" s="676"/>
      <c r="L26" s="677"/>
      <c r="M26" s="676"/>
      <c r="N26" s="676"/>
      <c r="O26" s="676"/>
      <c r="P26" s="676"/>
      <c r="Q26" s="676"/>
      <c r="R26" s="454"/>
      <c r="S26" s="455"/>
      <c r="T26" s="455"/>
      <c r="U26" s="455"/>
      <c r="V26" s="455"/>
      <c r="W26" s="455"/>
      <c r="X26" s="456"/>
    </row>
    <row r="27" spans="1:24" ht="19.5" customHeight="1">
      <c r="A27" s="685"/>
      <c r="B27" s="532"/>
      <c r="C27" s="532"/>
      <c r="D27" s="687">
        <v>0</v>
      </c>
      <c r="E27" s="735">
        <v>2</v>
      </c>
      <c r="F27" s="734">
        <v>0</v>
      </c>
      <c r="G27" s="674">
        <f>E27-F27</f>
        <v>2</v>
      </c>
      <c r="H27" s="532"/>
      <c r="I27" s="532"/>
      <c r="J27" s="737">
        <v>1</v>
      </c>
      <c r="K27" s="676">
        <f>D27*J27</f>
        <v>0</v>
      </c>
      <c r="L27" s="736">
        <v>1</v>
      </c>
      <c r="M27" s="676">
        <f>+K27*L27</f>
        <v>0</v>
      </c>
      <c r="N27" s="676">
        <f>IF(F27&gt;E27,0,M27/E27)</f>
        <v>0</v>
      </c>
      <c r="O27" s="676">
        <f>IF(N27=0,M27,N27*F27)</f>
        <v>0</v>
      </c>
      <c r="P27" s="676">
        <f>O27-N27</f>
        <v>0</v>
      </c>
      <c r="Q27" s="676">
        <f>M27-O27</f>
        <v>0</v>
      </c>
      <c r="R27" s="454">
        <v>1.4765</v>
      </c>
      <c r="S27" s="473">
        <v>0</v>
      </c>
      <c r="T27" s="473">
        <f>+S27*R27</f>
        <v>0</v>
      </c>
      <c r="U27" s="474">
        <f>IF(F27&gt;E27,0,T27/E27)</f>
        <v>0</v>
      </c>
      <c r="V27" s="474">
        <f>IF(U27=0,T27,U27*F27)</f>
        <v>0</v>
      </c>
      <c r="W27" s="473">
        <f>+V27-U27</f>
        <v>0</v>
      </c>
      <c r="X27" s="475">
        <f>+T27-V27</f>
        <v>0</v>
      </c>
    </row>
    <row r="28" spans="1:24" ht="19.5" customHeight="1">
      <c r="A28" s="685"/>
      <c r="B28" s="532"/>
      <c r="C28" s="532"/>
      <c r="D28" s="687">
        <v>0</v>
      </c>
      <c r="E28" s="735">
        <v>5</v>
      </c>
      <c r="F28" s="734">
        <v>0</v>
      </c>
      <c r="G28" s="674">
        <f>E28-F28</f>
        <v>5</v>
      </c>
      <c r="H28" s="532"/>
      <c r="I28" s="532"/>
      <c r="J28" s="737">
        <v>1</v>
      </c>
      <c r="K28" s="676">
        <f>D28*J28</f>
        <v>0</v>
      </c>
      <c r="L28" s="736">
        <v>1</v>
      </c>
      <c r="M28" s="676">
        <f>+K28*L28</f>
        <v>0</v>
      </c>
      <c r="N28" s="676">
        <f>IF(F28&gt;E28,0,M28/E28)</f>
        <v>0</v>
      </c>
      <c r="O28" s="676">
        <f>IF(N28=0,M28,N28*F28)</f>
        <v>0</v>
      </c>
      <c r="P28" s="676">
        <f>O28-N28</f>
        <v>0</v>
      </c>
      <c r="Q28" s="676">
        <f>M28-O28</f>
        <v>0</v>
      </c>
      <c r="R28" s="454">
        <v>1.4765</v>
      </c>
      <c r="S28" s="473">
        <v>0</v>
      </c>
      <c r="T28" s="473">
        <f>+S28*R28</f>
        <v>0</v>
      </c>
      <c r="U28" s="474">
        <f>IF(F28&gt;E28,0,T28/E28)</f>
        <v>0</v>
      </c>
      <c r="V28" s="474">
        <f>IF(U28=0,T28,U28*F28)</f>
        <v>0</v>
      </c>
      <c r="W28" s="473">
        <f>+V28-U28</f>
        <v>0</v>
      </c>
      <c r="X28" s="475">
        <f>+T28-V28</f>
        <v>0</v>
      </c>
    </row>
    <row r="29" spans="1:24" ht="19.5" customHeight="1">
      <c r="A29" s="738"/>
      <c r="B29" s="532"/>
      <c r="C29" s="532"/>
      <c r="D29" s="687">
        <v>0</v>
      </c>
      <c r="E29" s="735">
        <v>3</v>
      </c>
      <c r="F29" s="734">
        <v>0</v>
      </c>
      <c r="G29" s="674">
        <f>E29-F29</f>
        <v>3</v>
      </c>
      <c r="H29" s="532"/>
      <c r="I29" s="532"/>
      <c r="J29" s="737">
        <v>1</v>
      </c>
      <c r="K29" s="676">
        <f>D29*J29</f>
        <v>0</v>
      </c>
      <c r="L29" s="736">
        <v>1</v>
      </c>
      <c r="M29" s="676">
        <f>+K29*L29</f>
        <v>0</v>
      </c>
      <c r="N29" s="676">
        <f>IF(F29&gt;E29,0,M29/E29)</f>
        <v>0</v>
      </c>
      <c r="O29" s="676">
        <f>IF(N29=0,M29,N29*F29)</f>
        <v>0</v>
      </c>
      <c r="P29" s="676">
        <f>O29-N29</f>
        <v>0</v>
      </c>
      <c r="Q29" s="676">
        <f>M29-O29</f>
        <v>0</v>
      </c>
      <c r="R29" s="454">
        <v>1.4765</v>
      </c>
      <c r="S29" s="473">
        <v>0</v>
      </c>
      <c r="T29" s="473">
        <f>+S29*R29</f>
        <v>0</v>
      </c>
      <c r="U29" s="474">
        <f>IF(F29&gt;E29,0,T29/E29)</f>
        <v>0</v>
      </c>
      <c r="V29" s="474">
        <f>IF(U29=0,T29,U29*F29)</f>
        <v>0</v>
      </c>
      <c r="W29" s="473">
        <f>+V29-U29</f>
        <v>0</v>
      </c>
      <c r="X29" s="475">
        <f>+T29-V29</f>
        <v>0</v>
      </c>
    </row>
    <row r="30" spans="1:24" ht="19.5" customHeight="1">
      <c r="A30" s="738"/>
      <c r="B30" s="532"/>
      <c r="C30" s="532"/>
      <c r="D30" s="687">
        <v>0</v>
      </c>
      <c r="E30" s="735">
        <v>3</v>
      </c>
      <c r="F30" s="734">
        <v>0</v>
      </c>
      <c r="G30" s="674">
        <f>E30-F30</f>
        <v>3</v>
      </c>
      <c r="H30" s="532"/>
      <c r="I30" s="532"/>
      <c r="J30" s="737">
        <v>1</v>
      </c>
      <c r="K30" s="676">
        <f>D30*J30</f>
        <v>0</v>
      </c>
      <c r="L30" s="736">
        <v>1</v>
      </c>
      <c r="M30" s="676">
        <f>+K30*L30</f>
        <v>0</v>
      </c>
      <c r="N30" s="676">
        <f>IF(F30&gt;E30,0,M30/E30)</f>
        <v>0</v>
      </c>
      <c r="O30" s="676">
        <f>IF(N30=0,M30,N30*F30)</f>
        <v>0</v>
      </c>
      <c r="P30" s="676">
        <f>O30-N30</f>
        <v>0</v>
      </c>
      <c r="Q30" s="676">
        <f>M30-O30</f>
        <v>0</v>
      </c>
      <c r="R30" s="454">
        <v>1.4765</v>
      </c>
      <c r="S30" s="473">
        <v>0</v>
      </c>
      <c r="T30" s="473">
        <f>+S30*R30</f>
        <v>0</v>
      </c>
      <c r="U30" s="474">
        <f>IF(F30&gt;E30,0,T30/E30)</f>
        <v>0</v>
      </c>
      <c r="V30" s="474">
        <f>IF(U30=0,T30,U30*F30)</f>
        <v>0</v>
      </c>
      <c r="W30" s="473">
        <f>+V30-U30</f>
        <v>0</v>
      </c>
      <c r="X30" s="475">
        <f>+T30-V30</f>
        <v>0</v>
      </c>
    </row>
    <row r="31" spans="1:24" ht="19.5" customHeight="1">
      <c r="A31" s="738" t="s">
        <v>30</v>
      </c>
      <c r="B31" s="532" t="s">
        <v>404</v>
      </c>
      <c r="C31" s="532"/>
      <c r="D31" s="687">
        <v>0</v>
      </c>
      <c r="E31" s="735">
        <v>3</v>
      </c>
      <c r="F31" s="734">
        <v>1</v>
      </c>
      <c r="G31" s="674">
        <f>E31-F31</f>
        <v>2</v>
      </c>
      <c r="H31" s="532"/>
      <c r="I31" s="532"/>
      <c r="J31" s="737">
        <v>1</v>
      </c>
      <c r="K31" s="676">
        <f>D31*J31</f>
        <v>0</v>
      </c>
      <c r="L31" s="736">
        <v>1</v>
      </c>
      <c r="M31" s="676">
        <f>+K31*L31</f>
        <v>0</v>
      </c>
      <c r="N31" s="676">
        <f>IF(F31&gt;E31,0,M31/E31)</f>
        <v>0</v>
      </c>
      <c r="O31" s="676">
        <f>IF(N31=0,M31,N31*F31)</f>
        <v>0</v>
      </c>
      <c r="P31" s="676">
        <f>O31-N31</f>
        <v>0</v>
      </c>
      <c r="Q31" s="676">
        <f>M31-O31</f>
        <v>0</v>
      </c>
      <c r="R31" s="454">
        <v>1</v>
      </c>
      <c r="S31" s="473"/>
      <c r="T31" s="473">
        <f>+K31*R31</f>
        <v>0</v>
      </c>
      <c r="U31" s="474">
        <f>IF(F31&gt;E31,0,T31/E31)</f>
        <v>0</v>
      </c>
      <c r="V31" s="474">
        <f>IF(U31=0,T31,U31*F31)</f>
        <v>0</v>
      </c>
      <c r="W31" s="473">
        <f>+V31-U31</f>
        <v>0</v>
      </c>
      <c r="X31" s="475">
        <f>+T31-V31</f>
        <v>0</v>
      </c>
    </row>
    <row r="32" spans="1:24" ht="19.5" customHeight="1">
      <c r="A32" s="738" t="s">
        <v>30</v>
      </c>
      <c r="B32" s="532"/>
      <c r="C32" s="532"/>
      <c r="D32" s="687"/>
      <c r="E32" s="735"/>
      <c r="F32" s="734"/>
      <c r="G32" s="674"/>
      <c r="H32" s="532"/>
      <c r="I32" s="532"/>
      <c r="J32" s="737"/>
      <c r="K32" s="676"/>
      <c r="L32" s="736"/>
      <c r="M32" s="676"/>
      <c r="N32" s="676"/>
      <c r="O32" s="676"/>
      <c r="P32" s="676"/>
      <c r="Q32" s="676"/>
      <c r="R32" s="454"/>
      <c r="S32" s="455"/>
      <c r="T32" s="473"/>
      <c r="U32" s="474"/>
      <c r="V32" s="474"/>
      <c r="W32" s="473"/>
      <c r="X32" s="475"/>
    </row>
    <row r="33" spans="1:45" s="624" customFormat="1" ht="19.5" customHeight="1">
      <c r="A33" s="739"/>
      <c r="B33" s="740" t="s">
        <v>177</v>
      </c>
      <c r="C33" s="741"/>
      <c r="D33" s="708">
        <f>SUM(D27:D31)</f>
        <v>0</v>
      </c>
      <c r="E33" s="708" t="s">
        <v>30</v>
      </c>
      <c r="F33" s="709"/>
      <c r="G33" s="708"/>
      <c r="H33" s="708"/>
      <c r="I33" s="708"/>
      <c r="J33" s="708"/>
      <c r="K33" s="707">
        <f>SUM(K27:K31)</f>
        <v>0</v>
      </c>
      <c r="L33" s="707" t="s">
        <v>30</v>
      </c>
      <c r="M33" s="707">
        <f>SUM(M27:M31)</f>
        <v>0</v>
      </c>
      <c r="N33" s="707">
        <f>SUM(N27:N31)</f>
        <v>0</v>
      </c>
      <c r="O33" s="707">
        <f>SUM(O27:O31)</f>
        <v>0</v>
      </c>
      <c r="P33" s="707">
        <f>SUM(P27:P31)</f>
        <v>0</v>
      </c>
      <c r="Q33" s="710">
        <f>SUM(Q27:Q31)</f>
        <v>0</v>
      </c>
      <c r="R33" s="742"/>
      <c r="S33" s="703">
        <f aca="true" t="shared" si="1" ref="S33:X33">SUM(S27:S31)</f>
        <v>0</v>
      </c>
      <c r="T33" s="703">
        <f t="shared" si="1"/>
        <v>0</v>
      </c>
      <c r="U33" s="703">
        <f t="shared" si="1"/>
        <v>0</v>
      </c>
      <c r="V33" s="703">
        <f t="shared" si="1"/>
        <v>0</v>
      </c>
      <c r="W33" s="703">
        <f t="shared" si="1"/>
        <v>0</v>
      </c>
      <c r="X33" s="704">
        <f t="shared" si="1"/>
        <v>0</v>
      </c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743"/>
      <c r="AM33" s="743"/>
      <c r="AN33" s="743"/>
      <c r="AO33" s="743"/>
      <c r="AP33" s="743"/>
      <c r="AQ33" s="743"/>
      <c r="AR33" s="743"/>
      <c r="AS33" s="743"/>
    </row>
    <row r="34" spans="1:24" ht="19.5" customHeight="1">
      <c r="A34" s="533"/>
      <c r="B34" s="534"/>
      <c r="C34" s="534"/>
      <c r="D34" s="534"/>
      <c r="E34" s="534"/>
      <c r="F34" s="744"/>
      <c r="G34" s="534"/>
      <c r="H34" s="534"/>
      <c r="I34" s="534"/>
      <c r="J34" s="534"/>
      <c r="K34" s="745"/>
      <c r="L34" s="746"/>
      <c r="M34" s="746"/>
      <c r="N34" s="745" t="s">
        <v>30</v>
      </c>
      <c r="O34" s="745" t="s">
        <v>30</v>
      </c>
      <c r="P34" s="745" t="s">
        <v>30</v>
      </c>
      <c r="Q34" s="745" t="s">
        <v>30</v>
      </c>
      <c r="R34" s="747"/>
      <c r="S34" s="744"/>
      <c r="T34" s="744"/>
      <c r="U34" s="744"/>
      <c r="V34" s="744"/>
      <c r="W34" s="744"/>
      <c r="X34" s="748"/>
    </row>
    <row r="35" spans="1:17" ht="19.5" customHeight="1">
      <c r="A35" s="705"/>
      <c r="B35" s="532"/>
      <c r="C35" s="532"/>
      <c r="D35" s="532"/>
      <c r="E35" s="532"/>
      <c r="F35" s="617"/>
      <c r="G35" s="532"/>
      <c r="H35" s="532"/>
      <c r="I35" s="532"/>
      <c r="J35" s="532"/>
      <c r="K35" s="668"/>
      <c r="L35" s="749"/>
      <c r="M35" s="749"/>
      <c r="N35" s="668"/>
      <c r="O35" s="668"/>
      <c r="P35" s="668"/>
      <c r="Q35" s="66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D8" sqref="D8"/>
    </sheetView>
  </sheetViews>
  <sheetFormatPr defaultColWidth="11.00390625" defaultRowHeight="15" customHeight="1"/>
  <cols>
    <col min="1" max="1" width="54.125" style="112" customWidth="1"/>
    <col min="2" max="2" width="16.25390625" style="112" customWidth="1"/>
    <col min="3" max="3" width="11.00390625" style="112" customWidth="1"/>
    <col min="4" max="4" width="41.375" style="112" customWidth="1"/>
    <col min="5" max="5" width="12.125" style="112" customWidth="1"/>
    <col min="6" max="6" width="13.25390625" style="112" customWidth="1"/>
    <col min="7" max="7" width="13.50390625" style="112" customWidth="1"/>
    <col min="8" max="16384" width="11.00390625" style="112" customWidth="1"/>
  </cols>
  <sheetData>
    <row r="1" spans="1:2" ht="15" customHeight="1">
      <c r="A1" s="816" t="s">
        <v>319</v>
      </c>
      <c r="B1" s="112" t="s">
        <v>154</v>
      </c>
    </row>
    <row r="2" spans="1:2" ht="15" customHeight="1">
      <c r="A2" s="817" t="s">
        <v>318</v>
      </c>
      <c r="B2" s="112" t="s">
        <v>155</v>
      </c>
    </row>
    <row r="3" ht="15" customHeight="1">
      <c r="A3" s="251" t="s">
        <v>320</v>
      </c>
    </row>
    <row r="4" s="131" customFormat="1" ht="15" customHeight="1">
      <c r="A4" s="120"/>
    </row>
    <row r="6" spans="1:7" ht="15" customHeight="1">
      <c r="A6" s="324" t="s">
        <v>30</v>
      </c>
      <c r="B6" s="131"/>
      <c r="D6"/>
      <c r="E6"/>
      <c r="F6"/>
      <c r="G6"/>
    </row>
    <row r="7" spans="1:7" ht="15" customHeight="1">
      <c r="A7" s="818"/>
      <c r="B7" s="824"/>
      <c r="D7"/>
      <c r="E7"/>
      <c r="F7"/>
      <c r="G7"/>
    </row>
    <row r="8" spans="1:7" ht="15" customHeight="1">
      <c r="A8" s="819" t="s">
        <v>126</v>
      </c>
      <c r="B8" s="825">
        <v>0</v>
      </c>
      <c r="D8"/>
      <c r="E8"/>
      <c r="F8"/>
      <c r="G8"/>
    </row>
    <row r="9" spans="1:7" ht="15" customHeight="1">
      <c r="A9" s="819" t="s">
        <v>127</v>
      </c>
      <c r="B9" s="826">
        <v>0</v>
      </c>
      <c r="D9"/>
      <c r="E9"/>
      <c r="F9"/>
      <c r="G9"/>
    </row>
    <row r="10" spans="1:7" ht="15" customHeight="1">
      <c r="A10" s="232"/>
      <c r="B10" s="827"/>
      <c r="D10"/>
      <c r="E10"/>
      <c r="F10"/>
      <c r="G10"/>
    </row>
    <row r="11" spans="1:7" ht="15" customHeight="1" thickBot="1">
      <c r="A11" s="232" t="s">
        <v>128</v>
      </c>
      <c r="B11" s="828">
        <f>+B8+B9</f>
        <v>0</v>
      </c>
      <c r="D11"/>
      <c r="E11"/>
      <c r="F11"/>
      <c r="G11"/>
    </row>
    <row r="12" spans="1:7" ht="15" customHeight="1">
      <c r="A12" s="232"/>
      <c r="B12" s="827"/>
      <c r="D12"/>
      <c r="E12"/>
      <c r="F12"/>
      <c r="G12"/>
    </row>
    <row r="13" spans="1:7" ht="15" customHeight="1">
      <c r="A13" s="820" t="s">
        <v>275</v>
      </c>
      <c r="B13" s="829">
        <v>0</v>
      </c>
      <c r="C13" s="112" t="s">
        <v>30</v>
      </c>
      <c r="D13"/>
      <c r="E13"/>
      <c r="F13"/>
      <c r="G13"/>
    </row>
    <row r="14" spans="1:7" ht="15" customHeight="1">
      <c r="A14" s="232"/>
      <c r="B14" s="827"/>
      <c r="C14" s="127" t="s">
        <v>30</v>
      </c>
      <c r="D14"/>
      <c r="E14"/>
      <c r="F14"/>
      <c r="G14"/>
    </row>
    <row r="15" spans="1:8" ht="15" customHeight="1" thickBot="1">
      <c r="A15" s="232" t="s">
        <v>129</v>
      </c>
      <c r="B15" s="830">
        <f>+B13+B11</f>
        <v>0</v>
      </c>
      <c r="C15" s="112" t="s">
        <v>30</v>
      </c>
      <c r="D15"/>
      <c r="E15"/>
      <c r="F15"/>
      <c r="G15"/>
      <c r="H15" s="112" t="s">
        <v>30</v>
      </c>
    </row>
    <row r="16" spans="1:7" ht="15" customHeight="1">
      <c r="A16" s="232"/>
      <c r="B16" s="827"/>
      <c r="D16"/>
      <c r="E16"/>
      <c r="F16"/>
      <c r="G16"/>
    </row>
    <row r="17" spans="1:7" ht="15" customHeight="1">
      <c r="A17" s="821" t="s">
        <v>130</v>
      </c>
      <c r="B17" s="827"/>
      <c r="D17"/>
      <c r="E17"/>
      <c r="F17"/>
      <c r="G17"/>
    </row>
    <row r="18" spans="1:7" ht="15" customHeight="1">
      <c r="A18" s="232"/>
      <c r="B18" s="827"/>
      <c r="D18"/>
      <c r="E18"/>
      <c r="F18"/>
      <c r="G18"/>
    </row>
    <row r="19" spans="1:7" ht="15" customHeight="1">
      <c r="A19" s="819" t="s">
        <v>131</v>
      </c>
      <c r="B19" s="829">
        <v>0</v>
      </c>
      <c r="D19"/>
      <c r="E19"/>
      <c r="F19"/>
      <c r="G19"/>
    </row>
    <row r="20" spans="1:7" ht="15" customHeight="1">
      <c r="A20" s="819" t="s">
        <v>132</v>
      </c>
      <c r="B20" s="831"/>
      <c r="D20"/>
      <c r="E20"/>
      <c r="F20"/>
      <c r="G20"/>
    </row>
    <row r="21" spans="1:7" ht="15" customHeight="1">
      <c r="A21" s="232" t="s">
        <v>133</v>
      </c>
      <c r="B21" s="831">
        <v>0</v>
      </c>
      <c r="D21"/>
      <c r="E21"/>
      <c r="F21"/>
      <c r="G21"/>
    </row>
    <row r="22" spans="1:7" ht="15" customHeight="1">
      <c r="A22" s="232" t="s">
        <v>134</v>
      </c>
      <c r="B22" s="831">
        <v>0</v>
      </c>
      <c r="D22"/>
      <c r="E22"/>
      <c r="F22"/>
      <c r="G22"/>
    </row>
    <row r="23" spans="1:7" ht="15" customHeight="1" thickBot="1">
      <c r="A23" s="232" t="s">
        <v>30</v>
      </c>
      <c r="B23" s="832">
        <f>SUM(B19:B22)</f>
        <v>0</v>
      </c>
      <c r="D23"/>
      <c r="E23"/>
      <c r="F23"/>
      <c r="G23"/>
    </row>
    <row r="24" spans="1:7" ht="15" customHeight="1">
      <c r="A24" s="232"/>
      <c r="B24" s="827"/>
      <c r="D24"/>
      <c r="E24"/>
      <c r="F24"/>
      <c r="G24"/>
    </row>
    <row r="25" spans="1:7" ht="15" customHeight="1">
      <c r="A25" s="819" t="s">
        <v>135</v>
      </c>
      <c r="B25" s="829">
        <v>0</v>
      </c>
      <c r="D25"/>
      <c r="E25"/>
      <c r="F25"/>
      <c r="G25"/>
    </row>
    <row r="26" spans="1:7" ht="15" customHeight="1">
      <c r="A26" s="819" t="s">
        <v>136</v>
      </c>
      <c r="B26" s="831"/>
      <c r="D26"/>
      <c r="E26"/>
      <c r="F26"/>
      <c r="G26"/>
    </row>
    <row r="27" spans="1:7" ht="15" customHeight="1">
      <c r="A27" s="819" t="s">
        <v>137</v>
      </c>
      <c r="B27" s="829"/>
      <c r="D27"/>
      <c r="E27"/>
      <c r="F27"/>
      <c r="G27"/>
    </row>
    <row r="28" spans="1:7" ht="15" customHeight="1">
      <c r="A28" s="232"/>
      <c r="B28" s="827"/>
      <c r="D28"/>
      <c r="E28"/>
      <c r="F28"/>
      <c r="G28"/>
    </row>
    <row r="29" spans="1:7" ht="15" customHeight="1" thickBot="1">
      <c r="A29" s="232" t="s">
        <v>30</v>
      </c>
      <c r="B29" s="832">
        <f>SUM(B25:B27)</f>
        <v>0</v>
      </c>
      <c r="D29"/>
      <c r="E29"/>
      <c r="F29"/>
      <c r="G29"/>
    </row>
    <row r="30" spans="1:7" ht="15" customHeight="1">
      <c r="A30" s="232"/>
      <c r="B30" s="827"/>
      <c r="D30"/>
      <c r="E30"/>
      <c r="F30"/>
      <c r="G30"/>
    </row>
    <row r="31" spans="1:7" ht="15" customHeight="1" thickBot="1">
      <c r="A31" s="822" t="s">
        <v>30</v>
      </c>
      <c r="B31" s="833">
        <f>+B23+B29</f>
        <v>0</v>
      </c>
      <c r="D31"/>
      <c r="E31"/>
      <c r="F31"/>
      <c r="G31"/>
    </row>
    <row r="32" spans="1:7" ht="15" customHeight="1">
      <c r="A32" s="232"/>
      <c r="B32" s="827"/>
      <c r="D32"/>
      <c r="E32"/>
      <c r="F32"/>
      <c r="G32"/>
    </row>
    <row r="33" spans="1:7" ht="15" customHeight="1">
      <c r="A33" s="819" t="s">
        <v>138</v>
      </c>
      <c r="B33" s="829">
        <v>0</v>
      </c>
      <c r="D33"/>
      <c r="E33"/>
      <c r="F33"/>
      <c r="G33"/>
    </row>
    <row r="34" spans="1:7" ht="15" customHeight="1">
      <c r="A34" s="819" t="s">
        <v>139</v>
      </c>
      <c r="B34" s="829">
        <v>0</v>
      </c>
      <c r="D34"/>
      <c r="E34"/>
      <c r="F34"/>
      <c r="G34"/>
    </row>
    <row r="35" spans="1:7" ht="15" customHeight="1">
      <c r="A35" s="820" t="s">
        <v>140</v>
      </c>
      <c r="B35" s="829">
        <v>0</v>
      </c>
      <c r="D35"/>
      <c r="E35"/>
      <c r="F35"/>
      <c r="G35"/>
    </row>
    <row r="36" spans="1:7" ht="15" customHeight="1">
      <c r="A36" s="820" t="s">
        <v>141</v>
      </c>
      <c r="B36" s="829">
        <v>0</v>
      </c>
      <c r="D36"/>
      <c r="E36"/>
      <c r="F36"/>
      <c r="G36"/>
    </row>
    <row r="37" spans="1:7" ht="15" customHeight="1">
      <c r="A37" s="819" t="s">
        <v>142</v>
      </c>
      <c r="B37" s="829">
        <v>0</v>
      </c>
      <c r="D37"/>
      <c r="E37"/>
      <c r="F37"/>
      <c r="G37"/>
    </row>
    <row r="38" spans="1:7" ht="15" customHeight="1">
      <c r="A38" s="819" t="s">
        <v>143</v>
      </c>
      <c r="B38" s="829">
        <v>0</v>
      </c>
      <c r="D38"/>
      <c r="E38"/>
      <c r="F38"/>
      <c r="G38"/>
    </row>
    <row r="39" spans="1:7" ht="15" customHeight="1">
      <c r="A39" s="232" t="s">
        <v>144</v>
      </c>
      <c r="B39" s="834">
        <v>0</v>
      </c>
      <c r="D39"/>
      <c r="E39"/>
      <c r="F39"/>
      <c r="G39"/>
    </row>
    <row r="40" spans="1:7" ht="15" customHeight="1">
      <c r="A40" s="232" t="s">
        <v>145</v>
      </c>
      <c r="B40" s="834">
        <v>0</v>
      </c>
      <c r="C40" s="112" t="s">
        <v>30</v>
      </c>
      <c r="D40"/>
      <c r="E40"/>
      <c r="F40"/>
      <c r="G40"/>
    </row>
    <row r="41" spans="1:7" ht="15" customHeight="1" thickBot="1">
      <c r="A41" s="232" t="s">
        <v>156</v>
      </c>
      <c r="B41" s="832">
        <v>0</v>
      </c>
      <c r="D41"/>
      <c r="E41"/>
      <c r="F41"/>
      <c r="G41"/>
    </row>
    <row r="42" spans="1:7" ht="15" customHeight="1">
      <c r="A42" s="232"/>
      <c r="B42" s="827"/>
      <c r="D42"/>
      <c r="E42"/>
      <c r="F42"/>
      <c r="G42"/>
    </row>
    <row r="43" spans="1:7" ht="15" customHeight="1" thickBot="1">
      <c r="A43" s="232" t="s">
        <v>146</v>
      </c>
      <c r="B43" s="833">
        <f>SUM(B33:B42)</f>
        <v>0</v>
      </c>
      <c r="D43"/>
      <c r="E43"/>
      <c r="F43"/>
      <c r="G43"/>
    </row>
    <row r="44" spans="1:7" ht="15" customHeight="1">
      <c r="A44" s="232"/>
      <c r="B44" s="827"/>
      <c r="D44"/>
      <c r="E44"/>
      <c r="F44"/>
      <c r="G44"/>
    </row>
    <row r="45" spans="1:7" ht="15" customHeight="1">
      <c r="A45" s="819" t="s">
        <v>147</v>
      </c>
      <c r="B45" s="829">
        <v>0</v>
      </c>
      <c r="D45"/>
      <c r="E45"/>
      <c r="F45"/>
      <c r="G45"/>
    </row>
    <row r="46" spans="1:7" ht="14.25" customHeight="1">
      <c r="A46" s="819" t="s">
        <v>148</v>
      </c>
      <c r="B46" s="829">
        <v>0</v>
      </c>
      <c r="D46"/>
      <c r="E46"/>
      <c r="F46"/>
      <c r="G46"/>
    </row>
    <row r="47" spans="1:7" ht="15" customHeight="1">
      <c r="A47" s="819" t="s">
        <v>149</v>
      </c>
      <c r="B47" s="829">
        <v>0</v>
      </c>
      <c r="D47"/>
      <c r="E47"/>
      <c r="F47"/>
      <c r="G47"/>
    </row>
    <row r="48" spans="1:7" ht="15" customHeight="1">
      <c r="A48" s="819" t="s">
        <v>156</v>
      </c>
      <c r="B48" s="829">
        <v>0</v>
      </c>
      <c r="D48"/>
      <c r="E48"/>
      <c r="F48"/>
      <c r="G48"/>
    </row>
    <row r="49" spans="1:7" ht="15" customHeight="1">
      <c r="A49" s="819" t="s">
        <v>150</v>
      </c>
      <c r="B49" s="829">
        <v>0</v>
      </c>
      <c r="D49"/>
      <c r="E49"/>
      <c r="F49"/>
      <c r="G49"/>
    </row>
    <row r="50" spans="1:7" ht="15" customHeight="1">
      <c r="A50" s="819" t="s">
        <v>263</v>
      </c>
      <c r="B50" s="829">
        <v>0</v>
      </c>
      <c r="D50"/>
      <c r="E50"/>
      <c r="F50"/>
      <c r="G50"/>
    </row>
    <row r="51" spans="1:7" ht="15" customHeight="1">
      <c r="A51" s="819" t="s">
        <v>150</v>
      </c>
      <c r="B51" s="829">
        <v>0</v>
      </c>
      <c r="D51"/>
      <c r="E51"/>
      <c r="F51"/>
      <c r="G51"/>
    </row>
    <row r="52" spans="1:7" ht="15" customHeight="1">
      <c r="A52" s="819" t="s">
        <v>144</v>
      </c>
      <c r="B52" s="829">
        <v>0</v>
      </c>
      <c r="D52"/>
      <c r="E52"/>
      <c r="F52"/>
      <c r="G52"/>
    </row>
    <row r="53" spans="1:7" ht="15" customHeight="1">
      <c r="A53" s="819"/>
      <c r="B53" s="829"/>
      <c r="D53"/>
      <c r="E53"/>
      <c r="F53"/>
      <c r="G53"/>
    </row>
    <row r="54" spans="1:7" ht="15" customHeight="1">
      <c r="A54" s="819" t="s">
        <v>151</v>
      </c>
      <c r="B54" s="829">
        <v>0</v>
      </c>
      <c r="D54"/>
      <c r="E54"/>
      <c r="F54"/>
      <c r="G54"/>
    </row>
    <row r="55" spans="1:7" ht="15" customHeight="1">
      <c r="A55" s="819" t="s">
        <v>152</v>
      </c>
      <c r="B55" s="829">
        <v>0</v>
      </c>
      <c r="D55"/>
      <c r="E55"/>
      <c r="F55"/>
      <c r="G55"/>
    </row>
    <row r="56" spans="1:7" ht="15" customHeight="1">
      <c r="A56" s="232"/>
      <c r="B56" s="827"/>
      <c r="D56"/>
      <c r="E56"/>
      <c r="F56"/>
      <c r="G56"/>
    </row>
    <row r="57" spans="1:2" ht="15" customHeight="1" thickBot="1">
      <c r="A57" s="232" t="s">
        <v>265</v>
      </c>
      <c r="B57" s="833">
        <f>SUM(B45:B55)</f>
        <v>0</v>
      </c>
    </row>
    <row r="58" spans="1:2" ht="15" customHeight="1">
      <c r="A58" s="232"/>
      <c r="B58" s="827"/>
    </row>
    <row r="59" spans="1:2" ht="15" customHeight="1">
      <c r="A59" s="232"/>
      <c r="B59" s="827"/>
    </row>
    <row r="60" spans="1:4" s="125" customFormat="1" ht="15" customHeight="1">
      <c r="A60" s="823" t="s">
        <v>153</v>
      </c>
      <c r="B60" s="835">
        <f>+B31+B43-B57</f>
        <v>0</v>
      </c>
      <c r="D60" s="378"/>
    </row>
    <row r="61" ht="15" customHeight="1">
      <c r="B61" s="131" t="s">
        <v>30</v>
      </c>
    </row>
    <row r="62" spans="2:4" ht="15" customHeight="1">
      <c r="B62" s="382">
        <f>+B60-B13</f>
        <v>0</v>
      </c>
      <c r="C62" s="377"/>
      <c r="D62" s="112" t="s">
        <v>30</v>
      </c>
    </row>
    <row r="63" ht="15" customHeight="1">
      <c r="B63" s="127"/>
    </row>
    <row r="64" ht="15" customHeight="1">
      <c r="B64" s="127"/>
    </row>
  </sheetData>
  <sheetProtection/>
  <dataValidations count="3">
    <dataValidation type="list" allowBlank="1" showInputMessage="1" showErrorMessage="1" sqref="A13">
      <formula1>"Aumento de los fondos,Disminución de los fondos"</formula1>
    </dataValidation>
    <dataValidation type="list" allowBlank="1" showInputMessage="1" showErrorMessage="1" sqref="A19">
      <formula1>"Ganancia Ordinaria,Pérdida Ordinaria"</formula1>
    </dataValidation>
    <dataValidation type="list" allowBlank="1" showInputMessage="1" showErrorMessage="1" sqref="A25">
      <formula1>"Ganancia Extraordinaria,Pérdida Extraordinaria"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7"/>
  <sheetViews>
    <sheetView zoomScalePageLayoutView="0" workbookViewId="0" topLeftCell="A1">
      <selection activeCell="E11" sqref="E11"/>
    </sheetView>
  </sheetViews>
  <sheetFormatPr defaultColWidth="11.00390625" defaultRowHeight="19.5" customHeight="1"/>
  <cols>
    <col min="1" max="1" width="14.375" style="329" customWidth="1"/>
    <col min="2" max="2" width="28.75390625" style="329" customWidth="1"/>
    <col min="3" max="16384" width="11.00390625" style="112" customWidth="1"/>
  </cols>
  <sheetData>
    <row r="1" spans="1:2" ht="27.75" customHeight="1" thickBot="1">
      <c r="A1" s="853" t="s">
        <v>261</v>
      </c>
      <c r="B1" s="854"/>
    </row>
    <row r="2" ht="19.5" customHeight="1" thickBot="1"/>
    <row r="3" spans="1:2" ht="38.25" customHeight="1" thickBot="1">
      <c r="A3" s="330" t="s">
        <v>78</v>
      </c>
      <c r="B3" s="331" t="s">
        <v>79</v>
      </c>
    </row>
    <row r="4" spans="1:2" ht="19.5" customHeight="1">
      <c r="A4" s="332">
        <v>33970</v>
      </c>
      <c r="B4" s="333">
        <v>7.467066734660648</v>
      </c>
    </row>
    <row r="5" spans="1:2" ht="19.5" customHeight="1">
      <c r="A5" s="334">
        <v>34001</v>
      </c>
      <c r="B5" s="335">
        <v>7.500999417217874</v>
      </c>
    </row>
    <row r="6" spans="1:2" ht="19.5" customHeight="1">
      <c r="A6" s="334">
        <v>34029</v>
      </c>
      <c r="B6" s="335">
        <v>7.522855448481697</v>
      </c>
    </row>
    <row r="7" spans="1:2" ht="19.5" customHeight="1">
      <c r="A7" s="334">
        <v>34060</v>
      </c>
      <c r="B7" s="335">
        <v>7.5619707627410095</v>
      </c>
    </row>
    <row r="8" spans="1:2" ht="19.5" customHeight="1">
      <c r="A8" s="334">
        <v>34090</v>
      </c>
      <c r="B8" s="335">
        <v>7.537982485718596</v>
      </c>
    </row>
    <row r="9" spans="1:2" ht="19.5" customHeight="1">
      <c r="A9" s="334">
        <v>34121</v>
      </c>
      <c r="B9" s="335">
        <v>7.552286862399169</v>
      </c>
    </row>
    <row r="10" spans="1:2" ht="19.5" customHeight="1">
      <c r="A10" s="334">
        <v>34151</v>
      </c>
      <c r="B10" s="335">
        <v>7.560007680282113</v>
      </c>
    </row>
    <row r="11" spans="1:2" ht="19.5" customHeight="1">
      <c r="A11" s="334">
        <v>34182</v>
      </c>
      <c r="B11" s="335">
        <v>7.593226913768704</v>
      </c>
    </row>
    <row r="12" spans="1:2" ht="19.5" customHeight="1">
      <c r="A12" s="334">
        <v>34213</v>
      </c>
      <c r="B12" s="335">
        <v>7.564167263157522</v>
      </c>
    </row>
    <row r="13" spans="1:2" ht="19.5" customHeight="1">
      <c r="A13" s="334">
        <v>34243</v>
      </c>
      <c r="B13" s="335">
        <v>7.576930465478956</v>
      </c>
    </row>
    <row r="14" spans="1:2" ht="19.5" customHeight="1">
      <c r="A14" s="334">
        <v>34274</v>
      </c>
      <c r="B14" s="335">
        <v>7.511062379401942</v>
      </c>
    </row>
    <row r="15" spans="1:2" ht="19.5" customHeight="1">
      <c r="A15" s="334">
        <v>34304</v>
      </c>
      <c r="B15" s="335">
        <v>7.448859391226043</v>
      </c>
    </row>
    <row r="16" spans="1:2" ht="19.5" customHeight="1">
      <c r="A16" s="334">
        <v>34335</v>
      </c>
      <c r="B16" s="335">
        <v>7.412588095971749</v>
      </c>
    </row>
    <row r="17" spans="1:2" ht="19.5" customHeight="1">
      <c r="A17" s="334">
        <v>34366</v>
      </c>
      <c r="B17" s="335">
        <v>7.365882764472739</v>
      </c>
    </row>
    <row r="18" spans="1:2" ht="19.5" customHeight="1">
      <c r="A18" s="334">
        <v>34394</v>
      </c>
      <c r="B18" s="335">
        <v>7.371909258859708</v>
      </c>
    </row>
    <row r="19" spans="1:2" ht="19.5" customHeight="1">
      <c r="A19" s="334">
        <v>34425</v>
      </c>
      <c r="B19" s="335">
        <v>7.398275171802697</v>
      </c>
    </row>
    <row r="20" spans="1:2" ht="19.5" customHeight="1">
      <c r="A20" s="334">
        <v>34455</v>
      </c>
      <c r="B20" s="335">
        <v>7.4849060286153755</v>
      </c>
    </row>
    <row r="21" spans="1:2" ht="19.5" customHeight="1">
      <c r="A21" s="334">
        <v>34486</v>
      </c>
      <c r="B21" s="335">
        <v>7.543664348888322</v>
      </c>
    </row>
    <row r="22" spans="1:2" ht="19.5" customHeight="1">
      <c r="A22" s="334">
        <v>34516</v>
      </c>
      <c r="B22" s="335">
        <v>7.581329938806878</v>
      </c>
    </row>
    <row r="23" spans="1:2" ht="19.5" customHeight="1">
      <c r="A23" s="334">
        <v>34547</v>
      </c>
      <c r="B23" s="335">
        <v>7.573796820823167</v>
      </c>
    </row>
    <row r="24" spans="1:2" ht="19.5" customHeight="1">
      <c r="A24" s="334">
        <v>34578</v>
      </c>
      <c r="B24" s="335">
        <v>7.573043509024796</v>
      </c>
    </row>
    <row r="25" spans="1:2" ht="19.5" customHeight="1">
      <c r="A25" s="334">
        <v>34608</v>
      </c>
      <c r="B25" s="335">
        <v>7.594136239379187</v>
      </c>
    </row>
    <row r="26" spans="1:2" ht="19.5" customHeight="1">
      <c r="A26" s="334">
        <v>34639</v>
      </c>
      <c r="B26" s="335">
        <v>7.655907806845618</v>
      </c>
    </row>
    <row r="27" spans="1:2" ht="19.5" customHeight="1">
      <c r="A27" s="334">
        <v>34669</v>
      </c>
      <c r="B27" s="335">
        <v>7.668714107417927</v>
      </c>
    </row>
    <row r="28" spans="1:2" ht="19.5" customHeight="1">
      <c r="A28" s="334">
        <v>34700</v>
      </c>
      <c r="B28" s="335">
        <v>7.777191006383367</v>
      </c>
    </row>
    <row r="29" spans="1:2" ht="19.5" customHeight="1">
      <c r="A29" s="334">
        <v>34731</v>
      </c>
      <c r="B29" s="335">
        <v>7.807323478318212</v>
      </c>
    </row>
    <row r="30" spans="1:2" ht="19.5" customHeight="1">
      <c r="A30" s="334">
        <v>34759</v>
      </c>
      <c r="B30" s="335">
        <v>7.760618146819202</v>
      </c>
    </row>
    <row r="31" spans="1:2" ht="19.5" customHeight="1">
      <c r="A31" s="334">
        <v>34790</v>
      </c>
      <c r="B31" s="335">
        <v>8.020510717257237</v>
      </c>
    </row>
    <row r="32" spans="1:2" ht="19.5" customHeight="1">
      <c r="A32" s="334">
        <v>34820</v>
      </c>
      <c r="B32" s="335">
        <v>8.03030377063606</v>
      </c>
    </row>
    <row r="33" spans="1:2" ht="19.5" customHeight="1">
      <c r="A33" s="334">
        <v>34851</v>
      </c>
      <c r="B33" s="335">
        <v>8.05516305998231</v>
      </c>
    </row>
    <row r="34" spans="1:2" ht="19.5" customHeight="1">
      <c r="A34" s="334">
        <v>34881</v>
      </c>
      <c r="B34" s="335">
        <v>8.085295531917152</v>
      </c>
    </row>
    <row r="35" spans="1:2" ht="19.5" customHeight="1">
      <c r="A35" s="334">
        <v>34912</v>
      </c>
      <c r="B35" s="335">
        <v>8.110154821263398</v>
      </c>
    </row>
    <row r="36" spans="1:2" ht="19.5" customHeight="1">
      <c r="A36" s="334">
        <v>34943</v>
      </c>
      <c r="B36" s="335">
        <v>8.111661444860141</v>
      </c>
    </row>
    <row r="37" spans="1:2" ht="19.5" customHeight="1">
      <c r="A37" s="334">
        <v>34973</v>
      </c>
      <c r="B37" s="335">
        <v>8.102621703279688</v>
      </c>
    </row>
    <row r="38" spans="1:2" ht="19.5" customHeight="1">
      <c r="A38" s="334">
        <v>35004</v>
      </c>
      <c r="B38" s="335">
        <v>8.088308779110637</v>
      </c>
    </row>
    <row r="39" spans="1:2" ht="19.5" customHeight="1">
      <c r="A39" s="334">
        <v>35034</v>
      </c>
      <c r="B39" s="335">
        <v>8.115428003851997</v>
      </c>
    </row>
    <row r="40" spans="1:2" ht="19.5" customHeight="1">
      <c r="A40" s="334">
        <v>35065</v>
      </c>
      <c r="B40" s="335">
        <v>8.133507487012903</v>
      </c>
    </row>
    <row r="41" spans="1:2" ht="19.5" customHeight="1">
      <c r="A41" s="334">
        <v>35096</v>
      </c>
      <c r="B41" s="335">
        <v>8.12522105723082</v>
      </c>
    </row>
    <row r="42" spans="1:2" ht="19.5" customHeight="1">
      <c r="A42" s="334">
        <v>35125</v>
      </c>
      <c r="B42" s="335">
        <v>8.188499248293995</v>
      </c>
    </row>
    <row r="43" spans="1:2" ht="19.5" customHeight="1">
      <c r="A43" s="334">
        <v>35156</v>
      </c>
      <c r="B43" s="335">
        <v>8.310535759630115</v>
      </c>
    </row>
    <row r="44" spans="1:2" ht="19.5" customHeight="1">
      <c r="A44" s="334">
        <v>35186</v>
      </c>
      <c r="B44" s="335">
        <v>8.329368554589392</v>
      </c>
    </row>
    <row r="45" spans="1:2" ht="19.5" customHeight="1">
      <c r="A45" s="334">
        <v>35217</v>
      </c>
      <c r="B45" s="335">
        <v>8.26684367532459</v>
      </c>
    </row>
    <row r="46" spans="1:2" ht="19.5" customHeight="1">
      <c r="A46" s="334">
        <v>35247</v>
      </c>
      <c r="B46" s="335">
        <v>8.257050621945766</v>
      </c>
    </row>
    <row r="47" spans="1:2" ht="19.5" customHeight="1">
      <c r="A47" s="334">
        <v>35278</v>
      </c>
      <c r="B47" s="335">
        <v>8.231438020801148</v>
      </c>
    </row>
    <row r="48" spans="1:2" ht="19.5" customHeight="1">
      <c r="A48" s="334">
        <v>35309</v>
      </c>
      <c r="B48" s="335">
        <v>8.325601995597538</v>
      </c>
    </row>
    <row r="49" spans="1:2" ht="19.5" customHeight="1">
      <c r="A49" s="334">
        <v>35339</v>
      </c>
      <c r="B49" s="335">
        <v>8.359501026524237</v>
      </c>
    </row>
    <row r="50" spans="1:2" ht="19.5" customHeight="1">
      <c r="A50" s="334">
        <v>35370</v>
      </c>
      <c r="B50" s="335">
        <v>8.29396290006595</v>
      </c>
    </row>
    <row r="51" spans="1:2" ht="19.5" customHeight="1">
      <c r="A51" s="334">
        <v>35400</v>
      </c>
      <c r="B51" s="335">
        <v>8.282663223090385</v>
      </c>
    </row>
    <row r="52" spans="1:2" ht="19.5" customHeight="1">
      <c r="A52" s="334">
        <v>35431</v>
      </c>
      <c r="B52" s="335">
        <v>8.312795695025228</v>
      </c>
    </row>
    <row r="53" spans="1:2" ht="19.5" customHeight="1">
      <c r="A53" s="334">
        <v>35462</v>
      </c>
      <c r="B53" s="335">
        <v>8.298482770856177</v>
      </c>
    </row>
    <row r="54" spans="1:2" ht="19.5" customHeight="1">
      <c r="A54" s="334">
        <v>35490</v>
      </c>
      <c r="B54" s="335">
        <v>8.274376793308301</v>
      </c>
    </row>
    <row r="55" spans="1:2" ht="19.5" customHeight="1">
      <c r="A55" s="334">
        <v>35521</v>
      </c>
      <c r="B55" s="335">
        <v>8.238217826986489</v>
      </c>
    </row>
    <row r="56" spans="1:2" ht="19.5" customHeight="1">
      <c r="A56" s="334">
        <v>35551</v>
      </c>
      <c r="B56" s="335">
        <v>8.290196341074095</v>
      </c>
    </row>
    <row r="57" spans="1:2" ht="19.5" customHeight="1">
      <c r="A57" s="334">
        <v>35582</v>
      </c>
      <c r="B57" s="335">
        <v>8.257050621945766</v>
      </c>
    </row>
    <row r="58" spans="1:2" ht="19.5" customHeight="1">
      <c r="A58" s="334">
        <v>35612</v>
      </c>
      <c r="B58" s="335">
        <v>8.220891655623952</v>
      </c>
    </row>
    <row r="59" spans="1:2" ht="19.5" customHeight="1">
      <c r="A59" s="334">
        <v>35643</v>
      </c>
      <c r="B59" s="335">
        <v>8.277390040501786</v>
      </c>
    </row>
    <row r="60" spans="1:2" ht="19.5" customHeight="1">
      <c r="A60" s="334">
        <v>35674</v>
      </c>
      <c r="B60" s="335">
        <v>8.287936405678982</v>
      </c>
    </row>
    <row r="61" spans="1:2" ht="19.5" customHeight="1">
      <c r="A61" s="334">
        <v>35704</v>
      </c>
      <c r="B61" s="335">
        <v>8.278143352300157</v>
      </c>
    </row>
    <row r="62" spans="1:2" ht="19.5" customHeight="1">
      <c r="A62" s="334">
        <v>35735</v>
      </c>
      <c r="B62" s="335">
        <v>8.260817180937622</v>
      </c>
    </row>
    <row r="63" spans="1:2" ht="19.5" customHeight="1">
      <c r="A63" s="334">
        <v>35765</v>
      </c>
      <c r="B63" s="335">
        <v>8.2065787314549</v>
      </c>
    </row>
    <row r="64" spans="1:2" ht="19.5" customHeight="1">
      <c r="A64" s="334">
        <v>35796</v>
      </c>
      <c r="B64" s="335">
        <v>8.102621703279688</v>
      </c>
    </row>
    <row r="65" spans="1:2" ht="19.5" customHeight="1">
      <c r="A65" s="334">
        <v>35827</v>
      </c>
      <c r="B65" s="335">
        <v>8.13124755161779</v>
      </c>
    </row>
    <row r="66" spans="1:2" ht="19.5" customHeight="1">
      <c r="A66" s="334">
        <v>35855</v>
      </c>
      <c r="B66" s="335">
        <v>8.110154821263398</v>
      </c>
    </row>
    <row r="67" spans="1:2" ht="19.5" customHeight="1">
      <c r="A67" s="334">
        <v>35886</v>
      </c>
      <c r="B67" s="335">
        <v>8.116934627448739</v>
      </c>
    </row>
    <row r="68" spans="1:2" ht="19.5" customHeight="1">
      <c r="A68" s="334">
        <v>35916</v>
      </c>
      <c r="B68" s="335">
        <v>8.100361767884575</v>
      </c>
    </row>
    <row r="69" spans="1:2" ht="19.5" customHeight="1">
      <c r="A69" s="334">
        <v>35947</v>
      </c>
      <c r="B69" s="335">
        <v>8.100361767884575</v>
      </c>
    </row>
    <row r="70" spans="1:2" ht="19.5" customHeight="1">
      <c r="A70" s="334">
        <v>35977</v>
      </c>
      <c r="B70" s="335">
        <v>8.076255790336699</v>
      </c>
    </row>
    <row r="71" spans="1:2" ht="19.5" customHeight="1">
      <c r="A71" s="334">
        <v>36008</v>
      </c>
      <c r="B71" s="335">
        <v>8.025030588047464</v>
      </c>
    </row>
    <row r="72" spans="1:2" ht="19.5" customHeight="1">
      <c r="A72" s="334">
        <v>36039</v>
      </c>
      <c r="B72" s="335">
        <v>7.940659666629898</v>
      </c>
    </row>
    <row r="73" spans="1:2" ht="19.5" customHeight="1">
      <c r="A73" s="334">
        <v>36069</v>
      </c>
      <c r="B73" s="335">
        <v>7.8547821216155915</v>
      </c>
    </row>
    <row r="74" spans="1:2" ht="19.5" customHeight="1">
      <c r="A74" s="334">
        <v>36100</v>
      </c>
      <c r="B74" s="335">
        <v>7.781710877173594</v>
      </c>
    </row>
    <row r="75" spans="1:2" ht="19.5" customHeight="1">
      <c r="A75" s="334">
        <v>36130</v>
      </c>
      <c r="B75" s="335">
        <v>7.692820084965803</v>
      </c>
    </row>
    <row r="76" spans="1:2" ht="19.5" customHeight="1">
      <c r="A76" s="334">
        <v>36161</v>
      </c>
      <c r="B76" s="335">
        <v>7.658167742240731</v>
      </c>
    </row>
    <row r="77" spans="1:2" ht="19.5" customHeight="1">
      <c r="A77" s="334">
        <v>36192</v>
      </c>
      <c r="B77" s="335">
        <v>7.594889551177557</v>
      </c>
    </row>
    <row r="78" spans="1:2" ht="19.5" customHeight="1">
      <c r="A78" s="334">
        <v>36220</v>
      </c>
      <c r="B78" s="335">
        <v>7.610709098943351</v>
      </c>
    </row>
    <row r="79" spans="1:2" ht="19.5" customHeight="1">
      <c r="A79" s="334">
        <v>36251</v>
      </c>
      <c r="B79" s="335">
        <v>7.684533655183721</v>
      </c>
    </row>
    <row r="80" spans="1:2" ht="19.5" customHeight="1">
      <c r="A80" s="334">
        <v>36281</v>
      </c>
      <c r="B80" s="335">
        <v>7.681520407990236</v>
      </c>
    </row>
    <row r="81" spans="1:2" ht="19.5" customHeight="1">
      <c r="A81" s="334">
        <v>36312</v>
      </c>
      <c r="B81" s="335">
        <v>7.674740601804896</v>
      </c>
    </row>
    <row r="82" spans="1:2" ht="19.5" customHeight="1">
      <c r="A82" s="334">
        <v>36342</v>
      </c>
      <c r="B82" s="335">
        <v>7.6890535259739465</v>
      </c>
    </row>
    <row r="83" spans="1:2" ht="19.5" customHeight="1">
      <c r="A83" s="334">
        <v>36373</v>
      </c>
      <c r="B83" s="335">
        <v>7.708639632731596</v>
      </c>
    </row>
    <row r="84" spans="1:2" ht="19.5" customHeight="1">
      <c r="A84" s="334">
        <v>36404</v>
      </c>
      <c r="B84" s="335">
        <v>7.773424447391512</v>
      </c>
    </row>
    <row r="85" spans="1:2" ht="19.5" customHeight="1">
      <c r="A85" s="334">
        <v>36434</v>
      </c>
      <c r="B85" s="335">
        <v>7.764384705811058</v>
      </c>
    </row>
    <row r="86" spans="1:2" ht="19.5" customHeight="1">
      <c r="A86" s="334">
        <v>36465</v>
      </c>
      <c r="B86" s="335">
        <v>7.7478118462468935</v>
      </c>
    </row>
    <row r="87" spans="1:2" ht="19.5" customHeight="1">
      <c r="A87" s="334">
        <v>36495</v>
      </c>
      <c r="B87" s="335">
        <v>7.785477436165449</v>
      </c>
    </row>
    <row r="88" spans="1:2" ht="19.5" customHeight="1">
      <c r="A88" s="334">
        <v>36526</v>
      </c>
      <c r="B88" s="335">
        <v>7.8788880991634676</v>
      </c>
    </row>
    <row r="89" spans="1:2" ht="19.5" customHeight="1">
      <c r="A89" s="334">
        <v>36557</v>
      </c>
      <c r="B89" s="335">
        <v>7.947439472815239</v>
      </c>
    </row>
    <row r="90" spans="1:2" ht="19.5" customHeight="1">
      <c r="A90" s="334">
        <v>36586</v>
      </c>
      <c r="B90" s="335">
        <v>7.9881183099272794</v>
      </c>
    </row>
    <row r="91" spans="1:2" ht="19.5" customHeight="1">
      <c r="A91" s="334">
        <v>36617</v>
      </c>
      <c r="B91" s="335">
        <v>7.890941087937406</v>
      </c>
    </row>
    <row r="92" spans="1:2" ht="19.5" customHeight="1">
      <c r="A92" s="334">
        <v>36647</v>
      </c>
      <c r="B92" s="335">
        <v>7.973805385758228</v>
      </c>
    </row>
    <row r="93" spans="1:2" ht="19.5" customHeight="1">
      <c r="A93" s="334">
        <v>36678</v>
      </c>
      <c r="B93" s="335">
        <v>8.015990846467009</v>
      </c>
    </row>
    <row r="94" spans="1:2" ht="19.5" customHeight="1">
      <c r="A94" s="334">
        <v>36708</v>
      </c>
      <c r="B94" s="335">
        <v>8.004691169491444</v>
      </c>
    </row>
    <row r="95" spans="1:2" ht="19.5" customHeight="1">
      <c r="A95" s="334">
        <v>36739</v>
      </c>
      <c r="B95" s="335">
        <v>8.019004093660495</v>
      </c>
    </row>
    <row r="96" spans="1:2" ht="19.5" customHeight="1">
      <c r="A96" s="334">
        <v>36770</v>
      </c>
      <c r="B96" s="335">
        <v>8.116181315650367</v>
      </c>
    </row>
    <row r="97" spans="1:2" ht="19.5" customHeight="1">
      <c r="A97" s="334">
        <v>36800</v>
      </c>
      <c r="B97" s="335">
        <v>8.132754175214531</v>
      </c>
    </row>
    <row r="98" spans="1:2" ht="19.5" customHeight="1">
      <c r="A98" s="334">
        <v>36831</v>
      </c>
      <c r="B98" s="335">
        <v>8.122961121835708</v>
      </c>
    </row>
    <row r="99" spans="1:2" ht="19.5" customHeight="1">
      <c r="A99" s="334">
        <v>36861</v>
      </c>
      <c r="B99" s="335">
        <v>7.972298762161485</v>
      </c>
    </row>
    <row r="100" spans="1:2" ht="19.5" customHeight="1">
      <c r="A100" s="334">
        <v>36892</v>
      </c>
      <c r="B100" s="335">
        <v>7.97531200935497</v>
      </c>
    </row>
    <row r="101" spans="1:2" ht="19.5" customHeight="1">
      <c r="A101" s="334">
        <v>36923</v>
      </c>
      <c r="B101" s="335">
        <v>7.9843517509354225</v>
      </c>
    </row>
    <row r="102" spans="1:2" ht="19.5" customHeight="1">
      <c r="A102" s="334">
        <v>36951</v>
      </c>
      <c r="B102" s="335">
        <v>7.9316199250494455</v>
      </c>
    </row>
    <row r="103" spans="1:2" ht="19.5" customHeight="1">
      <c r="A103" s="334">
        <v>36982</v>
      </c>
      <c r="B103" s="335">
        <v>7.916553689082023</v>
      </c>
    </row>
    <row r="104" spans="1:2" ht="19.5" customHeight="1">
      <c r="A104" s="334">
        <v>37012</v>
      </c>
      <c r="B104" s="335">
        <v>7.922580183468992</v>
      </c>
    </row>
    <row r="105" spans="1:2" ht="19.5" customHeight="1">
      <c r="A105" s="334">
        <v>37043</v>
      </c>
      <c r="B105" s="335">
        <v>7.8871745289455495</v>
      </c>
    </row>
    <row r="106" spans="1:2" ht="19.5" customHeight="1">
      <c r="A106" s="334">
        <v>37073</v>
      </c>
      <c r="B106" s="335">
        <v>7.859301992405818</v>
      </c>
    </row>
    <row r="107" spans="1:2" ht="19.5" customHeight="1">
      <c r="A107" s="334">
        <v>37104</v>
      </c>
      <c r="B107" s="335">
        <v>7.820883090688891</v>
      </c>
    </row>
    <row r="108" spans="1:2" ht="19.5" customHeight="1">
      <c r="A108" s="334">
        <v>37135</v>
      </c>
      <c r="B108" s="335">
        <v>7.786984059762192</v>
      </c>
    </row>
    <row r="109" spans="1:2" ht="19.5" customHeight="1">
      <c r="A109" s="334">
        <v>37165</v>
      </c>
      <c r="B109" s="335">
        <v>7.670220731014669</v>
      </c>
    </row>
    <row r="110" spans="1:2" ht="19.5" customHeight="1">
      <c r="A110" s="334">
        <v>37196</v>
      </c>
      <c r="B110" s="335">
        <v>7.563250455645972</v>
      </c>
    </row>
    <row r="111" spans="1:2" ht="19.5" customHeight="1">
      <c r="A111" s="334">
        <v>37226</v>
      </c>
      <c r="B111" s="335">
        <v>7.549690843275291</v>
      </c>
    </row>
    <row r="112" spans="1:2" ht="19.5" customHeight="1">
      <c r="A112" s="334">
        <v>37257</v>
      </c>
      <c r="B112" s="335">
        <v>8.03030377063606</v>
      </c>
    </row>
    <row r="113" spans="1:2" ht="19.5" customHeight="1">
      <c r="A113" s="334">
        <v>37288</v>
      </c>
      <c r="B113" s="335">
        <v>9.020155473695702</v>
      </c>
    </row>
    <row r="114" spans="1:2" ht="19.5" customHeight="1">
      <c r="A114" s="334">
        <v>37316</v>
      </c>
      <c r="B114" s="335">
        <v>10.154643042042599</v>
      </c>
    </row>
    <row r="115" spans="1:2" ht="19.5" customHeight="1">
      <c r="A115" s="334">
        <v>37347</v>
      </c>
      <c r="B115" s="335">
        <v>12.176531908870665</v>
      </c>
    </row>
    <row r="116" spans="1:2" ht="19.5" customHeight="1">
      <c r="A116" s="334">
        <v>37377</v>
      </c>
      <c r="B116" s="335">
        <v>13.677882323024292</v>
      </c>
    </row>
    <row r="117" spans="1:2" ht="19.5" customHeight="1">
      <c r="A117" s="334">
        <v>37408</v>
      </c>
      <c r="B117" s="335">
        <v>14.84626892229789</v>
      </c>
    </row>
    <row r="118" spans="1:2" ht="19.5" customHeight="1">
      <c r="A118" s="334">
        <v>37438</v>
      </c>
      <c r="B118" s="335">
        <v>15.536302529605829</v>
      </c>
    </row>
    <row r="119" spans="1:2" ht="19.5" customHeight="1">
      <c r="A119" s="334">
        <v>37469</v>
      </c>
      <c r="B119" s="335">
        <v>16.319746799911783</v>
      </c>
    </row>
    <row r="120" spans="1:2" ht="19.5" customHeight="1">
      <c r="A120" s="334">
        <v>37500</v>
      </c>
      <c r="B120" s="335">
        <v>16.71749542945173</v>
      </c>
    </row>
    <row r="121" spans="1:2" ht="19.5" customHeight="1">
      <c r="A121" s="334">
        <v>37530</v>
      </c>
      <c r="B121" s="335">
        <v>16.800359727272557</v>
      </c>
    </row>
    <row r="122" spans="1:2" ht="19.5" customHeight="1">
      <c r="A122" s="334">
        <v>37561</v>
      </c>
      <c r="B122" s="335">
        <v>16.521634361875243</v>
      </c>
    </row>
    <row r="123" spans="1:2" ht="19.5" customHeight="1">
      <c r="A123" s="334">
        <v>37591</v>
      </c>
      <c r="B123" s="335">
        <v>16.455342923618584</v>
      </c>
    </row>
    <row r="124" spans="1:2" ht="19.5" customHeight="1">
      <c r="A124" s="334">
        <v>37622</v>
      </c>
      <c r="B124" s="335">
        <v>16.52464760906873</v>
      </c>
    </row>
    <row r="125" spans="1:4" ht="19.5" customHeight="1">
      <c r="A125" s="334">
        <v>37653</v>
      </c>
      <c r="B125" s="335">
        <v>16.588679111930272</v>
      </c>
      <c r="D125" s="112" t="s">
        <v>30</v>
      </c>
    </row>
    <row r="126" spans="1:2" ht="19.5" customHeight="1">
      <c r="A126" s="334">
        <v>37681</v>
      </c>
      <c r="B126" s="335">
        <v>16.474929030376234</v>
      </c>
    </row>
    <row r="127" spans="1:2" ht="19.5" customHeight="1">
      <c r="A127" s="334">
        <v>37712</v>
      </c>
      <c r="B127" s="335">
        <v>16.173604311027788</v>
      </c>
    </row>
    <row r="128" spans="1:2" ht="19.5" customHeight="1">
      <c r="A128" s="334">
        <v>37742</v>
      </c>
      <c r="B128" s="335">
        <v>16.07040059465095</v>
      </c>
    </row>
    <row r="129" spans="1:2" ht="19.5" customHeight="1">
      <c r="A129" s="334">
        <v>37773</v>
      </c>
      <c r="B129" s="335">
        <v>16.048554552498185</v>
      </c>
    </row>
    <row r="130" spans="1:2" ht="19.5" customHeight="1">
      <c r="A130" s="334">
        <v>37803</v>
      </c>
      <c r="B130" s="335">
        <v>16.042528058111216</v>
      </c>
    </row>
    <row r="131" spans="1:2" ht="19.5" customHeight="1">
      <c r="A131" s="334">
        <v>37834</v>
      </c>
      <c r="B131" s="335">
        <v>16.26174179143721</v>
      </c>
    </row>
    <row r="132" spans="1:2" ht="19.5" customHeight="1">
      <c r="A132" s="336">
        <v>37865</v>
      </c>
      <c r="B132" s="335">
        <v>16.233869254897478</v>
      </c>
    </row>
    <row r="133" spans="1:2" ht="19.5" customHeight="1">
      <c r="A133" s="336">
        <v>37895</v>
      </c>
      <c r="B133" s="335">
        <v>16.320500111710157</v>
      </c>
    </row>
    <row r="134" spans="1:2" ht="19.5" customHeight="1">
      <c r="A134" s="336">
        <v>37926</v>
      </c>
      <c r="B134" s="335">
        <v>16.489995266343655</v>
      </c>
    </row>
    <row r="135" spans="1:2" ht="19.5" customHeight="1">
      <c r="A135" s="336">
        <v>37956</v>
      </c>
      <c r="B135" s="335">
        <v>16.77700706152305</v>
      </c>
    </row>
    <row r="136" spans="1:2" ht="19.5" customHeight="1">
      <c r="A136" s="336">
        <v>37987</v>
      </c>
      <c r="B136" s="335">
        <v>16.720508676645217</v>
      </c>
    </row>
    <row r="137" spans="1:2" ht="19.5" customHeight="1">
      <c r="A137" s="336">
        <v>38018</v>
      </c>
      <c r="B137" s="335">
        <v>16.95328202234189</v>
      </c>
    </row>
    <row r="138" spans="1:2" ht="19.5" customHeight="1">
      <c r="A138" s="336">
        <v>38047</v>
      </c>
      <c r="B138" s="335">
        <v>17.02710657858226</v>
      </c>
    </row>
    <row r="139" spans="1:2" ht="19.5" customHeight="1">
      <c r="A139" s="336">
        <v>38078</v>
      </c>
      <c r="B139" s="335">
        <v>17.16345601408743</v>
      </c>
    </row>
    <row r="140" spans="1:2" ht="19.5" customHeight="1">
      <c r="A140" s="336">
        <v>38108</v>
      </c>
      <c r="B140" s="335">
        <v>17.384176371010167</v>
      </c>
    </row>
    <row r="141" spans="1:2" ht="19.5" customHeight="1">
      <c r="A141" s="336">
        <v>38139</v>
      </c>
      <c r="B141" s="335">
        <v>17.423348584525463</v>
      </c>
    </row>
    <row r="142" spans="1:2" ht="19.5" customHeight="1">
      <c r="A142" s="336">
        <v>38169</v>
      </c>
      <c r="B142" s="335">
        <v>17.58305068578014</v>
      </c>
    </row>
    <row r="143" spans="1:2" ht="19.5" customHeight="1">
      <c r="A143" s="336">
        <v>38200</v>
      </c>
      <c r="B143" s="335">
        <v>18.00867185185982</v>
      </c>
    </row>
    <row r="144" spans="1:2" ht="19.5" customHeight="1">
      <c r="A144" s="336">
        <v>38231</v>
      </c>
      <c r="B144" s="335">
        <v>18.050857312568603</v>
      </c>
    </row>
    <row r="145" spans="1:2" ht="19.5" customHeight="1">
      <c r="A145" s="336">
        <v>38261</v>
      </c>
      <c r="B145" s="335">
        <v>18.15632096434056</v>
      </c>
    </row>
    <row r="146" spans="1:2" ht="19.5" customHeight="1">
      <c r="A146" s="336">
        <v>38292</v>
      </c>
      <c r="B146" s="335">
        <v>17.940120478208048</v>
      </c>
    </row>
    <row r="147" spans="1:2" ht="19.5" customHeight="1">
      <c r="A147" s="336">
        <v>38322</v>
      </c>
      <c r="B147" s="335">
        <v>18.09680933226924</v>
      </c>
    </row>
    <row r="148" spans="1:2" ht="19.5" customHeight="1">
      <c r="A148" s="336">
        <v>38353</v>
      </c>
      <c r="B148" s="335">
        <v>17.923547618643884</v>
      </c>
    </row>
    <row r="149" spans="1:2" ht="19.5" customHeight="1">
      <c r="A149" s="336">
        <v>38384</v>
      </c>
      <c r="B149" s="335">
        <v>18.114135503631775</v>
      </c>
    </row>
    <row r="150" spans="1:2" ht="19.5" customHeight="1">
      <c r="A150" s="336">
        <v>38412</v>
      </c>
      <c r="B150" s="335">
        <v>18.471205296059683</v>
      </c>
    </row>
    <row r="151" spans="1:2" ht="19.5" customHeight="1">
      <c r="A151" s="336">
        <v>38443</v>
      </c>
      <c r="B151" s="335">
        <v>18.74089091987654</v>
      </c>
    </row>
    <row r="152" spans="1:2" ht="19.5" customHeight="1">
      <c r="A152" s="336">
        <v>38473</v>
      </c>
      <c r="B152" s="335">
        <v>18.72733130750586</v>
      </c>
    </row>
    <row r="153" spans="1:2" ht="19.5" customHeight="1">
      <c r="A153" s="336">
        <v>38504</v>
      </c>
      <c r="B153" s="335">
        <v>18.771776703609756</v>
      </c>
    </row>
    <row r="154" spans="1:2" ht="19.5" customHeight="1">
      <c r="A154" s="336">
        <v>38534</v>
      </c>
      <c r="B154" s="335">
        <v>19.006809984701544</v>
      </c>
    </row>
    <row r="155" spans="1:2" ht="19.5" customHeight="1">
      <c r="A155" s="336">
        <v>38565</v>
      </c>
      <c r="B155" s="335">
        <v>19.244103201188445</v>
      </c>
    </row>
    <row r="156" spans="1:2" ht="19.5" customHeight="1">
      <c r="A156" s="336">
        <v>38596</v>
      </c>
      <c r="B156" s="335">
        <v>19.607952799801694</v>
      </c>
    </row>
    <row r="157" spans="1:2" ht="19.5" customHeight="1">
      <c r="A157" s="336">
        <v>38626</v>
      </c>
      <c r="B157" s="335">
        <v>19.82867315672443</v>
      </c>
    </row>
    <row r="158" spans="1:2" ht="19.5" customHeight="1">
      <c r="A158" s="336">
        <v>38657</v>
      </c>
      <c r="B158" s="335">
        <v>19.84449270449022</v>
      </c>
    </row>
    <row r="159" spans="1:2" ht="19.5" customHeight="1">
      <c r="A159" s="336">
        <v>38687</v>
      </c>
      <c r="B159" s="337">
        <v>20.022274288905805</v>
      </c>
    </row>
    <row r="160" spans="1:2" ht="19.5" customHeight="1">
      <c r="A160" s="336">
        <v>38718</v>
      </c>
      <c r="B160" s="337">
        <v>20.294219848117773</v>
      </c>
    </row>
    <row r="161" spans="1:2" ht="19.5" customHeight="1">
      <c r="A161" s="336">
        <v>38749</v>
      </c>
      <c r="B161" s="335">
        <v>20.61513067422387</v>
      </c>
    </row>
    <row r="162" spans="1:2" ht="19.5" customHeight="1">
      <c r="A162" s="336">
        <v>38777</v>
      </c>
      <c r="B162" s="335">
        <v>20.487067668500778</v>
      </c>
    </row>
    <row r="163" spans="1:2" ht="19.5" customHeight="1">
      <c r="A163" s="336">
        <v>38808</v>
      </c>
      <c r="B163" s="335">
        <v>20.783872517058995</v>
      </c>
    </row>
    <row r="164" spans="1:2" ht="19.5" customHeight="1">
      <c r="A164" s="336">
        <v>38838</v>
      </c>
      <c r="B164" s="335">
        <v>20.866736814879822</v>
      </c>
    </row>
    <row r="165" spans="1:2" ht="19.5" customHeight="1">
      <c r="A165" s="336">
        <v>38869</v>
      </c>
      <c r="B165" s="335">
        <v>21.03472534591658</v>
      </c>
    </row>
    <row r="166" spans="1:2" ht="19.5" customHeight="1">
      <c r="A166" s="336">
        <v>38899</v>
      </c>
      <c r="B166" s="335">
        <v>21.184634393792432</v>
      </c>
    </row>
    <row r="167" spans="1:2" ht="19.5" customHeight="1">
      <c r="A167" s="336">
        <v>38930</v>
      </c>
      <c r="B167" s="335">
        <v>21.3209838292976</v>
      </c>
    </row>
    <row r="168" spans="1:2" ht="19.5" customHeight="1">
      <c r="A168" s="336">
        <v>38961</v>
      </c>
      <c r="B168" s="335">
        <v>21.265238756218142</v>
      </c>
    </row>
    <row r="169" spans="1:2" ht="19.5" customHeight="1">
      <c r="A169" s="336">
        <v>38991</v>
      </c>
      <c r="B169" s="335">
        <v>21.353376236627557</v>
      </c>
    </row>
    <row r="170" spans="1:2" ht="19.5" customHeight="1">
      <c r="A170" s="336">
        <v>39022</v>
      </c>
      <c r="B170" s="335">
        <v>21.37371565518358</v>
      </c>
    </row>
    <row r="171" spans="1:2" ht="19.5" customHeight="1">
      <c r="A171" s="336">
        <v>39052</v>
      </c>
      <c r="B171" s="335">
        <v>21.458086576601147</v>
      </c>
    </row>
    <row r="172" spans="1:2" ht="19.5" customHeight="1">
      <c r="A172" s="336">
        <v>39083</v>
      </c>
      <c r="B172" s="335">
        <v>21.533417756438258</v>
      </c>
    </row>
    <row r="173" spans="1:2" ht="19.5" customHeight="1">
      <c r="A173" s="336">
        <v>39114</v>
      </c>
      <c r="B173" s="335">
        <v>21.71195265265221</v>
      </c>
    </row>
    <row r="174" spans="1:2" ht="19.5" customHeight="1">
      <c r="A174" s="336">
        <v>39142</v>
      </c>
      <c r="B174" s="335">
        <v>21.84754877635901</v>
      </c>
    </row>
    <row r="175" spans="1:2" ht="19.5" customHeight="1">
      <c r="A175" s="336">
        <v>39173</v>
      </c>
      <c r="B175" s="335">
        <v>22.22571129914131</v>
      </c>
    </row>
    <row r="176" spans="1:2" ht="19.5" customHeight="1">
      <c r="A176" s="336">
        <v>39203</v>
      </c>
      <c r="B176" s="335">
        <v>22.57072810279528</v>
      </c>
    </row>
    <row r="177" spans="1:2" ht="19.5" customHeight="1">
      <c r="A177" s="336">
        <v>39234</v>
      </c>
      <c r="B177" s="335">
        <v>23.009908881245636</v>
      </c>
    </row>
    <row r="178" spans="1:2" ht="19.5" customHeight="1">
      <c r="A178" s="336">
        <v>39264</v>
      </c>
      <c r="B178" s="335">
        <v>23.531953957516816</v>
      </c>
    </row>
    <row r="179" spans="1:2" ht="19.5" customHeight="1">
      <c r="A179" s="336">
        <v>39295</v>
      </c>
      <c r="B179" s="335">
        <v>23.711242165529143</v>
      </c>
    </row>
    <row r="180" spans="1:2" ht="19.5" customHeight="1">
      <c r="A180" s="336">
        <v>39326</v>
      </c>
      <c r="B180" s="335">
        <v>23.954561876403012</v>
      </c>
    </row>
    <row r="181" spans="1:2" ht="19.5" customHeight="1">
      <c r="A181" s="336">
        <v>39356</v>
      </c>
      <c r="B181" s="335">
        <v>24.17528223332575</v>
      </c>
    </row>
    <row r="182" spans="1:2" ht="19.5" customHeight="1">
      <c r="A182" s="336">
        <v>39387</v>
      </c>
      <c r="B182" s="335">
        <v>24.42839499757844</v>
      </c>
    </row>
    <row r="183" spans="1:2" ht="19.5" customHeight="1">
      <c r="A183" s="336">
        <v>39417</v>
      </c>
      <c r="B183" s="335">
        <v>24.582070604446148</v>
      </c>
    </row>
    <row r="184" spans="1:2" ht="19.5" customHeight="1">
      <c r="A184" s="336">
        <v>39448</v>
      </c>
      <c r="B184" s="335">
        <v>24.776425048425892</v>
      </c>
    </row>
    <row r="185" spans="1:2" ht="19.5" customHeight="1">
      <c r="A185" s="336">
        <v>39479</v>
      </c>
      <c r="B185" s="335">
        <v>25.006185146929084</v>
      </c>
    </row>
    <row r="186" spans="1:2" ht="19.5" customHeight="1">
      <c r="A186" s="336">
        <v>39508</v>
      </c>
      <c r="B186" s="335">
        <v>25.28566382412477</v>
      </c>
    </row>
    <row r="187" spans="1:2" ht="19.5" customHeight="1">
      <c r="A187" s="336">
        <v>39539</v>
      </c>
      <c r="B187" s="335">
        <v>25.59753490865041</v>
      </c>
    </row>
    <row r="188" spans="1:2" ht="19.5" customHeight="1">
      <c r="A188" s="336">
        <v>39569</v>
      </c>
      <c r="B188" s="335">
        <v>25.870987091459124</v>
      </c>
    </row>
    <row r="189" spans="1:2" ht="19.5" customHeight="1">
      <c r="A189" s="336">
        <v>39600</v>
      </c>
      <c r="B189" s="335">
        <v>26.180598240589653</v>
      </c>
    </row>
    <row r="190" spans="1:2" ht="19.5" customHeight="1">
      <c r="A190" s="336">
        <v>39630</v>
      </c>
      <c r="B190" s="335">
        <v>26.378719243561253</v>
      </c>
    </row>
    <row r="191" spans="1:2" ht="19.5" customHeight="1">
      <c r="A191" s="336">
        <v>39661</v>
      </c>
      <c r="B191" s="335">
        <v>26.598686288685617</v>
      </c>
    </row>
    <row r="192" spans="1:2" ht="19.5" customHeight="1">
      <c r="A192" s="336">
        <v>39692</v>
      </c>
      <c r="B192" s="335">
        <v>26.747088712964725</v>
      </c>
    </row>
    <row r="193" spans="1:2" ht="19.5" customHeight="1">
      <c r="A193" s="336">
        <v>39722</v>
      </c>
      <c r="B193" s="335">
        <v>26.894737825445464</v>
      </c>
    </row>
    <row r="194" spans="1:2" ht="19.5" customHeight="1">
      <c r="A194" s="336">
        <v>39753</v>
      </c>
      <c r="B194" s="335">
        <v>26.820159957406723</v>
      </c>
    </row>
    <row r="195" spans="1:2" ht="19.5" customHeight="1">
      <c r="A195" s="336">
        <v>39783</v>
      </c>
      <c r="B195" s="335">
        <v>26.75010196015821</v>
      </c>
    </row>
    <row r="196" spans="1:2" ht="19.5" customHeight="1">
      <c r="A196" s="336">
        <v>39814</v>
      </c>
      <c r="B196" s="335">
        <v>26.72825591800545</v>
      </c>
    </row>
    <row r="197" spans="1:2" ht="19.5" customHeight="1">
      <c r="A197" s="336">
        <v>39845</v>
      </c>
      <c r="B197" s="335">
        <v>26.765921507924006</v>
      </c>
    </row>
    <row r="198" spans="1:2" ht="19.5" customHeight="1">
      <c r="A198" s="336">
        <v>39873</v>
      </c>
      <c r="B198" s="335">
        <v>27.072519409861048</v>
      </c>
    </row>
    <row r="199" spans="1:2" ht="19.5" customHeight="1">
      <c r="A199" s="336">
        <v>39904</v>
      </c>
      <c r="B199" s="335">
        <v>27.200582415584137</v>
      </c>
    </row>
    <row r="200" spans="1:2" ht="19.5" customHeight="1">
      <c r="A200" s="336">
        <v>39934</v>
      </c>
      <c r="B200" s="335">
        <v>27.33015204490397</v>
      </c>
    </row>
    <row r="201" spans="1:2" ht="19.5" customHeight="1">
      <c r="A201" s="336">
        <v>39965</v>
      </c>
      <c r="B201" s="335">
        <v>27.639009882236124</v>
      </c>
    </row>
    <row r="202" spans="1:2" ht="19.5" customHeight="1">
      <c r="A202" s="336">
        <v>39995</v>
      </c>
      <c r="B202" s="335">
        <v>27.983273374091723</v>
      </c>
    </row>
    <row r="203" spans="1:2" ht="19.5" customHeight="1">
      <c r="A203" s="336">
        <v>40026</v>
      </c>
      <c r="B203" s="335">
        <v>28.27480504006134</v>
      </c>
    </row>
    <row r="204" spans="1:2" ht="19.5" customHeight="1">
      <c r="A204" s="336">
        <v>40057</v>
      </c>
      <c r="B204" s="335">
        <v>28.56407677063585</v>
      </c>
    </row>
    <row r="205" spans="1:2" ht="19.5" customHeight="1">
      <c r="A205" s="336">
        <v>40087</v>
      </c>
      <c r="B205" s="335">
        <v>28.82848921186411</v>
      </c>
    </row>
    <row r="206" spans="1:2" ht="19.5" customHeight="1">
      <c r="A206" s="336">
        <v>40118</v>
      </c>
      <c r="B206" s="335">
        <v>29.132073866607673</v>
      </c>
    </row>
    <row r="207" spans="1:2" ht="19.5" customHeight="1">
      <c r="A207" s="336">
        <v>40148</v>
      </c>
      <c r="B207" s="335">
        <v>29.49667677701929</v>
      </c>
    </row>
    <row r="208" spans="1:2" ht="19.5" customHeight="1">
      <c r="A208" s="336">
        <v>40179</v>
      </c>
      <c r="B208" s="335">
        <v>29.894425406559233</v>
      </c>
    </row>
    <row r="209" spans="1:2" ht="19.5" customHeight="1">
      <c r="A209" s="336">
        <v>40210</v>
      </c>
      <c r="B209" s="335">
        <v>30.353945603565613</v>
      </c>
    </row>
    <row r="210" spans="1:2" ht="19.5" customHeight="1">
      <c r="A210" s="336">
        <v>40238</v>
      </c>
      <c r="B210" s="335">
        <v>30.814972424168737</v>
      </c>
    </row>
    <row r="211" spans="1:2" ht="19.5" customHeight="1">
      <c r="A211" s="336">
        <v>40269</v>
      </c>
      <c r="B211" s="335">
        <v>31.171288904798274</v>
      </c>
    </row>
    <row r="212" spans="1:2" ht="19.5" customHeight="1">
      <c r="A212" s="336">
        <v>40299</v>
      </c>
      <c r="B212" s="335">
        <v>31.547944803983828</v>
      </c>
    </row>
    <row r="213" spans="1:2" ht="19.5" customHeight="1">
      <c r="A213" s="336">
        <v>40330</v>
      </c>
      <c r="B213" s="335">
        <v>31.931380509354724</v>
      </c>
    </row>
    <row r="214" spans="1:2" ht="19.5" customHeight="1">
      <c r="A214" s="336">
        <v>40360</v>
      </c>
      <c r="B214" s="335">
        <v>32.24023834668688</v>
      </c>
    </row>
    <row r="215" spans="1:2" ht="19.5" customHeight="1">
      <c r="A215" s="336">
        <v>40391</v>
      </c>
      <c r="B215" s="335">
        <v>32.56190248459134</v>
      </c>
    </row>
    <row r="216" spans="1:2" ht="19.5" customHeight="1">
      <c r="A216" s="336">
        <v>40422</v>
      </c>
      <c r="B216" s="335">
        <v>32.8654871393349</v>
      </c>
    </row>
    <row r="217" spans="1:2" ht="19.5" customHeight="1">
      <c r="A217" s="336">
        <v>40452</v>
      </c>
      <c r="B217" s="335">
        <v>33.1630452996915</v>
      </c>
    </row>
    <row r="218" spans="1:2" ht="19.5" customHeight="1">
      <c r="A218" s="336">
        <v>40483</v>
      </c>
      <c r="B218" s="335">
        <v>33.4756696960155</v>
      </c>
    </row>
    <row r="219" spans="1:2" ht="19.5" customHeight="1">
      <c r="A219" s="336">
        <v>40513</v>
      </c>
      <c r="B219" s="335">
        <v>33.791307339533</v>
      </c>
    </row>
    <row r="220" spans="1:2" ht="19.5" customHeight="1">
      <c r="A220" s="336">
        <v>40544</v>
      </c>
      <c r="B220" s="335">
        <v>34.16118343253322</v>
      </c>
    </row>
    <row r="221" spans="1:2" ht="19.5" customHeight="1">
      <c r="A221" s="336">
        <v>40575</v>
      </c>
      <c r="B221" s="335">
        <v>34.47908101144583</v>
      </c>
    </row>
    <row r="222" spans="1:2" ht="19.5" customHeight="1">
      <c r="A222" s="336">
        <v>40603</v>
      </c>
      <c r="B222" s="335">
        <v>34.81053820272912</v>
      </c>
    </row>
    <row r="223" spans="1:2" ht="19.5" customHeight="1">
      <c r="A223" s="336">
        <v>40634</v>
      </c>
      <c r="B223" s="335">
        <v>35.160074877173315</v>
      </c>
    </row>
    <row r="224" spans="1:2" ht="19.5" customHeight="1">
      <c r="A224" s="336">
        <v>40664</v>
      </c>
      <c r="B224" s="335">
        <v>35.52166454039145</v>
      </c>
    </row>
    <row r="225" spans="1:2" ht="19.5" customHeight="1">
      <c r="A225" s="336">
        <v>40695</v>
      </c>
      <c r="B225" s="335">
        <v>35.92694628791511</v>
      </c>
    </row>
    <row r="226" spans="1:2" ht="19.5" customHeight="1">
      <c r="A226" s="336">
        <v>40725</v>
      </c>
      <c r="B226" s="335">
        <v>36.28853595113324</v>
      </c>
    </row>
    <row r="227" spans="1:2" ht="19.5" customHeight="1">
      <c r="A227" s="336">
        <v>40756</v>
      </c>
      <c r="B227" s="335">
        <v>36.65690542053672</v>
      </c>
    </row>
    <row r="228" spans="1:2" ht="19.5" customHeight="1">
      <c r="A228" s="336">
        <v>40787</v>
      </c>
      <c r="B228" s="335">
        <v>37.0328080079239</v>
      </c>
    </row>
    <row r="229" spans="1:2" ht="19.5" customHeight="1">
      <c r="A229" s="336">
        <v>40817</v>
      </c>
      <c r="B229" s="335">
        <v>37.370291693594154</v>
      </c>
    </row>
    <row r="230" spans="1:2" ht="19.5" customHeight="1">
      <c r="A230" s="336">
        <v>40848</v>
      </c>
      <c r="B230" s="335">
        <v>37.72660817422369</v>
      </c>
    </row>
    <row r="231" spans="1:2" ht="19.5" customHeight="1">
      <c r="A231" s="336">
        <v>40878</v>
      </c>
      <c r="B231" s="335">
        <v>38.07388491327278</v>
      </c>
    </row>
    <row r="232" spans="1:2" ht="19.5" customHeight="1">
      <c r="A232" s="336">
        <v>40909</v>
      </c>
      <c r="B232" s="335">
        <v>38.4384878236844</v>
      </c>
    </row>
    <row r="233" spans="1:2" ht="19.5" customHeight="1">
      <c r="A233" s="336">
        <v>40940</v>
      </c>
      <c r="B233" s="335">
        <v>38.818156970063434</v>
      </c>
    </row>
    <row r="234" spans="1:2" ht="19.5" customHeight="1">
      <c r="A234" s="336">
        <v>40969</v>
      </c>
      <c r="B234" s="335">
        <v>39.27692385527144</v>
      </c>
    </row>
    <row r="235" spans="1:2" ht="19.5" customHeight="1">
      <c r="A235" s="336">
        <v>41000</v>
      </c>
      <c r="B235" s="335">
        <v>39.721377816310394</v>
      </c>
    </row>
    <row r="236" spans="1:2" ht="19.5" customHeight="1">
      <c r="A236" s="336">
        <v>41030</v>
      </c>
      <c r="B236" s="335">
        <v>40.12665956383405</v>
      </c>
    </row>
    <row r="237" spans="1:2" ht="19.5" customHeight="1">
      <c r="A237" s="336">
        <v>41061</v>
      </c>
      <c r="B237" s="335">
        <v>40.52440819337401</v>
      </c>
    </row>
    <row r="238" spans="1:2" ht="19.5" customHeight="1">
      <c r="A238" s="336">
        <v>41091</v>
      </c>
      <c r="B238" s="335">
        <v>40.91763695212372</v>
      </c>
    </row>
    <row r="239" spans="1:2" ht="19.5" customHeight="1">
      <c r="A239" s="336">
        <v>41122</v>
      </c>
      <c r="B239" s="335">
        <v>41.34099818280829</v>
      </c>
    </row>
    <row r="240" spans="1:2" ht="19.5" customHeight="1">
      <c r="A240" s="336">
        <v>41153</v>
      </c>
      <c r="B240" s="335">
        <v>41.80127169161304</v>
      </c>
    </row>
    <row r="241" spans="1:2" ht="19.5" customHeight="1">
      <c r="A241" s="336">
        <v>41183</v>
      </c>
      <c r="B241" s="335">
        <v>42.23367266387806</v>
      </c>
    </row>
    <row r="242" spans="1:2" ht="19.5" customHeight="1">
      <c r="A242" s="336">
        <v>41214</v>
      </c>
      <c r="B242" s="335">
        <v>42.65778720636099</v>
      </c>
    </row>
    <row r="243" spans="1:2" ht="19.5" customHeight="1">
      <c r="A243" s="336">
        <v>41244</v>
      </c>
      <c r="B243" s="335">
        <v>43.07210869546511</v>
      </c>
    </row>
    <row r="244" spans="1:2" ht="19.5" customHeight="1">
      <c r="A244" s="336">
        <v>41275</v>
      </c>
      <c r="B244" s="335">
        <v>43.50978285031873</v>
      </c>
    </row>
    <row r="245" spans="1:2" ht="19.5" customHeight="1">
      <c r="A245" s="336">
        <v>41306</v>
      </c>
      <c r="B245" s="335">
        <v>43.9693030473251</v>
      </c>
    </row>
    <row r="246" spans="1:2" ht="19.5" customHeight="1">
      <c r="A246" s="336">
        <v>41334</v>
      </c>
      <c r="B246" s="335">
        <v>44.41225038476731</v>
      </c>
    </row>
    <row r="247" spans="1:2" ht="19.5" customHeight="1">
      <c r="A247" s="336">
        <v>41365</v>
      </c>
      <c r="B247" s="335">
        <v>44.83862486264537</v>
      </c>
    </row>
    <row r="248" spans="1:2" ht="19.5" customHeight="1">
      <c r="A248" s="336">
        <v>41395</v>
      </c>
      <c r="B248" s="335">
        <v>45.40210208782696</v>
      </c>
    </row>
    <row r="249" spans="1:2" ht="19.5" customHeight="1">
      <c r="A249" s="336">
        <v>41426</v>
      </c>
      <c r="B249" s="335">
        <v>46.01303795630593</v>
      </c>
    </row>
    <row r="250" spans="1:2" ht="19.5" customHeight="1">
      <c r="A250" s="336">
        <v>41456</v>
      </c>
      <c r="B250" s="335">
        <v>46.53432972077874</v>
      </c>
    </row>
    <row r="251" spans="1:2" ht="19.5" customHeight="1">
      <c r="A251" s="336">
        <v>41487</v>
      </c>
      <c r="B251" s="335">
        <v>47.06089466784015</v>
      </c>
    </row>
    <row r="252" spans="1:2" ht="19.5" customHeight="1">
      <c r="A252" s="336">
        <v>41518</v>
      </c>
      <c r="B252" s="335">
        <v>47.57540662612762</v>
      </c>
    </row>
    <row r="253" spans="1:2" ht="19.5" customHeight="1">
      <c r="A253" s="336">
        <v>41548</v>
      </c>
      <c r="B253" s="335">
        <v>48.11779112095482</v>
      </c>
    </row>
    <row r="254" spans="1:2" ht="19.5" customHeight="1">
      <c r="A254" s="336">
        <v>41579</v>
      </c>
      <c r="B254" s="335">
        <v>48.70311438828917</v>
      </c>
    </row>
    <row r="255" spans="1:2" ht="19.5" customHeight="1">
      <c r="A255" s="336">
        <v>41609</v>
      </c>
      <c r="B255" s="335">
        <v>49.430060273717295</v>
      </c>
    </row>
    <row r="256" spans="1:2" ht="19.5" customHeight="1">
      <c r="A256" s="336">
        <v>41640</v>
      </c>
      <c r="B256" s="335">
        <v>51.878323618423416</v>
      </c>
    </row>
    <row r="257" spans="1:2" ht="19.5" customHeight="1">
      <c r="A257" s="336">
        <v>41671</v>
      </c>
      <c r="B257" s="335">
        <v>54.53525433127834</v>
      </c>
    </row>
    <row r="258" spans="1:2" ht="19.5" customHeight="1">
      <c r="A258" s="336">
        <v>41699</v>
      </c>
      <c r="B258" s="335">
        <v>55.86258972000823</v>
      </c>
    </row>
    <row r="259" spans="1:2" ht="19.5" customHeight="1">
      <c r="A259" s="336">
        <v>41730</v>
      </c>
      <c r="B259" s="335">
        <v>56.823062262931394</v>
      </c>
    </row>
    <row r="260" spans="1:2" ht="19.5" customHeight="1">
      <c r="A260" s="336">
        <v>41760</v>
      </c>
      <c r="B260" s="335">
        <v>57.884478586836295</v>
      </c>
    </row>
    <row r="261" spans="1:2" ht="19.5" customHeight="1">
      <c r="A261" s="336">
        <v>41791</v>
      </c>
      <c r="B261" s="335">
        <v>58.75606033755168</v>
      </c>
    </row>
    <row r="262" spans="1:2" ht="19.5" customHeight="1">
      <c r="A262" s="336">
        <v>41821</v>
      </c>
      <c r="B262" s="335">
        <v>59.54703772584134</v>
      </c>
    </row>
    <row r="263" spans="1:2" ht="19.5" customHeight="1">
      <c r="A263" s="336">
        <v>41852</v>
      </c>
      <c r="B263" s="335">
        <v>60.51880994574008</v>
      </c>
    </row>
    <row r="264" spans="1:2" ht="19.5" customHeight="1">
      <c r="A264" s="336">
        <v>41883</v>
      </c>
      <c r="B264" s="335">
        <v>61.48380235945347</v>
      </c>
    </row>
    <row r="265" spans="1:2" ht="19.5" customHeight="1">
      <c r="A265" s="336">
        <v>41913</v>
      </c>
      <c r="B265" s="335">
        <v>62.237114157824585</v>
      </c>
    </row>
    <row r="266" spans="1:2" ht="19.5" customHeight="1">
      <c r="A266" s="336">
        <v>41944</v>
      </c>
      <c r="B266" s="335">
        <v>62.805111253796404</v>
      </c>
    </row>
    <row r="267" spans="1:2" ht="19.5" customHeight="1">
      <c r="A267" s="336">
        <v>41974</v>
      </c>
      <c r="B267" s="335">
        <v>63.403240821703065</v>
      </c>
    </row>
    <row r="268" spans="1:2" ht="19.5" customHeight="1">
      <c r="A268" s="336">
        <v>42005</v>
      </c>
      <c r="B268" s="335">
        <v>63.53055051562779</v>
      </c>
    </row>
    <row r="269" spans="1:2" ht="19.5" customHeight="1">
      <c r="A269" s="336">
        <v>42036</v>
      </c>
      <c r="B269" s="335">
        <v>63.68874599328572</v>
      </c>
    </row>
    <row r="270" spans="1:2" ht="19.5" customHeight="1">
      <c r="A270" s="336">
        <v>42064</v>
      </c>
      <c r="B270" s="335">
        <v>64.31324147413537</v>
      </c>
    </row>
    <row r="271" spans="1:2" ht="19.5" customHeight="1">
      <c r="A271" s="336">
        <v>42095</v>
      </c>
      <c r="B271" s="335">
        <v>64.79234777789941</v>
      </c>
    </row>
    <row r="272" spans="1:2" ht="19.5" customHeight="1">
      <c r="A272" s="336">
        <v>42125</v>
      </c>
      <c r="B272" s="335">
        <v>65.75282032082256</v>
      </c>
    </row>
    <row r="273" spans="1:2" ht="19.5" customHeight="1">
      <c r="A273" s="336">
        <v>42156</v>
      </c>
      <c r="B273" s="335">
        <v>66.61762226535261</v>
      </c>
    </row>
    <row r="274" spans="1:2" ht="19.5" customHeight="1">
      <c r="A274" s="336">
        <v>42186</v>
      </c>
      <c r="B274" s="335">
        <v>67.57508156108229</v>
      </c>
    </row>
    <row r="275" spans="1:2" ht="19.5" customHeight="1">
      <c r="A275" s="336">
        <v>42217</v>
      </c>
      <c r="B275" s="335">
        <v>68.54007397479569</v>
      </c>
    </row>
    <row r="276" spans="1:2" ht="19.5" customHeight="1">
      <c r="A276" s="336">
        <v>42248</v>
      </c>
      <c r="B276" s="335">
        <v>69.46589417499378</v>
      </c>
    </row>
    <row r="277" spans="1:2" s="338" customFormat="1" ht="19.5" customHeight="1">
      <c r="A277" s="336">
        <v>42278</v>
      </c>
      <c r="B277" s="335">
        <v>70.1099757626011</v>
      </c>
    </row>
    <row r="278" spans="1:2" s="338" customFormat="1" ht="19.5" customHeight="1">
      <c r="A278" s="336">
        <v>42309</v>
      </c>
      <c r="B278" s="339">
        <v>71.5121752778531</v>
      </c>
    </row>
    <row r="279" spans="1:2" s="338" customFormat="1" ht="19.5" customHeight="1">
      <c r="A279" s="336">
        <v>42339</v>
      </c>
      <c r="B279" s="339">
        <v>74.30115011368937</v>
      </c>
    </row>
    <row r="280" spans="1:2" s="338" customFormat="1" ht="19.5" customHeight="1">
      <c r="A280" s="336">
        <v>42370</v>
      </c>
      <c r="B280" s="339">
        <v>80.98825362392141</v>
      </c>
    </row>
    <row r="281" spans="1:2" s="338" customFormat="1" ht="19.5" customHeight="1">
      <c r="A281" s="336">
        <v>42401</v>
      </c>
      <c r="B281" s="339">
        <v>85.03766630511748</v>
      </c>
    </row>
    <row r="282" spans="1:2" s="338" customFormat="1" ht="19.5" customHeight="1">
      <c r="A282" s="336">
        <v>42430</v>
      </c>
      <c r="B282" s="339">
        <v>87.07857029644032</v>
      </c>
    </row>
    <row r="283" spans="1:2" s="338" customFormat="1" ht="19.5" customHeight="1">
      <c r="A283" s="336">
        <v>42461</v>
      </c>
      <c r="B283" s="339">
        <v>88.38474885088691</v>
      </c>
    </row>
    <row r="284" spans="1:2" s="338" customFormat="1" ht="19.5" customHeight="1">
      <c r="A284" s="336">
        <v>42491</v>
      </c>
      <c r="B284" s="339">
        <v>91.56659980951885</v>
      </c>
    </row>
    <row r="285" spans="1:2" s="338" customFormat="1" ht="19.5" customHeight="1">
      <c r="A285" s="336">
        <v>42522</v>
      </c>
      <c r="B285" s="339">
        <v>94.22203120399489</v>
      </c>
    </row>
    <row r="286" spans="1:2" s="338" customFormat="1" ht="19.5" customHeight="1">
      <c r="A286" s="336">
        <v>42552</v>
      </c>
      <c r="B286" s="339">
        <v>96.76602604650274</v>
      </c>
    </row>
    <row r="287" spans="1:2" s="338" customFormat="1" ht="19.5" customHeight="1">
      <c r="A287" s="336">
        <v>42583</v>
      </c>
      <c r="B287" s="339">
        <v>97.15309015068875</v>
      </c>
    </row>
    <row r="288" spans="1:2" s="338" customFormat="1" ht="19.5" customHeight="1">
      <c r="A288" s="336">
        <v>42614</v>
      </c>
      <c r="B288" s="339">
        <v>97.54170251129152</v>
      </c>
    </row>
    <row r="289" spans="1:2" s="338" customFormat="1" ht="19.5" customHeight="1">
      <c r="A289" s="336">
        <v>42644</v>
      </c>
      <c r="B289" s="339">
        <v>98.12695272635928</v>
      </c>
    </row>
    <row r="290" spans="1:2" s="338" customFormat="1" ht="19.5" customHeight="1">
      <c r="A290" s="336">
        <v>42675</v>
      </c>
      <c r="B290" s="339">
        <v>99.20634920634922</v>
      </c>
    </row>
    <row r="291" spans="1:2" s="338" customFormat="1" ht="19.5" customHeight="1">
      <c r="A291" s="336">
        <v>42705</v>
      </c>
      <c r="B291" s="339">
        <v>100.00000000000001</v>
      </c>
    </row>
    <row r="292" spans="1:2" s="338" customFormat="1" ht="19.5" customHeight="1">
      <c r="A292" s="336">
        <v>42736</v>
      </c>
      <c r="B292" s="339">
        <v>101.5859</v>
      </c>
    </row>
    <row r="293" spans="1:2" s="338" customFormat="1" ht="19.5" customHeight="1">
      <c r="A293" s="336">
        <v>42767</v>
      </c>
      <c r="B293" s="339">
        <v>103.6859</v>
      </c>
    </row>
    <row r="294" spans="1:2" s="338" customFormat="1" ht="19.5" customHeight="1">
      <c r="A294" s="336">
        <v>42795</v>
      </c>
      <c r="B294" s="339">
        <v>106.1476</v>
      </c>
    </row>
    <row r="295" spans="1:2" s="338" customFormat="1" ht="19.5" customHeight="1">
      <c r="A295" s="336">
        <v>42826</v>
      </c>
      <c r="B295" s="339">
        <v>108.9667</v>
      </c>
    </row>
    <row r="296" spans="1:2" s="338" customFormat="1" ht="19.5" customHeight="1">
      <c r="A296" s="336">
        <v>42856</v>
      </c>
      <c r="B296" s="339">
        <v>110.5301</v>
      </c>
    </row>
    <row r="297" spans="1:2" s="338" customFormat="1" ht="19.5" customHeight="1">
      <c r="A297" s="336">
        <v>42887</v>
      </c>
      <c r="B297" s="339">
        <v>111.8477</v>
      </c>
    </row>
    <row r="298" spans="1:4" s="338" customFormat="1" ht="19.5" customHeight="1">
      <c r="A298" s="336">
        <v>42917</v>
      </c>
      <c r="B298" s="339">
        <v>113.7852</v>
      </c>
      <c r="D298" s="338" t="s">
        <v>30</v>
      </c>
    </row>
    <row r="299" spans="1:2" s="338" customFormat="1" ht="19.5" customHeight="1">
      <c r="A299" s="336">
        <v>42948</v>
      </c>
      <c r="B299" s="339">
        <v>115.3819</v>
      </c>
    </row>
    <row r="300" spans="1:2" s="338" customFormat="1" ht="19.5" customHeight="1">
      <c r="A300" s="336">
        <v>42979</v>
      </c>
      <c r="B300" s="339">
        <v>117.5719</v>
      </c>
    </row>
    <row r="301" spans="1:2" s="338" customFormat="1" ht="19.5" customHeight="1">
      <c r="A301" s="336">
        <v>43009</v>
      </c>
      <c r="B301" s="339">
        <v>119.3528</v>
      </c>
    </row>
    <row r="302" spans="1:2" s="338" customFormat="1" ht="19.5" customHeight="1">
      <c r="A302" s="336">
        <v>43040</v>
      </c>
      <c r="B302" s="339">
        <v>120.994</v>
      </c>
    </row>
    <row r="303" spans="1:2" s="338" customFormat="1" ht="19.5" customHeight="1">
      <c r="A303" s="336">
        <v>43070</v>
      </c>
      <c r="B303" s="339">
        <v>124.7956</v>
      </c>
    </row>
    <row r="304" spans="1:2" ht="19.5" customHeight="1">
      <c r="A304" s="336">
        <v>43101</v>
      </c>
      <c r="B304" s="339">
        <v>126.9887</v>
      </c>
    </row>
    <row r="305" spans="1:2" ht="19.5" customHeight="1">
      <c r="A305" s="336">
        <v>43132</v>
      </c>
      <c r="B305" s="339">
        <v>130.0606</v>
      </c>
    </row>
    <row r="306" spans="1:2" ht="19.5" customHeight="1">
      <c r="A306" s="336">
        <v>43160</v>
      </c>
      <c r="B306" s="339">
        <v>133.1054</v>
      </c>
    </row>
    <row r="307" spans="1:2" ht="19.5" customHeight="1">
      <c r="A307" s="336">
        <v>43191</v>
      </c>
      <c r="B307" s="339">
        <v>136.7512</v>
      </c>
    </row>
    <row r="308" spans="1:2" ht="19.5" customHeight="1">
      <c r="A308" s="336">
        <v>43221</v>
      </c>
      <c r="B308" s="339">
        <v>139.5893</v>
      </c>
    </row>
    <row r="309" spans="1:2" ht="19.5" customHeight="1">
      <c r="A309" s="336">
        <v>43252</v>
      </c>
      <c r="B309" s="339">
        <v>144.8053</v>
      </c>
    </row>
    <row r="310" spans="1:2" ht="19.5" customHeight="1">
      <c r="A310" s="336">
        <v>43282</v>
      </c>
      <c r="B310" s="339">
        <v>149.2966</v>
      </c>
    </row>
    <row r="311" spans="1:5" ht="19.5" customHeight="1">
      <c r="A311" s="340">
        <v>43313</v>
      </c>
      <c r="B311" s="341">
        <v>155.1034</v>
      </c>
      <c r="E311" s="112" t="s">
        <v>30</v>
      </c>
    </row>
    <row r="312" spans="1:2" ht="19.5" customHeight="1">
      <c r="A312" s="340">
        <v>43344</v>
      </c>
      <c r="B312" s="341">
        <v>165.2383</v>
      </c>
    </row>
    <row r="313" spans="1:2" ht="19.5" customHeight="1">
      <c r="A313" s="342">
        <v>43374</v>
      </c>
      <c r="B313" s="343">
        <v>174.1473</v>
      </c>
    </row>
    <row r="314" spans="1:2" ht="19.5" customHeight="1">
      <c r="A314" s="342">
        <v>43405</v>
      </c>
      <c r="B314" s="343">
        <v>179.6388</v>
      </c>
    </row>
    <row r="315" spans="1:2" ht="19.5" customHeight="1">
      <c r="A315" s="342">
        <v>43435</v>
      </c>
      <c r="B315" s="343">
        <v>184.2552</v>
      </c>
    </row>
    <row r="317" ht="19.5" customHeight="1">
      <c r="B317" s="329" t="s">
        <v>30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7"/>
  <sheetViews>
    <sheetView zoomScale="85" zoomScaleNormal="85" zoomScalePageLayoutView="0" workbookViewId="0" topLeftCell="A1">
      <selection activeCell="A1" sqref="A1"/>
    </sheetView>
  </sheetViews>
  <sheetFormatPr defaultColWidth="11.00390625" defaultRowHeight="21.75" customHeight="1"/>
  <cols>
    <col min="1" max="1" width="53.375" style="6" customWidth="1"/>
    <col min="2" max="2" width="17.375" style="6" customWidth="1"/>
    <col min="3" max="3" width="18.875" style="6" customWidth="1"/>
    <col min="4" max="4" width="20.375" style="6" customWidth="1"/>
    <col min="5" max="5" width="42.50390625" style="6" customWidth="1"/>
    <col min="6" max="6" width="16.00390625" style="6" customWidth="1"/>
    <col min="7" max="7" width="19.625" style="6" customWidth="1"/>
    <col min="8" max="8" width="42.75390625" style="19" customWidth="1"/>
    <col min="9" max="9" width="21.125" style="19" customWidth="1"/>
    <col min="10" max="10" width="14.375" style="6" customWidth="1"/>
    <col min="11" max="11" width="13.50390625" style="6" customWidth="1"/>
    <col min="12" max="12" width="15.625" style="6" customWidth="1"/>
    <col min="13" max="13" width="14.625" style="6" customWidth="1"/>
    <col min="14" max="14" width="16.25390625" style="6" customWidth="1"/>
    <col min="15" max="15" width="15.50390625" style="6" customWidth="1"/>
    <col min="16" max="17" width="11.00390625" style="6" customWidth="1"/>
    <col min="18" max="18" width="26.00390625" style="6" customWidth="1"/>
    <col min="19" max="27" width="11.00390625" style="6" customWidth="1"/>
    <col min="28" max="28" width="12.375" style="6" customWidth="1"/>
    <col min="29" max="29" width="15.625" style="6" customWidth="1"/>
    <col min="30" max="30" width="12.25390625" style="6" customWidth="1"/>
    <col min="31" max="31" width="11.00390625" style="6" customWidth="1"/>
    <col min="32" max="32" width="17.00390625" style="6" customWidth="1"/>
    <col min="33" max="33" width="12.125" style="6" customWidth="1"/>
    <col min="34" max="34" width="16.50390625" style="6" customWidth="1"/>
    <col min="35" max="35" width="13.375" style="6" customWidth="1"/>
    <col min="36" max="36" width="11.50390625" style="6" customWidth="1"/>
    <col min="37" max="40" width="11.00390625" style="6" customWidth="1"/>
    <col min="41" max="41" width="12.00390625" style="6" customWidth="1"/>
    <col min="42" max="42" width="11.00390625" style="6" customWidth="1"/>
    <col min="43" max="43" width="13.25390625" style="6" customWidth="1"/>
    <col min="44" max="44" width="11.00390625" style="6" customWidth="1"/>
    <col min="45" max="45" width="12.00390625" style="6" customWidth="1"/>
    <col min="46" max="47" width="11.00390625" style="6" customWidth="1"/>
    <col min="48" max="48" width="14.875" style="6" customWidth="1"/>
    <col min="49" max="49" width="11.00390625" style="6" customWidth="1"/>
    <col min="50" max="50" width="15.50390625" style="6" customWidth="1"/>
    <col min="51" max="16384" width="11.00390625" style="6" customWidth="1"/>
  </cols>
  <sheetData>
    <row r="1" spans="1:85" ht="21.75" customHeight="1" thickBot="1">
      <c r="A1" s="1" t="s">
        <v>51</v>
      </c>
      <c r="B1" s="2">
        <v>43100</v>
      </c>
      <c r="C1" s="3" t="s">
        <v>30</v>
      </c>
      <c r="D1" s="4"/>
      <c r="E1" s="5"/>
      <c r="F1" s="5"/>
      <c r="G1" s="5"/>
      <c r="H1" s="4"/>
      <c r="P1" s="5"/>
      <c r="Q1" s="5"/>
      <c r="AD1" s="7"/>
      <c r="AE1" s="8"/>
      <c r="AF1" s="9" t="s">
        <v>45</v>
      </c>
      <c r="AG1" s="10"/>
      <c r="AH1" s="10"/>
      <c r="AI1" s="11"/>
      <c r="AJ1" s="12"/>
      <c r="AK1" s="13"/>
      <c r="AL1" s="13"/>
      <c r="AM1" s="13"/>
      <c r="AN1" s="13"/>
      <c r="AO1" s="14" t="s">
        <v>30</v>
      </c>
      <c r="AP1" s="5"/>
      <c r="AQ1" s="9" t="s">
        <v>47</v>
      </c>
      <c r="AR1" s="11"/>
      <c r="AS1" s="12"/>
      <c r="AT1" s="12"/>
      <c r="AU1" s="12"/>
      <c r="AV1" s="12"/>
      <c r="AW1" s="13"/>
      <c r="AX1" s="15"/>
      <c r="AY1" s="5"/>
      <c r="AZ1" s="16"/>
      <c r="BA1" s="16"/>
      <c r="BB1" s="5"/>
      <c r="BC1" s="5"/>
      <c r="BD1" s="5"/>
      <c r="BE1" s="5"/>
      <c r="BF1" s="5"/>
      <c r="BG1" s="5"/>
      <c r="BH1" s="16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ht="21.75" customHeight="1">
      <c r="A2" s="111" t="s">
        <v>248</v>
      </c>
      <c r="B2" s="3"/>
      <c r="C2" s="3"/>
      <c r="D2" s="4"/>
      <c r="E2" s="5"/>
      <c r="F2" s="5"/>
      <c r="G2" s="5"/>
      <c r="H2" s="4"/>
      <c r="P2" s="5"/>
      <c r="Q2" s="5"/>
      <c r="AD2" s="7"/>
      <c r="AE2" s="17"/>
      <c r="AF2" s="18"/>
      <c r="AG2" s="18"/>
      <c r="AH2" s="18"/>
      <c r="AI2" s="18"/>
      <c r="AJ2" s="19"/>
      <c r="AK2" s="4"/>
      <c r="AL2" s="4"/>
      <c r="AM2" s="4"/>
      <c r="AN2" s="4"/>
      <c r="AO2" s="20"/>
      <c r="AP2" s="5"/>
      <c r="AQ2" s="21"/>
      <c r="AR2" s="18"/>
      <c r="AS2" s="19"/>
      <c r="AT2" s="19"/>
      <c r="AU2" s="19"/>
      <c r="AV2" s="19"/>
      <c r="AW2" s="4"/>
      <c r="AX2" s="22"/>
      <c r="AY2" s="5"/>
      <c r="AZ2" s="16"/>
      <c r="BA2" s="16"/>
      <c r="BB2" s="5"/>
      <c r="BC2" s="5"/>
      <c r="BD2" s="5"/>
      <c r="BE2" s="5"/>
      <c r="BF2" s="5"/>
      <c r="BG2" s="5"/>
      <c r="BH2" s="16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21.75" customHeight="1">
      <c r="A3" s="23"/>
      <c r="B3" s="3"/>
      <c r="C3" s="3"/>
      <c r="D3" s="4"/>
      <c r="E3" s="5"/>
      <c r="F3" s="5"/>
      <c r="G3" s="5"/>
      <c r="H3" s="4"/>
      <c r="P3" s="5"/>
      <c r="Q3" s="5"/>
      <c r="AD3" s="7"/>
      <c r="AE3" s="17"/>
      <c r="AF3" s="18"/>
      <c r="AG3" s="18"/>
      <c r="AH3" s="18"/>
      <c r="AI3" s="18"/>
      <c r="AJ3" s="19"/>
      <c r="AK3" s="4"/>
      <c r="AL3" s="4"/>
      <c r="AM3" s="4"/>
      <c r="AN3" s="4"/>
      <c r="AO3" s="20"/>
      <c r="AP3" s="5"/>
      <c r="AQ3" s="21"/>
      <c r="AR3" s="18"/>
      <c r="AS3" s="19"/>
      <c r="AT3" s="19"/>
      <c r="AU3" s="19"/>
      <c r="AV3" s="19"/>
      <c r="AW3" s="4"/>
      <c r="AX3" s="22"/>
      <c r="AY3" s="5"/>
      <c r="AZ3" s="16"/>
      <c r="BA3" s="16"/>
      <c r="BB3" s="5"/>
      <c r="BC3" s="5"/>
      <c r="BD3" s="5"/>
      <c r="BE3" s="5"/>
      <c r="BF3" s="5"/>
      <c r="BG3" s="5"/>
      <c r="BH3" s="16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21.75" customHeight="1">
      <c r="A4" s="23"/>
      <c r="B4" s="23"/>
      <c r="C4" s="23"/>
      <c r="D4" s="27"/>
      <c r="E4" s="27"/>
      <c r="F4" s="27"/>
      <c r="G4" s="27"/>
      <c r="H4" s="4"/>
      <c r="P4" s="5"/>
      <c r="Q4" s="5"/>
      <c r="AD4" s="5"/>
      <c r="AE4" s="28"/>
      <c r="AF4" s="4"/>
      <c r="AG4" s="29"/>
      <c r="AH4" s="30"/>
      <c r="AI4" s="30"/>
      <c r="AJ4" s="29"/>
      <c r="AK4" s="29"/>
      <c r="AL4" s="31"/>
      <c r="AM4" s="29"/>
      <c r="AN4" s="29"/>
      <c r="AO4" s="32"/>
      <c r="AP4" s="5"/>
      <c r="AQ4" s="33"/>
      <c r="AR4" s="30"/>
      <c r="AS4" s="30"/>
      <c r="AT4" s="30"/>
      <c r="AU4" s="19"/>
      <c r="AV4" s="34"/>
      <c r="AW4" s="35"/>
      <c r="AX4" s="36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ht="21.75" customHeight="1">
      <c r="A5" s="37" t="s">
        <v>63</v>
      </c>
      <c r="B5" s="38"/>
      <c r="C5" s="38"/>
      <c r="D5" s="27"/>
      <c r="E5" s="27"/>
      <c r="F5" s="27"/>
      <c r="G5" s="27"/>
      <c r="H5" s="4"/>
      <c r="P5" s="5"/>
      <c r="Q5" s="5"/>
      <c r="AD5" s="5"/>
      <c r="AE5" s="28"/>
      <c r="AF5" s="4"/>
      <c r="AG5" s="29"/>
      <c r="AH5" s="30"/>
      <c r="AI5" s="30"/>
      <c r="AJ5" s="29"/>
      <c r="AK5" s="29"/>
      <c r="AL5" s="31"/>
      <c r="AM5" s="29"/>
      <c r="AN5" s="29"/>
      <c r="AO5" s="32"/>
      <c r="AP5" s="5"/>
      <c r="AQ5" s="33"/>
      <c r="AR5" s="30"/>
      <c r="AS5" s="30"/>
      <c r="AT5" s="30"/>
      <c r="AU5" s="19"/>
      <c r="AV5" s="34"/>
      <c r="AW5" s="35"/>
      <c r="AX5" s="36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85" ht="21.75" customHeight="1">
      <c r="A6" s="39" t="s">
        <v>30</v>
      </c>
      <c r="B6" s="23"/>
      <c r="C6" s="23"/>
      <c r="D6" s="27"/>
      <c r="E6" s="27"/>
      <c r="F6" s="27"/>
      <c r="G6" s="27"/>
      <c r="H6" s="4"/>
      <c r="P6" s="5"/>
      <c r="Q6" s="5"/>
      <c r="AD6" s="5"/>
      <c r="AE6" s="28"/>
      <c r="AF6" s="4"/>
      <c r="AG6" s="29"/>
      <c r="AH6" s="30"/>
      <c r="AI6" s="30"/>
      <c r="AJ6" s="29"/>
      <c r="AK6" s="29"/>
      <c r="AL6" s="31"/>
      <c r="AM6" s="29"/>
      <c r="AN6" s="29"/>
      <c r="AO6" s="32"/>
      <c r="AP6" s="5"/>
      <c r="AQ6" s="33"/>
      <c r="AR6" s="30"/>
      <c r="AS6" s="30"/>
      <c r="AT6" s="30"/>
      <c r="AU6" s="19"/>
      <c r="AV6" s="34"/>
      <c r="AW6" s="35"/>
      <c r="AX6" s="36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ht="21.75" customHeight="1">
      <c r="A7" s="40" t="s">
        <v>64</v>
      </c>
      <c r="B7" s="41"/>
      <c r="C7" s="41"/>
      <c r="D7" s="42"/>
      <c r="E7" s="42"/>
      <c r="F7" s="42"/>
      <c r="G7" s="42"/>
      <c r="H7" s="4"/>
      <c r="P7" s="5"/>
      <c r="Q7" s="5"/>
      <c r="AD7" s="5"/>
      <c r="AE7" s="28"/>
      <c r="AF7" s="4"/>
      <c r="AG7" s="29"/>
      <c r="AH7" s="30"/>
      <c r="AI7" s="30"/>
      <c r="AJ7" s="29"/>
      <c r="AK7" s="29"/>
      <c r="AL7" s="31"/>
      <c r="AM7" s="29"/>
      <c r="AN7" s="29"/>
      <c r="AO7" s="32"/>
      <c r="AP7" s="5"/>
      <c r="AQ7" s="33"/>
      <c r="AR7" s="30"/>
      <c r="AS7" s="30"/>
      <c r="AT7" s="30"/>
      <c r="AU7" s="19"/>
      <c r="AV7" s="34"/>
      <c r="AW7" s="35"/>
      <c r="AX7" s="36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21.75" customHeight="1">
      <c r="A8" s="43" t="s">
        <v>65</v>
      </c>
      <c r="B8" s="44"/>
      <c r="C8" s="44"/>
      <c r="D8" s="45"/>
      <c r="E8" s="45"/>
      <c r="F8" s="45"/>
      <c r="G8" s="45"/>
      <c r="H8" s="4"/>
      <c r="P8" s="5"/>
      <c r="Q8" s="5"/>
      <c r="AD8" s="5"/>
      <c r="AE8" s="28"/>
      <c r="AF8" s="4"/>
      <c r="AG8" s="29"/>
      <c r="AH8" s="30"/>
      <c r="AI8" s="30"/>
      <c r="AJ8" s="29"/>
      <c r="AK8" s="29"/>
      <c r="AL8" s="31"/>
      <c r="AM8" s="29"/>
      <c r="AN8" s="29"/>
      <c r="AO8" s="32"/>
      <c r="AP8" s="5"/>
      <c r="AQ8" s="33"/>
      <c r="AR8" s="30"/>
      <c r="AS8" s="30"/>
      <c r="AT8" s="30"/>
      <c r="AU8" s="19"/>
      <c r="AV8" s="34"/>
      <c r="AW8" s="35"/>
      <c r="AX8" s="36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85" ht="21.75" customHeight="1">
      <c r="A9" s="23"/>
      <c r="B9" s="23"/>
      <c r="C9" s="23"/>
      <c r="D9" s="27"/>
      <c r="E9" s="27"/>
      <c r="F9" s="27"/>
      <c r="G9" s="27"/>
      <c r="H9" s="4"/>
      <c r="P9" s="5"/>
      <c r="Q9" s="5"/>
      <c r="AD9" s="5"/>
      <c r="AE9" s="28"/>
      <c r="AF9" s="4"/>
      <c r="AG9" s="29"/>
      <c r="AH9" s="30"/>
      <c r="AI9" s="30"/>
      <c r="AJ9" s="29"/>
      <c r="AK9" s="29"/>
      <c r="AL9" s="31"/>
      <c r="AM9" s="29"/>
      <c r="AN9" s="29"/>
      <c r="AO9" s="32"/>
      <c r="AP9" s="5"/>
      <c r="AQ9" s="33"/>
      <c r="AR9" s="30"/>
      <c r="AS9" s="30"/>
      <c r="AT9" s="30"/>
      <c r="AU9" s="19"/>
      <c r="AV9" s="34"/>
      <c r="AW9" s="35"/>
      <c r="AX9" s="36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ht="21.75" customHeight="1">
      <c r="A10" s="23" t="s">
        <v>61</v>
      </c>
      <c r="B10" s="3">
        <v>43100</v>
      </c>
      <c r="C10" s="3">
        <v>43100</v>
      </c>
      <c r="D10" s="27"/>
      <c r="E10" s="23" t="s">
        <v>61</v>
      </c>
      <c r="F10" s="3">
        <v>43100</v>
      </c>
      <c r="G10" s="3">
        <v>43100</v>
      </c>
      <c r="H10" s="4"/>
      <c r="P10" s="5"/>
      <c r="Q10" s="5"/>
      <c r="AD10" s="5"/>
      <c r="AE10" s="28"/>
      <c r="AF10" s="4"/>
      <c r="AG10" s="29"/>
      <c r="AH10" s="30"/>
      <c r="AI10" s="30"/>
      <c r="AJ10" s="29"/>
      <c r="AK10" s="29"/>
      <c r="AL10" s="31"/>
      <c r="AM10" s="29"/>
      <c r="AN10" s="29"/>
      <c r="AO10" s="32"/>
      <c r="AP10" s="5"/>
      <c r="AQ10" s="33"/>
      <c r="AR10" s="30"/>
      <c r="AS10" s="30"/>
      <c r="AT10" s="30"/>
      <c r="AU10" s="19"/>
      <c r="AV10" s="34"/>
      <c r="AW10" s="35"/>
      <c r="AX10" s="36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85" ht="21.75" customHeight="1">
      <c r="A11" s="46" t="s">
        <v>30</v>
      </c>
      <c r="B11" s="23"/>
      <c r="C11" s="23"/>
      <c r="D11" s="27"/>
      <c r="E11" s="46" t="s">
        <v>30</v>
      </c>
      <c r="F11" s="27"/>
      <c r="G11" s="27"/>
      <c r="H11" s="4"/>
      <c r="P11" s="5"/>
      <c r="Q11" s="5"/>
      <c r="AD11" s="5"/>
      <c r="AE11" s="28"/>
      <c r="AF11" s="4"/>
      <c r="AG11" s="29"/>
      <c r="AH11" s="30"/>
      <c r="AI11" s="30"/>
      <c r="AJ11" s="29"/>
      <c r="AK11" s="29"/>
      <c r="AL11" s="31"/>
      <c r="AM11" s="29"/>
      <c r="AN11" s="29"/>
      <c r="AO11" s="32"/>
      <c r="AP11" s="5"/>
      <c r="AQ11" s="33"/>
      <c r="AR11" s="30"/>
      <c r="AS11" s="30"/>
      <c r="AT11" s="30"/>
      <c r="AU11" s="19"/>
      <c r="AV11" s="34"/>
      <c r="AW11" s="35"/>
      <c r="AX11" s="36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5" ht="21.75" customHeight="1">
      <c r="A12" s="47" t="s">
        <v>52</v>
      </c>
      <c r="B12" s="48"/>
      <c r="C12" s="48"/>
      <c r="D12" s="49"/>
      <c r="E12" s="49"/>
      <c r="F12" s="49"/>
      <c r="G12" s="49"/>
      <c r="H12" s="4"/>
      <c r="P12" s="5"/>
      <c r="Q12" s="5"/>
      <c r="AD12" s="5"/>
      <c r="AE12" s="50" t="s">
        <v>29</v>
      </c>
      <c r="AF12" s="51" t="s">
        <v>29</v>
      </c>
      <c r="AG12" s="52" t="s">
        <v>29</v>
      </c>
      <c r="AH12" s="52" t="s">
        <v>29</v>
      </c>
      <c r="AI12" s="52" t="s">
        <v>29</v>
      </c>
      <c r="AJ12" s="52" t="s">
        <v>29</v>
      </c>
      <c r="AK12" s="52" t="s">
        <v>29</v>
      </c>
      <c r="AL12" s="52" t="s">
        <v>29</v>
      </c>
      <c r="AM12" s="52" t="s">
        <v>29</v>
      </c>
      <c r="AN12" s="52" t="s">
        <v>29</v>
      </c>
      <c r="AO12" s="53" t="s">
        <v>29</v>
      </c>
      <c r="AP12" s="5"/>
      <c r="AQ12" s="33"/>
      <c r="AR12" s="30"/>
      <c r="AS12" s="30"/>
      <c r="AT12" s="30"/>
      <c r="AU12" s="19"/>
      <c r="AV12" s="34"/>
      <c r="AW12" s="35"/>
      <c r="AX12" s="36" t="s">
        <v>30</v>
      </c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1:85" ht="21.75" customHeight="1" thickBot="1">
      <c r="A13" s="54" t="s">
        <v>4</v>
      </c>
      <c r="B13" s="55" t="s">
        <v>43</v>
      </c>
      <c r="C13" s="56" t="s">
        <v>44</v>
      </c>
      <c r="D13" s="57"/>
      <c r="E13" s="54" t="s">
        <v>5</v>
      </c>
      <c r="F13" s="55" t="s">
        <v>43</v>
      </c>
      <c r="G13" s="58" t="s">
        <v>44</v>
      </c>
      <c r="H13" s="4"/>
      <c r="P13" s="5"/>
      <c r="Q13" s="5"/>
      <c r="AD13" s="5"/>
      <c r="AE13" s="28"/>
      <c r="AF13" s="4"/>
      <c r="AG13" s="30"/>
      <c r="AH13" s="30"/>
      <c r="AI13" s="30"/>
      <c r="AJ13" s="30" t="s">
        <v>30</v>
      </c>
      <c r="AK13" s="30"/>
      <c r="AL13" s="30"/>
      <c r="AM13" s="30"/>
      <c r="AN13" s="30" t="s">
        <v>30</v>
      </c>
      <c r="AO13" s="59"/>
      <c r="AP13" s="5"/>
      <c r="AQ13" s="33"/>
      <c r="AR13" s="30"/>
      <c r="AS13" s="30"/>
      <c r="AT13" s="30"/>
      <c r="AU13" s="19"/>
      <c r="AV13" s="34"/>
      <c r="AW13" s="35"/>
      <c r="AX13" s="36" t="s">
        <v>30</v>
      </c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ht="21.75" customHeight="1">
      <c r="A14" s="60"/>
      <c r="B14" s="61"/>
      <c r="C14" s="62"/>
      <c r="D14" s="63"/>
      <c r="E14" s="60"/>
      <c r="F14" s="61"/>
      <c r="G14" s="64"/>
      <c r="H14" s="4"/>
      <c r="P14" s="5"/>
      <c r="Q14" s="5"/>
      <c r="AD14" s="5"/>
      <c r="AE14" s="28" t="s">
        <v>30</v>
      </c>
      <c r="AF14" s="4"/>
      <c r="AG14" s="30"/>
      <c r="AH14" s="30"/>
      <c r="AI14" s="30"/>
      <c r="AJ14" s="30"/>
      <c r="AK14" s="30"/>
      <c r="AL14" s="30"/>
      <c r="AM14" s="30"/>
      <c r="AN14" s="30"/>
      <c r="AO14" s="59"/>
      <c r="AP14" s="5"/>
      <c r="AQ14" s="33" t="s">
        <v>25</v>
      </c>
      <c r="AR14" s="30"/>
      <c r="AS14" s="30"/>
      <c r="AT14" s="30"/>
      <c r="AU14" s="19"/>
      <c r="AV14" s="34">
        <v>6444452.94</v>
      </c>
      <c r="AW14" s="35">
        <v>1.022</v>
      </c>
      <c r="AX14" s="36">
        <f aca="true" t="shared" si="0" ref="AX14:AX21">+AV14*AW14</f>
        <v>6586230.904680001</v>
      </c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ht="21.75" customHeight="1">
      <c r="A15" s="39" t="s">
        <v>38</v>
      </c>
      <c r="B15" s="65"/>
      <c r="C15" s="66"/>
      <c r="D15" s="63"/>
      <c r="E15" s="39" t="s">
        <v>39</v>
      </c>
      <c r="F15" s="67"/>
      <c r="G15" s="68"/>
      <c r="H15" s="4"/>
      <c r="P15" s="5"/>
      <c r="Q15" s="5"/>
      <c r="AD15" s="5"/>
      <c r="AE15" s="69" t="s">
        <v>17</v>
      </c>
      <c r="AF15" s="23"/>
      <c r="AG15" s="26">
        <v>130218.67</v>
      </c>
      <c r="AH15" s="26">
        <v>0</v>
      </c>
      <c r="AI15" s="26"/>
      <c r="AJ15" s="26">
        <f>SUM(AG15:AI15)</f>
        <v>130218.67</v>
      </c>
      <c r="AK15" s="26">
        <v>45866.17</v>
      </c>
      <c r="AL15" s="26" t="s">
        <v>30</v>
      </c>
      <c r="AM15" s="26">
        <v>28774.77</v>
      </c>
      <c r="AN15" s="26">
        <f>SUM(AK15:AM15)</f>
        <v>74640.94</v>
      </c>
      <c r="AO15" s="70">
        <f>+AJ15-AN15</f>
        <v>55577.729999999996</v>
      </c>
      <c r="AP15" s="5"/>
      <c r="AQ15" s="33" t="s">
        <v>41</v>
      </c>
      <c r="AR15" s="30"/>
      <c r="AS15" s="30"/>
      <c r="AT15" s="30"/>
      <c r="AU15" s="19"/>
      <c r="AV15" s="34">
        <v>376961.85</v>
      </c>
      <c r="AW15" s="35">
        <v>1</v>
      </c>
      <c r="AX15" s="36">
        <f t="shared" si="0"/>
        <v>376961.85</v>
      </c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ht="21.75" customHeight="1">
      <c r="A16" s="60" t="s">
        <v>276</v>
      </c>
      <c r="B16" s="71">
        <v>0</v>
      </c>
      <c r="C16" s="72">
        <v>0</v>
      </c>
      <c r="D16" s="63" t="s">
        <v>98</v>
      </c>
      <c r="E16" s="60" t="s">
        <v>297</v>
      </c>
      <c r="F16" s="71">
        <v>0</v>
      </c>
      <c r="G16" s="68">
        <v>0</v>
      </c>
      <c r="H16" s="4" t="s">
        <v>98</v>
      </c>
      <c r="P16" s="5"/>
      <c r="Q16" s="5"/>
      <c r="AD16" s="5"/>
      <c r="AE16" s="69"/>
      <c r="AF16" s="23"/>
      <c r="AG16" s="26"/>
      <c r="AH16" s="26"/>
      <c r="AI16" s="26"/>
      <c r="AJ16" s="26"/>
      <c r="AK16" s="26"/>
      <c r="AL16" s="26" t="s">
        <v>30</v>
      </c>
      <c r="AM16" s="26"/>
      <c r="AN16" s="26"/>
      <c r="AO16" s="70"/>
      <c r="AP16" s="5"/>
      <c r="AQ16" s="33" t="s">
        <v>30</v>
      </c>
      <c r="AR16" s="30"/>
      <c r="AS16" s="30"/>
      <c r="AT16" s="30"/>
      <c r="AU16" s="19"/>
      <c r="AV16" s="34" t="s">
        <v>30</v>
      </c>
      <c r="AW16" s="35"/>
      <c r="AX16" s="36" t="s">
        <v>30</v>
      </c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5" ht="21.75" customHeight="1">
      <c r="A17" s="60" t="s">
        <v>30</v>
      </c>
      <c r="B17" s="71"/>
      <c r="C17" s="72"/>
      <c r="D17" s="63" t="s">
        <v>30</v>
      </c>
      <c r="E17" s="60" t="s">
        <v>298</v>
      </c>
      <c r="F17" s="71"/>
      <c r="G17" s="68"/>
      <c r="H17" s="4"/>
      <c r="P17" s="5"/>
      <c r="Q17" s="5"/>
      <c r="AD17" s="5"/>
      <c r="AE17" s="69" t="s">
        <v>16</v>
      </c>
      <c r="AF17" s="23"/>
      <c r="AG17" s="26">
        <v>235045.05</v>
      </c>
      <c r="AH17" s="26">
        <v>51585.49</v>
      </c>
      <c r="AI17" s="26" t="s">
        <v>30</v>
      </c>
      <c r="AJ17" s="26">
        <f>SUM(AG17:AI17)</f>
        <v>286630.54</v>
      </c>
      <c r="AK17" s="26">
        <v>145460.18</v>
      </c>
      <c r="AL17" s="26" t="s">
        <v>30</v>
      </c>
      <c r="AM17" s="26">
        <v>42221.74</v>
      </c>
      <c r="AN17" s="26">
        <f>SUM(AK17:AM17)</f>
        <v>187681.91999999998</v>
      </c>
      <c r="AO17" s="70">
        <f>+AJ17-AN17</f>
        <v>98948.62</v>
      </c>
      <c r="AP17" s="5"/>
      <c r="AQ17" s="33" t="s">
        <v>48</v>
      </c>
      <c r="AR17" s="30"/>
      <c r="AS17" s="30"/>
      <c r="AT17" s="30"/>
      <c r="AU17" s="19"/>
      <c r="AV17" s="34">
        <v>1524802.06</v>
      </c>
      <c r="AW17" s="35">
        <v>1.022</v>
      </c>
      <c r="AX17" s="36">
        <f t="shared" si="0"/>
        <v>1558347.7053200002</v>
      </c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1:85" ht="21.75" customHeight="1">
      <c r="A18" s="60" t="s">
        <v>96</v>
      </c>
      <c r="B18" s="71">
        <v>0</v>
      </c>
      <c r="C18" s="72">
        <v>0</v>
      </c>
      <c r="D18" s="63" t="s">
        <v>99</v>
      </c>
      <c r="E18" s="60" t="s">
        <v>30</v>
      </c>
      <c r="F18" s="71"/>
      <c r="G18" s="68"/>
      <c r="H18" s="4" t="s">
        <v>30</v>
      </c>
      <c r="P18" s="5"/>
      <c r="Q18" s="5"/>
      <c r="AD18" s="5"/>
      <c r="AE18" s="69"/>
      <c r="AF18" s="23"/>
      <c r="AG18" s="26"/>
      <c r="AH18" s="26"/>
      <c r="AI18" s="26"/>
      <c r="AJ18" s="26"/>
      <c r="AK18" s="26"/>
      <c r="AL18" s="26"/>
      <c r="AM18" s="26"/>
      <c r="AN18" s="26" t="s">
        <v>30</v>
      </c>
      <c r="AO18" s="70"/>
      <c r="AP18" s="5"/>
      <c r="AQ18" s="33"/>
      <c r="AR18" s="30"/>
      <c r="AS18" s="30"/>
      <c r="AT18" s="30"/>
      <c r="AU18" s="19"/>
      <c r="AV18" s="34" t="s">
        <v>30</v>
      </c>
      <c r="AW18" s="35"/>
      <c r="AX18" s="36" t="s">
        <v>30</v>
      </c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5" ht="21.75" customHeight="1">
      <c r="A19" s="60" t="s">
        <v>392</v>
      </c>
      <c r="B19" s="71"/>
      <c r="C19" s="72"/>
      <c r="D19" s="63" t="s">
        <v>30</v>
      </c>
      <c r="E19" s="60" t="s">
        <v>118</v>
      </c>
      <c r="F19" s="71">
        <v>0</v>
      </c>
      <c r="G19" s="68">
        <v>0</v>
      </c>
      <c r="H19" s="4" t="s">
        <v>99</v>
      </c>
      <c r="P19" s="5"/>
      <c r="Q19" s="5"/>
      <c r="AD19" s="5"/>
      <c r="AE19" s="69" t="s">
        <v>15</v>
      </c>
      <c r="AF19" s="23"/>
      <c r="AG19" s="26">
        <v>97299.43</v>
      </c>
      <c r="AH19" s="26" t="s">
        <v>30</v>
      </c>
      <c r="AI19" s="26"/>
      <c r="AJ19" s="26">
        <f>SUM(AG19:AI19)</f>
        <v>97299.43</v>
      </c>
      <c r="AK19" s="26">
        <v>93099.43</v>
      </c>
      <c r="AL19" s="26" t="s">
        <v>30</v>
      </c>
      <c r="AM19" s="26">
        <v>4200</v>
      </c>
      <c r="AN19" s="26">
        <f>SUM(AK19:AM19)</f>
        <v>97299.43</v>
      </c>
      <c r="AO19" s="70">
        <f>+AJ19-AN19</f>
        <v>0</v>
      </c>
      <c r="AP19" s="5"/>
      <c r="AQ19" s="33" t="s">
        <v>26</v>
      </c>
      <c r="AR19" s="30"/>
      <c r="AS19" s="30"/>
      <c r="AT19" s="19"/>
      <c r="AU19" s="19"/>
      <c r="AV19" s="34">
        <v>-3487352.45</v>
      </c>
      <c r="AW19" s="35">
        <v>1</v>
      </c>
      <c r="AX19" s="36">
        <f t="shared" si="0"/>
        <v>-3487352.45</v>
      </c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5" ht="21.75" customHeight="1">
      <c r="A20" s="60"/>
      <c r="B20" s="71" t="s">
        <v>30</v>
      </c>
      <c r="C20" s="72"/>
      <c r="D20" s="63"/>
      <c r="E20" s="60" t="s">
        <v>398</v>
      </c>
      <c r="F20" s="71"/>
      <c r="G20" s="68"/>
      <c r="H20" s="4" t="s">
        <v>30</v>
      </c>
      <c r="P20" s="5"/>
      <c r="Q20" s="5"/>
      <c r="AD20" s="5"/>
      <c r="AE20" s="69"/>
      <c r="AF20" s="23"/>
      <c r="AG20" s="26"/>
      <c r="AH20" s="26"/>
      <c r="AI20" s="26"/>
      <c r="AJ20" s="26"/>
      <c r="AK20" s="26"/>
      <c r="AL20" s="26"/>
      <c r="AM20" s="26"/>
      <c r="AN20" s="26"/>
      <c r="AO20" s="70"/>
      <c r="AP20" s="5"/>
      <c r="AQ20" s="33"/>
      <c r="AR20" s="30"/>
      <c r="AS20" s="30"/>
      <c r="AT20" s="19"/>
      <c r="AU20" s="19"/>
      <c r="AV20" s="34"/>
      <c r="AW20" s="35"/>
      <c r="AX20" s="36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5" ht="21.75" customHeight="1">
      <c r="A21" s="60" t="s">
        <v>53</v>
      </c>
      <c r="B21" s="71">
        <v>0</v>
      </c>
      <c r="C21" s="72">
        <v>0</v>
      </c>
      <c r="D21" s="63" t="s">
        <v>98</v>
      </c>
      <c r="E21" s="60" t="s">
        <v>30</v>
      </c>
      <c r="F21" s="71"/>
      <c r="G21" s="68"/>
      <c r="H21" s="4"/>
      <c r="P21" s="5"/>
      <c r="Q21" s="5"/>
      <c r="AD21" s="5"/>
      <c r="AE21" s="17"/>
      <c r="AF21" s="19"/>
      <c r="AG21" s="34"/>
      <c r="AH21" s="34"/>
      <c r="AI21" s="34"/>
      <c r="AJ21" s="26" t="s">
        <v>30</v>
      </c>
      <c r="AK21" s="34"/>
      <c r="AL21" s="34"/>
      <c r="AM21" s="34"/>
      <c r="AN21" s="26" t="s">
        <v>30</v>
      </c>
      <c r="AO21" s="70" t="s">
        <v>30</v>
      </c>
      <c r="AP21" s="5"/>
      <c r="AQ21" s="33" t="s">
        <v>42</v>
      </c>
      <c r="AR21" s="30"/>
      <c r="AS21" s="30"/>
      <c r="AT21" s="30"/>
      <c r="AU21" s="19"/>
      <c r="AV21" s="34">
        <v>-376961.85</v>
      </c>
      <c r="AW21" s="35">
        <v>1</v>
      </c>
      <c r="AX21" s="36">
        <f t="shared" si="0"/>
        <v>-376961.85</v>
      </c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5" ht="21.75" customHeight="1">
      <c r="A22" s="60" t="s">
        <v>30</v>
      </c>
      <c r="B22" s="71"/>
      <c r="C22" s="72"/>
      <c r="D22" s="63"/>
      <c r="E22" s="60" t="s">
        <v>14</v>
      </c>
      <c r="F22" s="71">
        <v>0</v>
      </c>
      <c r="G22" s="68">
        <v>0</v>
      </c>
      <c r="H22" s="4" t="s">
        <v>98</v>
      </c>
      <c r="P22" s="5"/>
      <c r="Q22" s="5"/>
      <c r="AD22" s="5"/>
      <c r="AE22" s="69" t="s">
        <v>40</v>
      </c>
      <c r="AF22" s="23"/>
      <c r="AG22" s="26">
        <v>421940.94</v>
      </c>
      <c r="AH22" s="26">
        <v>930257.78</v>
      </c>
      <c r="AI22" s="26">
        <v>-444255.66</v>
      </c>
      <c r="AJ22" s="26">
        <f>SUM(AG22:AI22)</f>
        <v>907943.06</v>
      </c>
      <c r="AK22" s="26">
        <v>84388.19</v>
      </c>
      <c r="AL22" s="26" t="s">
        <v>30</v>
      </c>
      <c r="AM22" s="26">
        <v>181588.62</v>
      </c>
      <c r="AN22" s="26">
        <f>SUM(AK22:AM22)</f>
        <v>265976.81</v>
      </c>
      <c r="AO22" s="70">
        <f>+AJ22-AN22</f>
        <v>641966.25</v>
      </c>
      <c r="AP22" s="5"/>
      <c r="AQ22" s="33"/>
      <c r="AR22" s="30"/>
      <c r="AS22" s="30"/>
      <c r="AT22" s="30"/>
      <c r="AU22" s="19"/>
      <c r="AV22" s="34"/>
      <c r="AW22" s="35"/>
      <c r="AX22" s="36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5" ht="21.75" customHeight="1" thickBot="1">
      <c r="A23" s="60" t="s">
        <v>27</v>
      </c>
      <c r="B23" s="71">
        <v>0</v>
      </c>
      <c r="C23" s="72">
        <v>0</v>
      </c>
      <c r="D23" s="63" t="s">
        <v>98</v>
      </c>
      <c r="E23" s="60" t="s">
        <v>90</v>
      </c>
      <c r="F23" s="71">
        <v>0</v>
      </c>
      <c r="G23" s="68">
        <v>0</v>
      </c>
      <c r="H23" s="4" t="s">
        <v>98</v>
      </c>
      <c r="P23" s="5"/>
      <c r="Q23" s="5"/>
      <c r="AD23" s="5"/>
      <c r="AE23" s="69" t="s">
        <v>30</v>
      </c>
      <c r="AF23" s="23"/>
      <c r="AG23" s="26" t="s">
        <v>30</v>
      </c>
      <c r="AH23" s="26" t="s">
        <v>30</v>
      </c>
      <c r="AI23" s="26"/>
      <c r="AJ23" s="26" t="s">
        <v>30</v>
      </c>
      <c r="AK23" s="26" t="s">
        <v>30</v>
      </c>
      <c r="AL23" s="26"/>
      <c r="AM23" s="26" t="s">
        <v>30</v>
      </c>
      <c r="AN23" s="26" t="s">
        <v>30</v>
      </c>
      <c r="AO23" s="70" t="s">
        <v>30</v>
      </c>
      <c r="AP23" s="5"/>
      <c r="AQ23" s="33"/>
      <c r="AR23" s="30"/>
      <c r="AS23" s="30"/>
      <c r="AT23" s="30"/>
      <c r="AU23" s="19"/>
      <c r="AV23" s="34" t="s">
        <v>30</v>
      </c>
      <c r="AW23" s="30"/>
      <c r="AX23" s="36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85" ht="21.75" customHeight="1" thickBot="1">
      <c r="A24" s="60" t="s">
        <v>30</v>
      </c>
      <c r="B24" s="71"/>
      <c r="C24" s="72"/>
      <c r="D24" s="63"/>
      <c r="E24" s="60" t="s">
        <v>30</v>
      </c>
      <c r="F24" s="71"/>
      <c r="G24" s="68"/>
      <c r="H24" s="4"/>
      <c r="P24" s="5"/>
      <c r="Q24" s="5"/>
      <c r="AD24" s="5"/>
      <c r="AE24" s="28" t="s">
        <v>30</v>
      </c>
      <c r="AF24" s="4"/>
      <c r="AG24" s="26" t="s">
        <v>30</v>
      </c>
      <c r="AH24" s="26"/>
      <c r="AI24" s="26"/>
      <c r="AJ24" s="26" t="s">
        <v>30</v>
      </c>
      <c r="AK24" s="26" t="s">
        <v>30</v>
      </c>
      <c r="AL24" s="26"/>
      <c r="AM24" s="26" t="s">
        <v>30</v>
      </c>
      <c r="AN24" s="26" t="s">
        <v>30</v>
      </c>
      <c r="AO24" s="36" t="s">
        <v>30</v>
      </c>
      <c r="AP24" s="5"/>
      <c r="AQ24" s="33"/>
      <c r="AR24" s="73" t="s">
        <v>24</v>
      </c>
      <c r="AS24" s="73"/>
      <c r="AT24" s="30"/>
      <c r="AU24" s="19"/>
      <c r="AV24" s="74">
        <f>SUM(AV4:AV23)</f>
        <v>4481902.55</v>
      </c>
      <c r="AW24" s="74" t="s">
        <v>30</v>
      </c>
      <c r="AX24" s="74">
        <f>SUM(AX4:AX23)</f>
        <v>4657226.160000001</v>
      </c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</row>
    <row r="25" spans="1:85" ht="21.75" customHeight="1" thickBot="1">
      <c r="A25" s="60"/>
      <c r="B25" s="71"/>
      <c r="C25" s="72"/>
      <c r="D25" s="63"/>
      <c r="E25" s="60" t="s">
        <v>157</v>
      </c>
      <c r="F25" s="71"/>
      <c r="G25" s="68"/>
      <c r="H25" s="4"/>
      <c r="P25" s="5"/>
      <c r="Q25" s="5"/>
      <c r="AD25" s="5"/>
      <c r="AE25" s="28"/>
      <c r="AF25" s="4"/>
      <c r="AG25" s="26"/>
      <c r="AH25" s="26"/>
      <c r="AI25" s="26"/>
      <c r="AJ25" s="26" t="s">
        <v>30</v>
      </c>
      <c r="AK25" s="26" t="s">
        <v>30</v>
      </c>
      <c r="AL25" s="26"/>
      <c r="AM25" s="26"/>
      <c r="AN25" s="26" t="s">
        <v>30</v>
      </c>
      <c r="AO25" s="36" t="s">
        <v>30</v>
      </c>
      <c r="AP25" s="5"/>
      <c r="AQ25" s="75"/>
      <c r="AR25" s="76"/>
      <c r="AS25" s="76"/>
      <c r="AT25" s="76"/>
      <c r="AU25" s="77"/>
      <c r="AV25" s="78"/>
      <c r="AW25" s="76"/>
      <c r="AX25" s="79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</row>
    <row r="26" spans="1:85" ht="21.75" customHeight="1">
      <c r="A26" s="60" t="s">
        <v>97</v>
      </c>
      <c r="B26" s="71">
        <v>0</v>
      </c>
      <c r="C26" s="72">
        <v>0</v>
      </c>
      <c r="D26" s="63" t="s">
        <v>99</v>
      </c>
      <c r="E26" s="60" t="s">
        <v>163</v>
      </c>
      <c r="F26" s="71"/>
      <c r="G26" s="68"/>
      <c r="H26" s="4"/>
      <c r="P26" s="5"/>
      <c r="Q26" s="5"/>
      <c r="AD26" s="5"/>
      <c r="AE26" s="28" t="s">
        <v>30</v>
      </c>
      <c r="AF26" s="4"/>
      <c r="AG26" s="26"/>
      <c r="AH26" s="26"/>
      <c r="AI26" s="26"/>
      <c r="AJ26" s="26" t="s">
        <v>30</v>
      </c>
      <c r="AK26" s="26" t="s">
        <v>30</v>
      </c>
      <c r="AL26" s="26"/>
      <c r="AM26" s="26" t="s">
        <v>30</v>
      </c>
      <c r="AN26" s="26" t="s">
        <v>30</v>
      </c>
      <c r="AO26" s="36" t="s">
        <v>30</v>
      </c>
      <c r="AP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1:85" ht="21.75" customHeight="1">
      <c r="A27" s="60" t="s">
        <v>301</v>
      </c>
      <c r="B27" s="71"/>
      <c r="C27" s="72"/>
      <c r="D27" s="63"/>
      <c r="E27" s="60" t="s">
        <v>159</v>
      </c>
      <c r="F27" s="71"/>
      <c r="G27" s="68"/>
      <c r="H27" s="4"/>
      <c r="P27" s="5"/>
      <c r="Q27" s="5"/>
      <c r="AD27" s="5"/>
      <c r="AE27" s="28" t="s">
        <v>30</v>
      </c>
      <c r="AF27" s="4"/>
      <c r="AG27" s="26"/>
      <c r="AH27" s="26"/>
      <c r="AI27" s="26"/>
      <c r="AJ27" s="26"/>
      <c r="AK27" s="26"/>
      <c r="AL27" s="26"/>
      <c r="AM27" s="26"/>
      <c r="AN27" s="26"/>
      <c r="AO27" s="36"/>
      <c r="AP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5" ht="21.75" customHeight="1">
      <c r="A28" s="60"/>
      <c r="B28" s="71"/>
      <c r="C28" s="72"/>
      <c r="D28" s="63"/>
      <c r="E28" s="60" t="s">
        <v>299</v>
      </c>
      <c r="F28" s="71">
        <v>0</v>
      </c>
      <c r="G28" s="68">
        <v>0</v>
      </c>
      <c r="H28" s="4" t="s">
        <v>98</v>
      </c>
      <c r="P28" s="5"/>
      <c r="Q28" s="5"/>
      <c r="AD28" s="5"/>
      <c r="AE28" s="28"/>
      <c r="AF28" s="4"/>
      <c r="AG28" s="26"/>
      <c r="AH28" s="26"/>
      <c r="AI28" s="26"/>
      <c r="AJ28" s="26"/>
      <c r="AK28" s="26"/>
      <c r="AL28" s="26"/>
      <c r="AM28" s="26"/>
      <c r="AN28" s="26"/>
      <c r="AO28" s="36"/>
      <c r="AP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ht="21.75" customHeight="1">
      <c r="A29" s="60"/>
      <c r="B29" s="71"/>
      <c r="C29" s="72"/>
      <c r="D29" s="63"/>
      <c r="E29" s="60" t="s">
        <v>300</v>
      </c>
      <c r="F29" s="71">
        <v>0</v>
      </c>
      <c r="G29" s="68">
        <v>0</v>
      </c>
      <c r="H29" s="4" t="s">
        <v>98</v>
      </c>
      <c r="M29" s="80"/>
      <c r="N29" s="81"/>
      <c r="O29" s="82"/>
      <c r="P29" s="5"/>
      <c r="Q29" s="5"/>
      <c r="AD29" s="5"/>
      <c r="AE29" s="69"/>
      <c r="AF29" s="4"/>
      <c r="AG29" s="83"/>
      <c r="AH29" s="83"/>
      <c r="AI29" s="83"/>
      <c r="AJ29" s="83"/>
      <c r="AK29" s="83"/>
      <c r="AL29" s="83"/>
      <c r="AM29" s="83"/>
      <c r="AN29" s="83"/>
      <c r="AO29" s="70"/>
      <c r="AP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ht="21.75" customHeight="1">
      <c r="A30" s="39" t="s">
        <v>28</v>
      </c>
      <c r="B30" s="84">
        <f>SUM(B16:B29)</f>
        <v>0</v>
      </c>
      <c r="C30" s="585">
        <f>SUM(C16:C29)</f>
        <v>0</v>
      </c>
      <c r="D30" s="63"/>
      <c r="E30" s="39" t="s">
        <v>21</v>
      </c>
      <c r="F30" s="92">
        <f>SUM(F15:F29)</f>
        <v>0</v>
      </c>
      <c r="G30" s="93">
        <f>SUM(G14:G29)</f>
        <v>0</v>
      </c>
      <c r="H30" s="4"/>
      <c r="N30" s="81"/>
      <c r="O30" s="82"/>
      <c r="P30" s="5"/>
      <c r="Q30" s="5"/>
      <c r="AD30" s="5"/>
      <c r="AE30" s="28"/>
      <c r="AF30" s="4"/>
      <c r="AG30" s="86" t="s">
        <v>30</v>
      </c>
      <c r="AH30" s="86" t="s">
        <v>30</v>
      </c>
      <c r="AI30" s="86" t="s">
        <v>30</v>
      </c>
      <c r="AJ30" s="86" t="s">
        <v>30</v>
      </c>
      <c r="AK30" s="86" t="s">
        <v>30</v>
      </c>
      <c r="AL30" s="86" t="s">
        <v>30</v>
      </c>
      <c r="AM30" s="86" t="s">
        <v>30</v>
      </c>
      <c r="AN30" s="86" t="s">
        <v>30</v>
      </c>
      <c r="AO30" s="87" t="s">
        <v>30</v>
      </c>
      <c r="AP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ht="21.75" customHeight="1">
      <c r="A31" s="60" t="s">
        <v>30</v>
      </c>
      <c r="B31" s="71"/>
      <c r="C31" s="72" t="s">
        <v>30</v>
      </c>
      <c r="D31" s="63"/>
      <c r="E31" s="60" t="s">
        <v>30</v>
      </c>
      <c r="F31" s="71"/>
      <c r="G31" s="68"/>
      <c r="H31" s="4"/>
      <c r="P31" s="5"/>
      <c r="Q31" s="5"/>
      <c r="AD31" s="5"/>
      <c r="AE31" s="28" t="s">
        <v>30</v>
      </c>
      <c r="AF31" s="4"/>
      <c r="AG31" s="30"/>
      <c r="AH31" s="30"/>
      <c r="AI31" s="30"/>
      <c r="AJ31" s="30" t="s">
        <v>30</v>
      </c>
      <c r="AK31" s="30" t="s">
        <v>30</v>
      </c>
      <c r="AL31" s="30" t="s">
        <v>30</v>
      </c>
      <c r="AM31" s="30" t="s">
        <v>30</v>
      </c>
      <c r="AN31" s="30" t="s">
        <v>30</v>
      </c>
      <c r="AO31" s="59" t="s">
        <v>30</v>
      </c>
      <c r="AP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ht="21.75" customHeight="1">
      <c r="A32" s="584" t="s">
        <v>30</v>
      </c>
      <c r="B32" s="71"/>
      <c r="C32" s="72"/>
      <c r="D32" s="63"/>
      <c r="E32" s="39" t="s">
        <v>0</v>
      </c>
      <c r="F32" s="92">
        <v>0</v>
      </c>
      <c r="G32" s="93">
        <v>0</v>
      </c>
      <c r="H32" s="4"/>
      <c r="P32" s="5"/>
      <c r="Q32" s="5"/>
      <c r="AD32" s="88"/>
      <c r="AE32" s="17" t="s">
        <v>30</v>
      </c>
      <c r="AF32" s="19"/>
      <c r="AG32" s="19"/>
      <c r="AH32" s="19"/>
      <c r="AI32" s="19"/>
      <c r="AJ32" s="30" t="s">
        <v>30</v>
      </c>
      <c r="AK32" s="30"/>
      <c r="AL32" s="30"/>
      <c r="AM32" s="30"/>
      <c r="AN32" s="30" t="s">
        <v>30</v>
      </c>
      <c r="AO32" s="59" t="s">
        <v>30</v>
      </c>
      <c r="AP32" s="5"/>
      <c r="AY32" s="89"/>
      <c r="AZ32" s="90" t="s">
        <v>30</v>
      </c>
      <c r="BA32" s="90" t="s">
        <v>30</v>
      </c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ht="21.75" customHeight="1">
      <c r="A33" s="39" t="s">
        <v>1</v>
      </c>
      <c r="B33" s="67"/>
      <c r="C33" s="91"/>
      <c r="D33" s="63"/>
      <c r="E33" s="39"/>
      <c r="F33" s="67"/>
      <c r="G33" s="99"/>
      <c r="H33" s="4"/>
      <c r="P33" s="27" t="s">
        <v>30</v>
      </c>
      <c r="Q33" s="5"/>
      <c r="AD33" s="88"/>
      <c r="AE33" s="28" t="s">
        <v>30</v>
      </c>
      <c r="AF33" s="4"/>
      <c r="AG33" s="4"/>
      <c r="AH33" s="19"/>
      <c r="AI33" s="19"/>
      <c r="AJ33" s="30" t="s">
        <v>30</v>
      </c>
      <c r="AK33" s="30" t="s">
        <v>30</v>
      </c>
      <c r="AL33" s="30"/>
      <c r="AM33" s="30" t="s">
        <v>30</v>
      </c>
      <c r="AN33" s="30" t="s">
        <v>30</v>
      </c>
      <c r="AO33" s="59" t="s">
        <v>30</v>
      </c>
      <c r="AP33" s="5"/>
      <c r="AY33" s="89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ht="21.75" customHeight="1" thickBot="1">
      <c r="A34" s="60" t="s">
        <v>30</v>
      </c>
      <c r="B34" s="71"/>
      <c r="C34" s="72"/>
      <c r="D34" s="63"/>
      <c r="E34" s="60" t="s">
        <v>30</v>
      </c>
      <c r="F34" s="71"/>
      <c r="G34" s="68"/>
      <c r="H34" s="4"/>
      <c r="P34" s="94" t="s">
        <v>30</v>
      </c>
      <c r="Q34" s="5"/>
      <c r="AD34" s="88"/>
      <c r="AE34" s="28"/>
      <c r="AF34" s="4"/>
      <c r="AG34" s="30"/>
      <c r="AH34" s="30"/>
      <c r="AI34" s="30"/>
      <c r="AJ34" s="30" t="s">
        <v>30</v>
      </c>
      <c r="AK34" s="30" t="s">
        <v>30</v>
      </c>
      <c r="AL34" s="30"/>
      <c r="AM34" s="30"/>
      <c r="AN34" s="30" t="s">
        <v>30</v>
      </c>
      <c r="AO34" s="59" t="s">
        <v>30</v>
      </c>
      <c r="AP34" s="95"/>
      <c r="AY34" s="9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ht="21.75" customHeight="1" thickBot="1">
      <c r="A35" s="60" t="s">
        <v>397</v>
      </c>
      <c r="B35" s="71">
        <f>+'BUSO 2017 '!O16+'BUSO 2017 '!O30</f>
        <v>0</v>
      </c>
      <c r="C35" s="72">
        <f>+'BUSO 2017 '!X16+'BUSO 2017 '!X30</f>
        <v>0</v>
      </c>
      <c r="D35" s="97" t="s">
        <v>100</v>
      </c>
      <c r="E35" s="39" t="s">
        <v>18</v>
      </c>
      <c r="F35" s="92">
        <f>+F30+F32</f>
        <v>0</v>
      </c>
      <c r="G35" s="93">
        <f>+G30+G32</f>
        <v>0</v>
      </c>
      <c r="H35" s="4"/>
      <c r="P35" s="96" t="s">
        <v>30</v>
      </c>
      <c r="Q35" s="5"/>
      <c r="AD35" s="27" t="s">
        <v>30</v>
      </c>
      <c r="AE35" s="17"/>
      <c r="AF35" s="9" t="s">
        <v>46</v>
      </c>
      <c r="AG35" s="10"/>
      <c r="AH35" s="10"/>
      <c r="AI35" s="11"/>
      <c r="AJ35" s="19"/>
      <c r="AK35" s="4"/>
      <c r="AL35" s="4"/>
      <c r="AM35" s="4"/>
      <c r="AN35" s="4"/>
      <c r="AO35" s="20" t="s">
        <v>30</v>
      </c>
      <c r="AP35" s="95"/>
      <c r="AY35" s="9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ht="21.75" customHeight="1">
      <c r="A36" s="80" t="s">
        <v>30</v>
      </c>
      <c r="B36" s="71" t="s">
        <v>30</v>
      </c>
      <c r="C36" s="72" t="s">
        <v>30</v>
      </c>
      <c r="D36" s="63" t="s">
        <v>30</v>
      </c>
      <c r="E36" s="60" t="s">
        <v>30</v>
      </c>
      <c r="F36" s="71"/>
      <c r="G36" s="68"/>
      <c r="H36" s="4"/>
      <c r="P36" s="95" t="s">
        <v>30</v>
      </c>
      <c r="Q36" s="5"/>
      <c r="AD36" s="5"/>
      <c r="AE36" s="28"/>
      <c r="AF36" s="4"/>
      <c r="AG36" s="4" t="s">
        <v>30</v>
      </c>
      <c r="AH36" s="23" t="s">
        <v>30</v>
      </c>
      <c r="AI36" s="23"/>
      <c r="AJ36" s="4"/>
      <c r="AK36" s="4"/>
      <c r="AL36" s="23" t="s">
        <v>30</v>
      </c>
      <c r="AM36" s="23"/>
      <c r="AN36" s="4"/>
      <c r="AO36" s="98"/>
      <c r="AP36" s="95"/>
      <c r="AY36" s="9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ht="21.75" customHeight="1">
      <c r="A37" s="60" t="s">
        <v>296</v>
      </c>
      <c r="B37" s="71">
        <v>0</v>
      </c>
      <c r="C37" s="72">
        <v>0</v>
      </c>
      <c r="D37" s="63" t="s">
        <v>98</v>
      </c>
      <c r="E37" s="60" t="s">
        <v>30</v>
      </c>
      <c r="F37" s="71" t="s">
        <v>30</v>
      </c>
      <c r="G37" s="68"/>
      <c r="H37" s="4"/>
      <c r="P37" s="95"/>
      <c r="Q37" s="5"/>
      <c r="AD37" s="5"/>
      <c r="AE37" s="28"/>
      <c r="AF37" s="4"/>
      <c r="AG37" s="4"/>
      <c r="AH37" s="23"/>
      <c r="AI37" s="23"/>
      <c r="AJ37" s="4"/>
      <c r="AK37" s="4"/>
      <c r="AL37" s="23"/>
      <c r="AM37" s="23"/>
      <c r="AN37" s="4"/>
      <c r="AO37" s="98"/>
      <c r="AP37" s="95"/>
      <c r="AY37" s="9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ht="21.75" customHeight="1">
      <c r="A38" s="60"/>
      <c r="B38" s="71"/>
      <c r="C38" s="72"/>
      <c r="D38" s="63"/>
      <c r="E38" s="39" t="s">
        <v>249</v>
      </c>
      <c r="F38" s="92">
        <f>+B43-F35</f>
        <v>0</v>
      </c>
      <c r="G38" s="93">
        <f>+C43-G35</f>
        <v>0</v>
      </c>
      <c r="H38" s="26" t="s">
        <v>30</v>
      </c>
      <c r="P38" s="95" t="s">
        <v>30</v>
      </c>
      <c r="Q38" s="5"/>
      <c r="AD38" s="5"/>
      <c r="AE38" s="28" t="s">
        <v>30</v>
      </c>
      <c r="AF38" s="4"/>
      <c r="AG38" s="29" t="s">
        <v>6</v>
      </c>
      <c r="AH38" s="30"/>
      <c r="AI38" s="30"/>
      <c r="AJ38" s="29" t="s">
        <v>7</v>
      </c>
      <c r="AK38" s="29" t="s">
        <v>8</v>
      </c>
      <c r="AL38" s="31" t="s">
        <v>23</v>
      </c>
      <c r="AM38" s="30" t="s">
        <v>9</v>
      </c>
      <c r="AN38" s="29" t="s">
        <v>8</v>
      </c>
      <c r="AO38" s="32" t="s">
        <v>10</v>
      </c>
      <c r="AP38" s="95"/>
      <c r="AY38" s="100" t="s">
        <v>30</v>
      </c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ht="21.75" customHeight="1">
      <c r="A39" s="60" t="s">
        <v>302</v>
      </c>
      <c r="B39" s="71">
        <v>0</v>
      </c>
      <c r="C39" s="72">
        <v>0</v>
      </c>
      <c r="D39" s="63" t="s">
        <v>100</v>
      </c>
      <c r="E39" s="60" t="s">
        <v>30</v>
      </c>
      <c r="F39" s="71"/>
      <c r="G39" s="68"/>
      <c r="H39" s="4"/>
      <c r="P39" s="95" t="s">
        <v>30</v>
      </c>
      <c r="Q39" s="5"/>
      <c r="AD39" s="5"/>
      <c r="AE39" s="28"/>
      <c r="AF39" s="4"/>
      <c r="AG39" s="29" t="s">
        <v>34</v>
      </c>
      <c r="AH39" s="29" t="s">
        <v>32</v>
      </c>
      <c r="AI39" s="29" t="s">
        <v>33</v>
      </c>
      <c r="AJ39" s="29" t="s">
        <v>35</v>
      </c>
      <c r="AK39" s="29" t="s">
        <v>35</v>
      </c>
      <c r="AL39" s="31" t="s">
        <v>33</v>
      </c>
      <c r="AM39" s="29" t="s">
        <v>34</v>
      </c>
      <c r="AN39" s="29" t="s">
        <v>35</v>
      </c>
      <c r="AO39" s="32" t="s">
        <v>36</v>
      </c>
      <c r="AP39" s="95"/>
      <c r="AY39" s="95"/>
      <c r="AZ39" s="5" t="s">
        <v>30</v>
      </c>
      <c r="BA39" s="5"/>
      <c r="BB39" s="5"/>
      <c r="BC39" s="5"/>
      <c r="BD39" s="5"/>
      <c r="BE39" s="5"/>
      <c r="BF39" s="5"/>
      <c r="BG39" s="5"/>
      <c r="BH39" s="16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ht="21.75" customHeight="1">
      <c r="A40" s="39" t="s">
        <v>20</v>
      </c>
      <c r="B40" s="84">
        <f>SUM(B33:B39)</f>
        <v>0</v>
      </c>
      <c r="C40" s="85">
        <f>SUM(C34:C39)</f>
        <v>0</v>
      </c>
      <c r="D40" s="63" t="s">
        <v>30</v>
      </c>
      <c r="E40" s="60" t="s">
        <v>30</v>
      </c>
      <c r="F40" s="71"/>
      <c r="G40" s="68"/>
      <c r="H40" s="4"/>
      <c r="P40" s="95"/>
      <c r="Q40" s="5"/>
      <c r="AD40" s="5"/>
      <c r="AE40" s="28"/>
      <c r="AF40" s="4"/>
      <c r="AG40" s="29" t="s">
        <v>11</v>
      </c>
      <c r="AH40" s="30"/>
      <c r="AI40" s="30"/>
      <c r="AJ40" s="29" t="s">
        <v>37</v>
      </c>
      <c r="AK40" s="29" t="s">
        <v>12</v>
      </c>
      <c r="AL40" s="31" t="s">
        <v>22</v>
      </c>
      <c r="AM40" s="29" t="s">
        <v>11</v>
      </c>
      <c r="AN40" s="29" t="s">
        <v>37</v>
      </c>
      <c r="AO40" s="32" t="s">
        <v>2</v>
      </c>
      <c r="AP40" s="95"/>
      <c r="AY40" s="95"/>
      <c r="AZ40" s="5"/>
      <c r="BA40" s="5"/>
      <c r="BB40" s="5"/>
      <c r="BC40" s="5"/>
      <c r="BD40" s="5"/>
      <c r="BE40" s="5"/>
      <c r="BF40" s="5"/>
      <c r="BG40" s="5"/>
      <c r="BH40" s="16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ht="21.75" customHeight="1">
      <c r="A41" s="60"/>
      <c r="B41" s="71"/>
      <c r="C41" s="72"/>
      <c r="D41" s="63"/>
      <c r="E41" s="39"/>
      <c r="F41" s="92"/>
      <c r="G41" s="93"/>
      <c r="H41" s="4"/>
      <c r="P41" s="95"/>
      <c r="Q41" s="5"/>
      <c r="AD41" s="5"/>
      <c r="AE41" s="50" t="s">
        <v>29</v>
      </c>
      <c r="AF41" s="51" t="s">
        <v>29</v>
      </c>
      <c r="AG41" s="52" t="s">
        <v>29</v>
      </c>
      <c r="AH41" s="52" t="s">
        <v>29</v>
      </c>
      <c r="AI41" s="52" t="s">
        <v>29</v>
      </c>
      <c r="AJ41" s="52" t="s">
        <v>29</v>
      </c>
      <c r="AK41" s="52" t="s">
        <v>29</v>
      </c>
      <c r="AL41" s="52" t="s">
        <v>29</v>
      </c>
      <c r="AM41" s="52" t="s">
        <v>29</v>
      </c>
      <c r="AN41" s="52" t="s">
        <v>29</v>
      </c>
      <c r="AO41" s="53" t="s">
        <v>29</v>
      </c>
      <c r="AP41" s="95" t="s">
        <v>30</v>
      </c>
      <c r="AY41" s="95"/>
      <c r="AZ41" s="5"/>
      <c r="BA41" s="5"/>
      <c r="BB41" s="5"/>
      <c r="BC41" s="5"/>
      <c r="BD41" s="5"/>
      <c r="BE41" s="5"/>
      <c r="BF41" s="5"/>
      <c r="BG41" s="5"/>
      <c r="BH41" s="16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ht="21.75" customHeight="1">
      <c r="A42" s="60" t="s">
        <v>30</v>
      </c>
      <c r="B42" s="71"/>
      <c r="C42" s="72" t="s">
        <v>30</v>
      </c>
      <c r="D42" s="63"/>
      <c r="E42" s="60" t="s">
        <v>30</v>
      </c>
      <c r="F42" s="71"/>
      <c r="G42" s="68"/>
      <c r="H42" s="4"/>
      <c r="P42" s="95"/>
      <c r="Q42" s="5"/>
      <c r="AD42" s="5"/>
      <c r="AE42" s="28"/>
      <c r="AF42" s="4"/>
      <c r="AG42" s="30"/>
      <c r="AH42" s="30"/>
      <c r="AI42" s="30"/>
      <c r="AJ42" s="30" t="s">
        <v>30</v>
      </c>
      <c r="AK42" s="30"/>
      <c r="AL42" s="30"/>
      <c r="AM42" s="30"/>
      <c r="AN42" s="30" t="s">
        <v>30</v>
      </c>
      <c r="AO42" s="59"/>
      <c r="AP42" s="95"/>
      <c r="AY42" s="95"/>
      <c r="AZ42" s="5"/>
      <c r="BA42" s="5"/>
      <c r="BB42" s="5"/>
      <c r="BC42" s="5"/>
      <c r="BD42" s="5"/>
      <c r="BE42" s="5"/>
      <c r="BF42" s="5"/>
      <c r="BG42" s="5"/>
      <c r="BH42" s="16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ht="21.75" customHeight="1">
      <c r="A43" s="39" t="s">
        <v>3</v>
      </c>
      <c r="B43" s="84">
        <f>B30+B40</f>
        <v>0</v>
      </c>
      <c r="C43" s="85">
        <f>C30+C40</f>
        <v>0</v>
      </c>
      <c r="D43" s="63"/>
      <c r="E43" s="102" t="s">
        <v>31</v>
      </c>
      <c r="F43" s="92">
        <f>SUM(F35:F42)</f>
        <v>0</v>
      </c>
      <c r="G43" s="93">
        <f>SUM(G35:G42)</f>
        <v>0</v>
      </c>
      <c r="H43" s="4"/>
      <c r="P43" s="95"/>
      <c r="Q43" s="5"/>
      <c r="AD43" s="5"/>
      <c r="AE43" s="28" t="s">
        <v>30</v>
      </c>
      <c r="AF43" s="4"/>
      <c r="AG43" s="30"/>
      <c r="AH43" s="30"/>
      <c r="AI43" s="30"/>
      <c r="AJ43" s="30"/>
      <c r="AK43" s="30"/>
      <c r="AL43" s="30"/>
      <c r="AM43" s="30"/>
      <c r="AN43" s="30"/>
      <c r="AO43" s="59"/>
      <c r="AP43" s="95"/>
      <c r="AY43" s="95"/>
      <c r="AZ43" s="5"/>
      <c r="BA43" s="5"/>
      <c r="BB43" s="5"/>
      <c r="BC43" s="5"/>
      <c r="BD43" s="5"/>
      <c r="BE43" s="5"/>
      <c r="BF43" s="5"/>
      <c r="BG43" s="5"/>
      <c r="BH43" s="16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ht="21.75" customHeight="1">
      <c r="A44" s="4"/>
      <c r="B44" s="71" t="s">
        <v>30</v>
      </c>
      <c r="C44" s="26"/>
      <c r="D44" s="4"/>
      <c r="E44" s="23"/>
      <c r="F44" s="83"/>
      <c r="G44" s="83"/>
      <c r="H44" s="4"/>
      <c r="P44" s="95"/>
      <c r="Q44" s="5"/>
      <c r="AD44" s="5"/>
      <c r="AE44" s="69"/>
      <c r="AF44" s="23"/>
      <c r="AG44" s="26"/>
      <c r="AH44" s="26"/>
      <c r="AI44" s="26"/>
      <c r="AJ44" s="26"/>
      <c r="AK44" s="26"/>
      <c r="AL44" s="26"/>
      <c r="AM44" s="26"/>
      <c r="AN44" s="26"/>
      <c r="AO44" s="70"/>
      <c r="AP44" s="95"/>
      <c r="AY44" s="9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ht="21.75" customHeight="1">
      <c r="A45" s="4"/>
      <c r="B45" s="26"/>
      <c r="C45" s="26"/>
      <c r="D45" s="4"/>
      <c r="E45" s="23"/>
      <c r="F45" s="83"/>
      <c r="G45" s="83"/>
      <c r="H45" s="4"/>
      <c r="P45" s="95"/>
      <c r="Q45" s="5"/>
      <c r="AD45" s="5"/>
      <c r="AE45" s="23"/>
      <c r="AF45" s="23"/>
      <c r="AG45" s="26"/>
      <c r="AH45" s="26"/>
      <c r="AI45" s="26"/>
      <c r="AJ45" s="26"/>
      <c r="AK45" s="26"/>
      <c r="AL45" s="26"/>
      <c r="AM45" s="26"/>
      <c r="AN45" s="26"/>
      <c r="AO45" s="83"/>
      <c r="AP45" s="95"/>
      <c r="AY45" s="9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7" ht="21.75" customHeight="1">
      <c r="D47" s="80"/>
    </row>
  </sheetData>
  <sheetProtection/>
  <printOptions/>
  <pageMargins left="0" right="0" top="0.7480314960629921" bottom="0.7480314960629921" header="0.31496062992125984" footer="0.31496062992125984"/>
  <pageSetup fitToHeight="1" fitToWidth="1" horizontalDpi="360" verticalDpi="36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"/>
    </sheetView>
  </sheetViews>
  <sheetFormatPr defaultColWidth="11.00390625" defaultRowHeight="18" customHeight="1"/>
  <cols>
    <col min="2" max="2" width="25.50390625" style="0" customWidth="1"/>
    <col min="3" max="3" width="12.75390625" style="0" customWidth="1"/>
    <col min="4" max="4" width="15.25390625" style="0" customWidth="1"/>
    <col min="5" max="5" width="5.75390625" style="0" customWidth="1"/>
    <col min="6" max="6" width="5.25390625" style="0" customWidth="1"/>
    <col min="7" max="7" width="5.375" style="0" customWidth="1"/>
    <col min="9" max="9" width="12.625" style="0" customWidth="1"/>
    <col min="10" max="10" width="13.00390625" style="0" customWidth="1"/>
    <col min="11" max="11" width="13.625" style="0" customWidth="1"/>
    <col min="13" max="13" width="12.75390625" style="0" customWidth="1"/>
    <col min="14" max="14" width="13.375" style="0" customWidth="1"/>
    <col min="16" max="16" width="5.50390625" style="0" customWidth="1"/>
    <col min="17" max="17" width="15.125" style="0" customWidth="1"/>
    <col min="18" max="18" width="13.875" style="0" customWidth="1"/>
    <col min="19" max="19" width="14.25390625" style="0" customWidth="1"/>
    <col min="20" max="20" width="12.75390625" style="0" customWidth="1"/>
  </cols>
  <sheetData>
    <row r="1" spans="4:24" ht="18" customHeight="1">
      <c r="D1" s="385" t="s">
        <v>30</v>
      </c>
      <c r="E1" s="385" t="s">
        <v>30</v>
      </c>
      <c r="F1" s="386" t="s">
        <v>30</v>
      </c>
      <c r="G1" s="384"/>
      <c r="H1" s="386" t="s">
        <v>30</v>
      </c>
      <c r="I1" s="386" t="s">
        <v>30</v>
      </c>
      <c r="J1" s="387"/>
      <c r="K1" s="388"/>
      <c r="L1" s="384"/>
      <c r="M1" s="384"/>
      <c r="N1" s="384"/>
      <c r="O1" s="389"/>
      <c r="P1" s="390"/>
      <c r="Q1" s="391"/>
      <c r="R1" s="390"/>
      <c r="S1" s="392"/>
      <c r="T1" s="392"/>
      <c r="U1" s="392"/>
      <c r="V1" s="392"/>
      <c r="W1" s="392"/>
      <c r="X1" s="392"/>
    </row>
    <row r="2" spans="1:24" ht="18" customHeight="1" thickBot="1">
      <c r="A2" s="393"/>
      <c r="B2" s="394" t="s">
        <v>30</v>
      </c>
      <c r="C2" s="395"/>
      <c r="D2" s="394" t="s">
        <v>30</v>
      </c>
      <c r="E2" s="396"/>
      <c r="F2" s="395"/>
      <c r="G2" s="395"/>
      <c r="H2" s="395"/>
      <c r="I2" s="395"/>
      <c r="J2" s="397"/>
      <c r="K2" s="390"/>
      <c r="L2" s="395"/>
      <c r="M2" s="395"/>
      <c r="N2" s="395"/>
      <c r="O2" s="390"/>
      <c r="P2" s="390"/>
      <c r="Q2" s="391"/>
      <c r="R2" s="390"/>
      <c r="S2" s="392"/>
      <c r="T2" s="392"/>
      <c r="U2" s="392"/>
      <c r="V2" s="392"/>
      <c r="W2" s="392"/>
      <c r="X2" s="392"/>
    </row>
    <row r="3" spans="1:24" ht="18" customHeight="1" thickBot="1">
      <c r="A3" s="393"/>
      <c r="B3" s="837" t="s">
        <v>167</v>
      </c>
      <c r="C3" s="395"/>
      <c r="D3" s="842" t="s">
        <v>407</v>
      </c>
      <c r="E3" s="843"/>
      <c r="F3" s="843"/>
      <c r="G3" s="844"/>
      <c r="H3" s="398" t="s">
        <v>30</v>
      </c>
      <c r="I3" s="395"/>
      <c r="J3" s="397"/>
      <c r="K3" s="390"/>
      <c r="L3" s="395"/>
      <c r="M3" s="395"/>
      <c r="N3" s="395"/>
      <c r="O3" s="390"/>
      <c r="P3" s="390"/>
      <c r="Q3" s="391"/>
      <c r="R3" s="390"/>
      <c r="S3" s="392"/>
      <c r="T3" s="392"/>
      <c r="U3" s="392"/>
      <c r="V3" s="392"/>
      <c r="W3" s="392"/>
      <c r="X3" s="392"/>
    </row>
    <row r="4" spans="1:24" ht="18" customHeight="1">
      <c r="A4" s="403" t="s">
        <v>30</v>
      </c>
      <c r="B4" s="836" t="s">
        <v>393</v>
      </c>
      <c r="C4" s="398"/>
      <c r="D4" s="838"/>
      <c r="E4" s="394" t="s">
        <v>30</v>
      </c>
      <c r="F4" s="395"/>
      <c r="G4" s="395"/>
      <c r="H4" s="398" t="s">
        <v>30</v>
      </c>
      <c r="I4" s="395"/>
      <c r="J4" s="397"/>
      <c r="K4" s="390"/>
      <c r="L4" s="395"/>
      <c r="M4" s="395"/>
      <c r="N4" s="395"/>
      <c r="O4" s="390"/>
      <c r="P4" s="390"/>
      <c r="Q4" s="400" t="s">
        <v>277</v>
      </c>
      <c r="R4" s="401"/>
      <c r="S4" s="401"/>
      <c r="T4" s="401"/>
      <c r="U4" s="401"/>
      <c r="V4" s="402"/>
      <c r="W4" s="401"/>
      <c r="X4" s="402"/>
    </row>
    <row r="5" spans="1:24" ht="18" customHeight="1">
      <c r="A5" s="399"/>
      <c r="B5" s="839" t="s">
        <v>30</v>
      </c>
      <c r="C5" s="395"/>
      <c r="H5" s="403"/>
      <c r="I5" s="396"/>
      <c r="J5" s="404"/>
      <c r="K5" s="405"/>
      <c r="L5" s="395"/>
      <c r="M5" s="395"/>
      <c r="N5" s="395"/>
      <c r="O5" s="390"/>
      <c r="P5" s="390"/>
      <c r="Q5" s="406"/>
      <c r="R5" s="407"/>
      <c r="S5" s="408"/>
      <c r="T5" s="409"/>
      <c r="U5" s="409"/>
      <c r="V5" s="409"/>
      <c r="W5" s="409"/>
      <c r="X5" s="409"/>
    </row>
    <row r="6" spans="1:24" ht="18" customHeight="1">
      <c r="A6" s="410"/>
      <c r="B6" s="411"/>
      <c r="C6" s="411"/>
      <c r="D6" s="411"/>
      <c r="E6" s="411"/>
      <c r="F6" s="411"/>
      <c r="G6" s="411"/>
      <c r="H6" s="412"/>
      <c r="I6" s="411"/>
      <c r="J6" s="413"/>
      <c r="K6" s="414"/>
      <c r="L6" s="411"/>
      <c r="M6" s="411"/>
      <c r="N6" s="411"/>
      <c r="O6" s="414"/>
      <c r="P6" s="414"/>
      <c r="Q6" s="415"/>
      <c r="R6" s="416"/>
      <c r="S6" s="417"/>
      <c r="T6" s="418"/>
      <c r="U6" s="419"/>
      <c r="V6" s="419"/>
      <c r="W6" s="419"/>
      <c r="X6" s="420"/>
    </row>
    <row r="7" spans="1:24" ht="18" customHeight="1">
      <c r="A7" s="421"/>
      <c r="B7" s="422"/>
      <c r="C7" s="423" t="s">
        <v>30</v>
      </c>
      <c r="D7" s="424" t="s">
        <v>278</v>
      </c>
      <c r="E7" s="422"/>
      <c r="F7" s="422"/>
      <c r="G7" s="422"/>
      <c r="H7" s="434" t="s">
        <v>235</v>
      </c>
      <c r="I7" s="424" t="s">
        <v>7</v>
      </c>
      <c r="J7" s="425" t="s">
        <v>235</v>
      </c>
      <c r="K7" s="426" t="s">
        <v>7</v>
      </c>
      <c r="L7" s="424" t="s">
        <v>280</v>
      </c>
      <c r="M7" s="424" t="s">
        <v>280</v>
      </c>
      <c r="N7" s="424" t="s">
        <v>280</v>
      </c>
      <c r="O7" s="426" t="s">
        <v>10</v>
      </c>
      <c r="P7" s="426"/>
      <c r="Q7" s="427" t="s">
        <v>281</v>
      </c>
      <c r="R7" s="428" t="s">
        <v>282</v>
      </c>
      <c r="S7" s="429" t="s">
        <v>279</v>
      </c>
      <c r="T7" s="430" t="s">
        <v>7</v>
      </c>
      <c r="U7" s="431" t="s">
        <v>168</v>
      </c>
      <c r="V7" s="431" t="s">
        <v>168</v>
      </c>
      <c r="W7" s="431" t="s">
        <v>168</v>
      </c>
      <c r="X7" s="432" t="s">
        <v>10</v>
      </c>
    </row>
    <row r="8" spans="1:24" ht="18" customHeight="1">
      <c r="A8" s="433" t="s">
        <v>91</v>
      </c>
      <c r="B8" s="424" t="s">
        <v>182</v>
      </c>
      <c r="C8" s="423" t="s">
        <v>30</v>
      </c>
      <c r="D8" s="434" t="s">
        <v>283</v>
      </c>
      <c r="E8" s="424" t="s">
        <v>284</v>
      </c>
      <c r="F8" s="424" t="s">
        <v>169</v>
      </c>
      <c r="G8" s="424" t="s">
        <v>170</v>
      </c>
      <c r="H8" s="434" t="s">
        <v>285</v>
      </c>
      <c r="I8" s="435" t="s">
        <v>181</v>
      </c>
      <c r="J8" s="425" t="s">
        <v>406</v>
      </c>
      <c r="K8" s="426" t="s">
        <v>405</v>
      </c>
      <c r="L8" s="435" t="s">
        <v>286</v>
      </c>
      <c r="M8" s="435" t="s">
        <v>287</v>
      </c>
      <c r="N8" s="435" t="s">
        <v>288</v>
      </c>
      <c r="O8" s="426" t="s">
        <v>172</v>
      </c>
      <c r="P8" s="426"/>
      <c r="Q8" s="427" t="s">
        <v>30</v>
      </c>
      <c r="R8" s="428" t="s">
        <v>290</v>
      </c>
      <c r="S8" s="429" t="s">
        <v>289</v>
      </c>
      <c r="T8" s="430" t="s">
        <v>181</v>
      </c>
      <c r="U8" s="436" t="s">
        <v>34</v>
      </c>
      <c r="V8" s="436" t="s">
        <v>171</v>
      </c>
      <c r="W8" s="436" t="s">
        <v>171</v>
      </c>
      <c r="X8" s="432" t="s">
        <v>172</v>
      </c>
    </row>
    <row r="9" spans="1:24" ht="18" customHeight="1" thickBot="1">
      <c r="A9" s="437"/>
      <c r="B9" s="438"/>
      <c r="C9" s="438"/>
      <c r="D9" s="439"/>
      <c r="E9" s="438"/>
      <c r="F9" s="438"/>
      <c r="G9" s="438"/>
      <c r="H9" s="808" t="s">
        <v>395</v>
      </c>
      <c r="I9" s="440"/>
      <c r="J9" s="441"/>
      <c r="K9" s="442"/>
      <c r="L9" s="440"/>
      <c r="M9" s="440"/>
      <c r="N9" s="440"/>
      <c r="O9" s="442"/>
      <c r="P9" s="442"/>
      <c r="Q9" s="443"/>
      <c r="R9" s="845" t="s">
        <v>408</v>
      </c>
      <c r="S9" s="444"/>
      <c r="T9" s="445" t="s">
        <v>30</v>
      </c>
      <c r="U9" s="446" t="s">
        <v>11</v>
      </c>
      <c r="V9" s="446" t="s">
        <v>173</v>
      </c>
      <c r="W9" s="446" t="s">
        <v>174</v>
      </c>
      <c r="X9" s="447" t="s">
        <v>30</v>
      </c>
    </row>
    <row r="10" spans="1:24" ht="18" customHeight="1">
      <c r="A10" s="448"/>
      <c r="B10" s="840" t="s">
        <v>30</v>
      </c>
      <c r="C10" s="395"/>
      <c r="D10" s="395"/>
      <c r="E10" s="395"/>
      <c r="F10" s="395"/>
      <c r="G10" s="395"/>
      <c r="H10" s="449"/>
      <c r="I10" s="450"/>
      <c r="J10" s="451"/>
      <c r="K10" s="452"/>
      <c r="L10" s="395"/>
      <c r="M10" s="395"/>
      <c r="N10" s="395"/>
      <c r="O10" s="395"/>
      <c r="P10" s="395"/>
      <c r="Q10" s="406"/>
      <c r="R10" s="453"/>
      <c r="S10" s="454"/>
      <c r="T10" s="455"/>
      <c r="U10" s="455"/>
      <c r="V10" s="455"/>
      <c r="W10" s="455"/>
      <c r="X10" s="456"/>
    </row>
    <row r="11" spans="1:24" ht="18" customHeight="1" thickBot="1">
      <c r="A11" s="457"/>
      <c r="B11" s="395"/>
      <c r="C11" s="458"/>
      <c r="D11" s="458" t="s">
        <v>30</v>
      </c>
      <c r="E11" s="395"/>
      <c r="F11" s="459"/>
      <c r="G11" s="459"/>
      <c r="H11" s="460"/>
      <c r="I11" s="461"/>
      <c r="J11" s="462"/>
      <c r="K11" s="461"/>
      <c r="L11" s="461"/>
      <c r="M11" s="461"/>
      <c r="N11" s="461" t="s">
        <v>30</v>
      </c>
      <c r="O11" s="461"/>
      <c r="P11" s="461"/>
      <c r="Q11" s="463"/>
      <c r="R11" s="464"/>
      <c r="S11" s="454"/>
      <c r="T11" s="455"/>
      <c r="U11" s="455"/>
      <c r="V11" s="455"/>
      <c r="W11" s="455"/>
      <c r="X11" s="456"/>
    </row>
    <row r="12" spans="1:24" ht="18" customHeight="1" thickBot="1">
      <c r="A12" s="465"/>
      <c r="B12" s="837" t="s">
        <v>396</v>
      </c>
      <c r="C12" s="458"/>
      <c r="D12" s="461"/>
      <c r="E12" s="395"/>
      <c r="F12" s="459"/>
      <c r="G12" s="459"/>
      <c r="H12" s="460"/>
      <c r="I12" s="461"/>
      <c r="J12" s="462"/>
      <c r="K12" s="461"/>
      <c r="L12" s="461"/>
      <c r="M12" s="461"/>
      <c r="N12" s="461"/>
      <c r="O12" s="461"/>
      <c r="P12" s="461"/>
      <c r="Q12" s="463"/>
      <c r="R12" s="464"/>
      <c r="S12" s="454"/>
      <c r="T12" s="455"/>
      <c r="U12" s="455"/>
      <c r="V12" s="455"/>
      <c r="W12" s="455"/>
      <c r="X12" s="456"/>
    </row>
    <row r="13" spans="1:24" ht="18" customHeight="1">
      <c r="A13" s="466"/>
      <c r="B13" s="467" t="s">
        <v>30</v>
      </c>
      <c r="C13" s="460"/>
      <c r="D13" s="468">
        <v>0</v>
      </c>
      <c r="E13" s="469">
        <v>10</v>
      </c>
      <c r="F13" s="470">
        <v>0</v>
      </c>
      <c r="G13" s="459">
        <f>E13-F13</f>
        <v>10</v>
      </c>
      <c r="H13" s="471">
        <v>1</v>
      </c>
      <c r="I13" s="461">
        <f>D13*H13</f>
        <v>0</v>
      </c>
      <c r="J13" s="472">
        <v>1</v>
      </c>
      <c r="K13" s="461">
        <f>+I13*J13</f>
        <v>0</v>
      </c>
      <c r="L13" s="461">
        <f>IF(F13&gt;E13,0,K13/E13)</f>
        <v>0</v>
      </c>
      <c r="M13" s="461">
        <f>IF(L13=0,K13,L13*F13)</f>
        <v>0</v>
      </c>
      <c r="N13" s="461">
        <f>M13-L13</f>
        <v>0</v>
      </c>
      <c r="O13" s="461">
        <f>K13-M13</f>
        <v>0</v>
      </c>
      <c r="P13" s="461"/>
      <c r="Q13" s="463">
        <v>1</v>
      </c>
      <c r="R13" s="464">
        <v>1</v>
      </c>
      <c r="S13" s="454">
        <f>+Q13/R13</f>
        <v>1</v>
      </c>
      <c r="T13" s="473">
        <f>+K13*S13</f>
        <v>0</v>
      </c>
      <c r="U13" s="474">
        <f>IF(F13&gt;E13,0,T13/E13)</f>
        <v>0</v>
      </c>
      <c r="V13" s="474">
        <f>IF(U13=0,T13,U13*F13)</f>
        <v>0</v>
      </c>
      <c r="W13" s="473">
        <f>+V13-U13</f>
        <v>0</v>
      </c>
      <c r="X13" s="475">
        <f>+T13-V13</f>
        <v>0</v>
      </c>
    </row>
    <row r="14" spans="1:24" ht="18" customHeight="1">
      <c r="A14" s="466"/>
      <c r="B14" s="467" t="s">
        <v>30</v>
      </c>
      <c r="C14" s="460"/>
      <c r="D14" s="468">
        <v>0</v>
      </c>
      <c r="E14" s="469">
        <v>10</v>
      </c>
      <c r="F14" s="470">
        <v>0</v>
      </c>
      <c r="G14" s="459">
        <f>E14-F14</f>
        <v>10</v>
      </c>
      <c r="H14" s="471">
        <v>1</v>
      </c>
      <c r="I14" s="461">
        <f>D14*H14</f>
        <v>0</v>
      </c>
      <c r="J14" s="472">
        <v>1</v>
      </c>
      <c r="K14" s="461">
        <f>+I14*J14</f>
        <v>0</v>
      </c>
      <c r="L14" s="461">
        <f>IF(F14&gt;E14,0,K14/E14)</f>
        <v>0</v>
      </c>
      <c r="M14" s="461">
        <f>IF(L14=0,K14,L14*F14)</f>
        <v>0</v>
      </c>
      <c r="N14" s="461">
        <f>M14-L14</f>
        <v>0</v>
      </c>
      <c r="O14" s="461">
        <f>K14-M14</f>
        <v>0</v>
      </c>
      <c r="P14" s="461"/>
      <c r="Q14" s="463">
        <v>1</v>
      </c>
      <c r="R14" s="464">
        <v>1</v>
      </c>
      <c r="S14" s="454">
        <f>+Q14/R14</f>
        <v>1</v>
      </c>
      <c r="T14" s="473">
        <f>+K14*S14</f>
        <v>0</v>
      </c>
      <c r="U14" s="474">
        <f>IF(F14&gt;E14,0,T14/E14)</f>
        <v>0</v>
      </c>
      <c r="V14" s="474">
        <f>IF(U14=0,T14,U14*F14)</f>
        <v>0</v>
      </c>
      <c r="W14" s="473">
        <f>+V14-U14</f>
        <v>0</v>
      </c>
      <c r="X14" s="475">
        <f>+T14-V14</f>
        <v>0</v>
      </c>
    </row>
    <row r="15" spans="1:24" ht="18" customHeight="1">
      <c r="A15" s="477" t="s">
        <v>30</v>
      </c>
      <c r="B15" s="467"/>
      <c r="C15" s="449"/>
      <c r="D15" s="479"/>
      <c r="E15" s="476"/>
      <c r="F15" s="459"/>
      <c r="G15" s="459"/>
      <c r="H15" s="471"/>
      <c r="I15" s="461"/>
      <c r="J15" s="472"/>
      <c r="K15" s="461"/>
      <c r="L15" s="461"/>
      <c r="M15" s="461"/>
      <c r="N15" s="461"/>
      <c r="O15" s="461"/>
      <c r="P15" s="461"/>
      <c r="Q15" s="463"/>
      <c r="R15" s="464"/>
      <c r="S15" s="454"/>
      <c r="T15" s="455"/>
      <c r="U15" s="455"/>
      <c r="V15" s="455"/>
      <c r="W15" s="455"/>
      <c r="X15" s="456"/>
    </row>
    <row r="16" spans="1:24" ht="18" customHeight="1">
      <c r="A16" s="484"/>
      <c r="B16" s="485" t="s">
        <v>177</v>
      </c>
      <c r="C16" s="449"/>
      <c r="D16" s="486">
        <f>SUM(D12:D15)</f>
        <v>0</v>
      </c>
      <c r="E16" s="487" t="s">
        <v>30</v>
      </c>
      <c r="F16" s="488" t="s">
        <v>30</v>
      </c>
      <c r="G16" s="487" t="s">
        <v>30</v>
      </c>
      <c r="H16" s="487" t="s">
        <v>30</v>
      </c>
      <c r="I16" s="486">
        <f>SUM(I12:I15)</f>
        <v>0</v>
      </c>
      <c r="J16" s="486" t="s">
        <v>30</v>
      </c>
      <c r="K16" s="486">
        <f>SUM(K12:K15)</f>
        <v>0</v>
      </c>
      <c r="L16" s="489">
        <f>SUM(L12:L15)</f>
        <v>0</v>
      </c>
      <c r="M16" s="486">
        <f>SUM(M12:M15)</f>
        <v>0</v>
      </c>
      <c r="N16" s="486">
        <f>SUM(N12:N15)</f>
        <v>0</v>
      </c>
      <c r="O16" s="486">
        <f>SUM(O12:O15)</f>
        <v>0</v>
      </c>
      <c r="P16" s="486"/>
      <c r="Q16" s="490"/>
      <c r="R16" s="491"/>
      <c r="S16" s="492"/>
      <c r="T16" s="493">
        <f>SUM(T12:T15)</f>
        <v>0</v>
      </c>
      <c r="U16" s="493">
        <f>SUM(U12:U15)</f>
        <v>0</v>
      </c>
      <c r="V16" s="493">
        <f>SUM(V12:V15)</f>
        <v>0</v>
      </c>
      <c r="W16" s="493">
        <f>SUM(W12:W15)</f>
        <v>0</v>
      </c>
      <c r="X16" s="494">
        <f>SUM(X12:X15)</f>
        <v>0</v>
      </c>
    </row>
    <row r="17" spans="1:24" ht="18" customHeight="1">
      <c r="A17" s="484"/>
      <c r="B17" s="449"/>
      <c r="C17" s="449"/>
      <c r="D17" s="449"/>
      <c r="E17" s="449"/>
      <c r="F17" s="395"/>
      <c r="G17" s="459"/>
      <c r="H17" s="460"/>
      <c r="I17" s="458"/>
      <c r="J17" s="462"/>
      <c r="K17" s="495"/>
      <c r="L17" s="458"/>
      <c r="M17" s="458"/>
      <c r="N17" s="458"/>
      <c r="O17" s="495"/>
      <c r="P17" s="495"/>
      <c r="Q17" s="463"/>
      <c r="R17" s="464"/>
      <c r="S17" s="454"/>
      <c r="T17" s="455"/>
      <c r="U17" s="455"/>
      <c r="V17" s="455"/>
      <c r="W17" s="455"/>
      <c r="X17" s="456"/>
    </row>
    <row r="18" spans="1:24" ht="18" customHeight="1">
      <c r="A18" s="484"/>
      <c r="B18" s="449"/>
      <c r="C18" s="449"/>
      <c r="D18" s="449"/>
      <c r="E18" s="449"/>
      <c r="F18" s="395"/>
      <c r="G18" s="459"/>
      <c r="H18" s="460"/>
      <c r="I18" s="458"/>
      <c r="J18" s="462"/>
      <c r="K18" s="495" t="s">
        <v>30</v>
      </c>
      <c r="L18" s="458"/>
      <c r="M18" s="458"/>
      <c r="N18" s="458"/>
      <c r="O18" s="495"/>
      <c r="P18" s="495"/>
      <c r="Q18" s="463"/>
      <c r="R18" s="464"/>
      <c r="S18" s="454"/>
      <c r="T18" s="455"/>
      <c r="U18" s="455"/>
      <c r="V18" s="455"/>
      <c r="W18" s="455"/>
      <c r="X18" s="456"/>
    </row>
    <row r="19" spans="1:24" ht="18" customHeight="1">
      <c r="A19" s="484"/>
      <c r="B19" s="449"/>
      <c r="C19" s="449"/>
      <c r="D19" s="449"/>
      <c r="E19" s="449"/>
      <c r="F19" s="395"/>
      <c r="G19" s="459"/>
      <c r="H19" s="460"/>
      <c r="I19" s="458"/>
      <c r="J19" s="462"/>
      <c r="K19" s="495"/>
      <c r="L19" s="458"/>
      <c r="M19" s="458"/>
      <c r="N19" s="458"/>
      <c r="O19" s="495"/>
      <c r="P19" s="495"/>
      <c r="Q19" s="463"/>
      <c r="R19" s="464"/>
      <c r="S19" s="454"/>
      <c r="T19" s="455"/>
      <c r="U19" s="455"/>
      <c r="V19" s="455"/>
      <c r="W19" s="455"/>
      <c r="X19" s="456"/>
    </row>
    <row r="20" spans="1:24" ht="18" customHeight="1" thickBot="1">
      <c r="A20" s="484"/>
      <c r="B20" s="449"/>
      <c r="C20" s="449"/>
      <c r="D20" s="449"/>
      <c r="E20" s="449"/>
      <c r="F20" s="395"/>
      <c r="G20" s="459"/>
      <c r="H20" s="460"/>
      <c r="I20" s="458"/>
      <c r="J20" s="462"/>
      <c r="K20" s="495"/>
      <c r="L20" s="458"/>
      <c r="M20" s="458"/>
      <c r="N20" s="458"/>
      <c r="O20" s="495"/>
      <c r="P20" s="495"/>
      <c r="Q20" s="463"/>
      <c r="R20" s="464"/>
      <c r="S20" s="496"/>
      <c r="T20" s="497"/>
      <c r="U20" s="497"/>
      <c r="V20" s="497"/>
      <c r="W20" s="497"/>
      <c r="X20" s="498"/>
    </row>
    <row r="21" spans="1:24" ht="18" customHeight="1">
      <c r="A21" s="499"/>
      <c r="B21" s="500"/>
      <c r="C21" s="500"/>
      <c r="D21" s="500"/>
      <c r="E21" s="500"/>
      <c r="F21" s="500"/>
      <c r="G21" s="500"/>
      <c r="H21" s="501"/>
      <c r="I21" s="500"/>
      <c r="J21" s="502"/>
      <c r="K21" s="503"/>
      <c r="L21" s="500"/>
      <c r="M21" s="500"/>
      <c r="N21" s="500"/>
      <c r="O21" s="503"/>
      <c r="P21" s="504"/>
      <c r="Q21" s="415"/>
      <c r="R21" s="416"/>
      <c r="S21" s="417"/>
      <c r="T21" s="418"/>
      <c r="U21" s="419"/>
      <c r="V21" s="419"/>
      <c r="W21" s="419"/>
      <c r="X21" s="420"/>
    </row>
    <row r="22" spans="1:24" ht="18" customHeight="1">
      <c r="A22" s="421"/>
      <c r="B22" s="422"/>
      <c r="C22" s="423" t="s">
        <v>30</v>
      </c>
      <c r="D22" s="424" t="s">
        <v>278</v>
      </c>
      <c r="E22" s="422"/>
      <c r="F22" s="422"/>
      <c r="G22" s="422"/>
      <c r="H22" s="434" t="s">
        <v>235</v>
      </c>
      <c r="I22" s="424" t="s">
        <v>7</v>
      </c>
      <c r="J22" s="425" t="s">
        <v>279</v>
      </c>
      <c r="K22" s="426" t="s">
        <v>7</v>
      </c>
      <c r="L22" s="424" t="s">
        <v>280</v>
      </c>
      <c r="M22" s="424" t="s">
        <v>280</v>
      </c>
      <c r="N22" s="424" t="s">
        <v>280</v>
      </c>
      <c r="O22" s="426" t="s">
        <v>10</v>
      </c>
      <c r="P22" s="426"/>
      <c r="Q22" s="427" t="s">
        <v>281</v>
      </c>
      <c r="R22" s="428" t="s">
        <v>282</v>
      </c>
      <c r="S22" s="429" t="s">
        <v>279</v>
      </c>
      <c r="T22" s="430" t="s">
        <v>7</v>
      </c>
      <c r="U22" s="431" t="s">
        <v>168</v>
      </c>
      <c r="V22" s="431" t="s">
        <v>168</v>
      </c>
      <c r="W22" s="431" t="s">
        <v>168</v>
      </c>
      <c r="X22" s="432" t="s">
        <v>10</v>
      </c>
    </row>
    <row r="23" spans="1:24" ht="18" customHeight="1">
      <c r="A23" s="433" t="s">
        <v>91</v>
      </c>
      <c r="B23" s="424" t="s">
        <v>182</v>
      </c>
      <c r="C23" s="423" t="s">
        <v>30</v>
      </c>
      <c r="D23" s="434" t="s">
        <v>283</v>
      </c>
      <c r="E23" s="423" t="s">
        <v>284</v>
      </c>
      <c r="F23" s="423" t="s">
        <v>169</v>
      </c>
      <c r="G23" s="423" t="s">
        <v>170</v>
      </c>
      <c r="H23" s="434" t="s">
        <v>285</v>
      </c>
      <c r="I23" s="435" t="s">
        <v>181</v>
      </c>
      <c r="J23" s="425" t="s">
        <v>30</v>
      </c>
      <c r="K23" s="426" t="s">
        <v>85</v>
      </c>
      <c r="L23" s="435" t="s">
        <v>286</v>
      </c>
      <c r="M23" s="435" t="s">
        <v>287</v>
      </c>
      <c r="N23" s="435" t="s">
        <v>288</v>
      </c>
      <c r="O23" s="426" t="s">
        <v>172</v>
      </c>
      <c r="P23" s="426"/>
      <c r="Q23" s="427"/>
      <c r="R23" s="428" t="s">
        <v>290</v>
      </c>
      <c r="S23" s="429" t="s">
        <v>289</v>
      </c>
      <c r="T23" s="430" t="s">
        <v>181</v>
      </c>
      <c r="U23" s="436" t="s">
        <v>34</v>
      </c>
      <c r="V23" s="436" t="s">
        <v>171</v>
      </c>
      <c r="W23" s="436" t="s">
        <v>171</v>
      </c>
      <c r="X23" s="432" t="s">
        <v>172</v>
      </c>
    </row>
    <row r="24" spans="1:24" ht="18" customHeight="1" thickBot="1">
      <c r="A24" s="437"/>
      <c r="B24" s="438"/>
      <c r="C24" s="438"/>
      <c r="D24" s="439"/>
      <c r="E24" s="438"/>
      <c r="F24" s="438"/>
      <c r="G24" s="438"/>
      <c r="H24" s="808" t="s">
        <v>394</v>
      </c>
      <c r="I24" s="440"/>
      <c r="J24" s="441"/>
      <c r="K24" s="442"/>
      <c r="L24" s="440"/>
      <c r="M24" s="440"/>
      <c r="N24" s="440"/>
      <c r="O24" s="442"/>
      <c r="P24" s="442"/>
      <c r="Q24" s="443"/>
      <c r="R24" s="845" t="s">
        <v>408</v>
      </c>
      <c r="S24" s="444"/>
      <c r="T24" s="445" t="s">
        <v>30</v>
      </c>
      <c r="U24" s="446" t="s">
        <v>11</v>
      </c>
      <c r="V24" s="446" t="s">
        <v>173</v>
      </c>
      <c r="W24" s="446" t="s">
        <v>174</v>
      </c>
      <c r="X24" s="447" t="s">
        <v>30</v>
      </c>
    </row>
    <row r="25" spans="1:24" ht="18" customHeight="1" thickBot="1">
      <c r="A25" s="484"/>
      <c r="B25" s="837" t="s">
        <v>396</v>
      </c>
      <c r="C25" s="449"/>
      <c r="D25" s="458" t="s">
        <v>30</v>
      </c>
      <c r="E25" s="395"/>
      <c r="F25" s="459"/>
      <c r="G25" s="459"/>
      <c r="H25" s="460"/>
      <c r="I25" s="461"/>
      <c r="J25" s="462"/>
      <c r="K25" s="461" t="s">
        <v>30</v>
      </c>
      <c r="L25" s="461" t="s">
        <v>30</v>
      </c>
      <c r="M25" s="461" t="s">
        <v>30</v>
      </c>
      <c r="N25" s="461" t="s">
        <v>30</v>
      </c>
      <c r="O25" s="461" t="s">
        <v>30</v>
      </c>
      <c r="P25" s="461"/>
      <c r="Q25" s="463"/>
      <c r="R25" s="464"/>
      <c r="S25" s="454"/>
      <c r="T25" s="455"/>
      <c r="U25" s="455"/>
      <c r="V25" s="455"/>
      <c r="W25" s="455"/>
      <c r="X25" s="456"/>
    </row>
    <row r="26" spans="1:24" ht="18" customHeight="1">
      <c r="A26" s="457"/>
      <c r="B26" s="841" t="s">
        <v>393</v>
      </c>
      <c r="C26" s="395"/>
      <c r="D26" s="395"/>
      <c r="E26" s="395"/>
      <c r="F26" s="395"/>
      <c r="G26" s="459"/>
      <c r="H26" s="460"/>
      <c r="I26" s="461"/>
      <c r="J26" s="462"/>
      <c r="K26" s="461"/>
      <c r="L26" s="461"/>
      <c r="M26" s="461"/>
      <c r="N26" s="461"/>
      <c r="O26" s="461"/>
      <c r="P26" s="461"/>
      <c r="Q26" s="463"/>
      <c r="R26" s="464"/>
      <c r="S26" s="454"/>
      <c r="T26" s="455"/>
      <c r="U26" s="455"/>
      <c r="V26" s="455"/>
      <c r="W26" s="455"/>
      <c r="X26" s="456"/>
    </row>
    <row r="27" spans="1:24" ht="18" customHeight="1">
      <c r="A27" s="480" t="s">
        <v>30</v>
      </c>
      <c r="B27" s="449" t="s">
        <v>30</v>
      </c>
      <c r="C27" s="449"/>
      <c r="D27" s="478">
        <v>0</v>
      </c>
      <c r="E27" s="506">
        <v>5</v>
      </c>
      <c r="F27" s="505">
        <v>0</v>
      </c>
      <c r="G27" s="459">
        <f>E27-F27</f>
        <v>5</v>
      </c>
      <c r="H27" s="507">
        <v>1</v>
      </c>
      <c r="I27" s="461">
        <f>D27*H27</f>
        <v>0</v>
      </c>
      <c r="J27" s="458">
        <v>1</v>
      </c>
      <c r="K27" s="461">
        <f>+I27*J27</f>
        <v>0</v>
      </c>
      <c r="L27" s="461">
        <f>IF(F27&gt;E27,0,K27/E27)</f>
        <v>0</v>
      </c>
      <c r="M27" s="461">
        <f>IF(L27=0,K27,L27*F27)</f>
        <v>0</v>
      </c>
      <c r="N27" s="461">
        <f>M27-L27</f>
        <v>0</v>
      </c>
      <c r="O27" s="461">
        <f>K27-M27</f>
        <v>0</v>
      </c>
      <c r="P27" s="461"/>
      <c r="Q27" s="463">
        <v>1</v>
      </c>
      <c r="R27" s="464">
        <v>1</v>
      </c>
      <c r="S27" s="454">
        <f>+Q27/R27</f>
        <v>1</v>
      </c>
      <c r="T27" s="473">
        <f>+K27*S27</f>
        <v>0</v>
      </c>
      <c r="U27" s="474">
        <f>IF(F27&gt;E27,0,T27/E27)</f>
        <v>0</v>
      </c>
      <c r="V27" s="474">
        <f>IF(U27=0,T27,U27*F27)</f>
        <v>0</v>
      </c>
      <c r="W27" s="473">
        <f>+V27-U27</f>
        <v>0</v>
      </c>
      <c r="X27" s="475">
        <f>+T27-V27</f>
        <v>0</v>
      </c>
    </row>
    <row r="28" spans="1:24" ht="18" customHeight="1">
      <c r="A28" s="480"/>
      <c r="B28" s="449"/>
      <c r="C28" s="449"/>
      <c r="D28" s="478"/>
      <c r="E28" s="506"/>
      <c r="F28" s="505"/>
      <c r="G28" s="459"/>
      <c r="H28" s="507"/>
      <c r="I28" s="461"/>
      <c r="J28" s="458"/>
      <c r="K28" s="461"/>
      <c r="L28" s="461"/>
      <c r="M28" s="461"/>
      <c r="N28" s="461"/>
      <c r="O28" s="461"/>
      <c r="P28" s="461"/>
      <c r="Q28" s="463"/>
      <c r="R28" s="464"/>
      <c r="S28" s="508"/>
      <c r="T28" s="455"/>
      <c r="U28" s="455"/>
      <c r="V28" s="455"/>
      <c r="W28" s="455"/>
      <c r="X28" s="456"/>
    </row>
    <row r="29" spans="1:24" ht="18" customHeight="1">
      <c r="A29" s="480"/>
      <c r="B29" s="449"/>
      <c r="C29" s="449"/>
      <c r="D29" s="478"/>
      <c r="E29" s="506"/>
      <c r="F29" s="505"/>
      <c r="G29" s="459"/>
      <c r="H29" s="507"/>
      <c r="I29" s="461"/>
      <c r="J29" s="458"/>
      <c r="K29" s="461"/>
      <c r="L29" s="461"/>
      <c r="M29" s="461"/>
      <c r="N29" s="461"/>
      <c r="O29" s="461"/>
      <c r="P29" s="461"/>
      <c r="Q29" s="463"/>
      <c r="R29" s="464"/>
      <c r="S29" s="508"/>
      <c r="T29" s="455"/>
      <c r="U29" s="455"/>
      <c r="V29" s="455"/>
      <c r="W29" s="455"/>
      <c r="X29" s="456"/>
    </row>
    <row r="30" spans="1:24" ht="18" customHeight="1">
      <c r="A30" s="509"/>
      <c r="B30" s="510" t="s">
        <v>177</v>
      </c>
      <c r="C30" s="510"/>
      <c r="D30" s="511">
        <f>SUM(D27:D29)</f>
        <v>0</v>
      </c>
      <c r="E30" s="511" t="s">
        <v>30</v>
      </c>
      <c r="F30" s="512"/>
      <c r="G30" s="511"/>
      <c r="H30" s="511"/>
      <c r="I30" s="513">
        <f>SUM(I27:I29)</f>
        <v>0</v>
      </c>
      <c r="J30" s="513" t="s">
        <v>30</v>
      </c>
      <c r="K30" s="513">
        <f>SUM(K27:K29)</f>
        <v>0</v>
      </c>
      <c r="L30" s="513">
        <f>SUM(L27:L29)</f>
        <v>0</v>
      </c>
      <c r="M30" s="513">
        <f>SUM(M27:M29)</f>
        <v>0</v>
      </c>
      <c r="N30" s="513">
        <f>SUM(N27:N29)</f>
        <v>0</v>
      </c>
      <c r="O30" s="513">
        <f>SUM(O27:O29)</f>
        <v>0</v>
      </c>
      <c r="P30" s="513"/>
      <c r="Q30" s="514"/>
      <c r="R30" s="515"/>
      <c r="S30" s="516"/>
      <c r="T30" s="517">
        <f>SUM(T27:T29)</f>
        <v>0</v>
      </c>
      <c r="U30" s="517">
        <f>SUM(U27:U29)</f>
        <v>0</v>
      </c>
      <c r="V30" s="517">
        <f>SUM(V27:V29)</f>
        <v>0</v>
      </c>
      <c r="W30" s="517">
        <f>SUM(W27:W29)</f>
        <v>0</v>
      </c>
      <c r="X30" s="518">
        <f>SUM(X27:X29)</f>
        <v>0</v>
      </c>
    </row>
    <row r="31" spans="1:24" ht="18" customHeight="1">
      <c r="A31" s="519"/>
      <c r="B31" s="403"/>
      <c r="C31" s="403"/>
      <c r="D31" s="403"/>
      <c r="E31" s="403"/>
      <c r="F31" s="520"/>
      <c r="G31" s="403"/>
      <c r="H31" s="403"/>
      <c r="I31" s="521"/>
      <c r="J31" s="522"/>
      <c r="K31" s="522"/>
      <c r="L31" s="521" t="s">
        <v>30</v>
      </c>
      <c r="M31" s="521" t="s">
        <v>30</v>
      </c>
      <c r="N31" s="521" t="s">
        <v>30</v>
      </c>
      <c r="O31" s="521" t="s">
        <v>30</v>
      </c>
      <c r="P31" s="521"/>
      <c r="Q31" s="523"/>
      <c r="R31" s="523"/>
      <c r="T31" s="392"/>
      <c r="U31" s="392"/>
      <c r="V31" s="392"/>
      <c r="W31" s="392"/>
      <c r="X31" s="3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"/>
    </sheetView>
  </sheetViews>
  <sheetFormatPr defaultColWidth="11.00390625" defaultRowHeight="15" customHeight="1"/>
  <cols>
    <col min="1" max="1" width="31.375" style="138" customWidth="1"/>
    <col min="2" max="2" width="14.75390625" style="138" customWidth="1"/>
    <col min="3" max="3" width="10.50390625" style="138" customWidth="1"/>
    <col min="4" max="4" width="12.25390625" style="138" customWidth="1"/>
    <col min="5" max="6" width="11.00390625" style="138" customWidth="1"/>
    <col min="7" max="7" width="12.25390625" style="138" customWidth="1"/>
    <col min="8" max="8" width="13.00390625" style="138" customWidth="1"/>
    <col min="9" max="9" width="10.75390625" style="138" customWidth="1"/>
    <col min="10" max="10" width="10.00390625" style="138" customWidth="1"/>
    <col min="11" max="11" width="13.125" style="138" customWidth="1"/>
    <col min="12" max="12" width="13.625" style="138" customWidth="1"/>
    <col min="13" max="16384" width="11.00390625" style="138" customWidth="1"/>
  </cols>
  <sheetData>
    <row r="1" spans="1:12" ht="15" customHeight="1">
      <c r="A1" s="175" t="s">
        <v>230</v>
      </c>
      <c r="B1" s="151"/>
      <c r="C1" s="151"/>
      <c r="D1" s="178"/>
      <c r="E1" s="175" t="s">
        <v>160</v>
      </c>
      <c r="F1" s="151"/>
      <c r="G1" s="151"/>
      <c r="H1" s="176"/>
      <c r="I1" s="151"/>
      <c r="J1" s="145" t="s">
        <v>231</v>
      </c>
      <c r="K1" s="146"/>
      <c r="L1" s="146"/>
    </row>
    <row r="2" spans="1:12" ht="15" customHeight="1" thickBot="1">
      <c r="A2" s="177" t="s">
        <v>208</v>
      </c>
      <c r="B2" s="312">
        <v>43100</v>
      </c>
      <c r="C2" s="147"/>
      <c r="D2" s="179"/>
      <c r="E2" s="177"/>
      <c r="F2" s="147"/>
      <c r="G2" s="148"/>
      <c r="H2" s="149"/>
      <c r="I2" s="140"/>
      <c r="J2" s="140"/>
      <c r="K2" s="140"/>
      <c r="L2" s="152"/>
    </row>
    <row r="3" spans="1:12" ht="15" customHeight="1">
      <c r="A3" s="180" t="s">
        <v>30</v>
      </c>
      <c r="B3" s="181"/>
      <c r="C3" s="181"/>
      <c r="D3" s="182"/>
      <c r="E3" s="153"/>
      <c r="F3" s="154"/>
      <c r="G3" s="141"/>
      <c r="H3" s="141"/>
      <c r="I3" s="140"/>
      <c r="J3" s="140"/>
      <c r="K3" s="140"/>
      <c r="L3" s="152"/>
    </row>
    <row r="4" spans="1:12" ht="15" customHeight="1">
      <c r="A4" s="157" t="s">
        <v>30</v>
      </c>
      <c r="B4" s="141"/>
      <c r="C4" s="141"/>
      <c r="D4" s="183"/>
      <c r="E4" s="155"/>
      <c r="F4" s="140"/>
      <c r="G4" s="141"/>
      <c r="H4" s="141"/>
      <c r="I4" s="140"/>
      <c r="J4" s="140"/>
      <c r="K4" s="140"/>
      <c r="L4" s="156" t="s">
        <v>30</v>
      </c>
    </row>
    <row r="5" spans="1:12" ht="15" customHeight="1">
      <c r="A5" s="157"/>
      <c r="B5" s="141"/>
      <c r="C5" s="141"/>
      <c r="D5" s="183"/>
      <c r="E5" s="157"/>
      <c r="F5" s="141"/>
      <c r="G5" s="141"/>
      <c r="H5" s="141"/>
      <c r="I5" s="141"/>
      <c r="J5" s="140"/>
      <c r="K5" s="140"/>
      <c r="L5" s="152"/>
    </row>
    <row r="6" spans="1:12" ht="15" customHeight="1">
      <c r="A6" s="155"/>
      <c r="B6" s="140"/>
      <c r="C6" s="140"/>
      <c r="D6" s="152"/>
      <c r="E6" s="158" t="s">
        <v>161</v>
      </c>
      <c r="F6" s="159" t="s">
        <v>210</v>
      </c>
      <c r="G6" s="159" t="s">
        <v>164</v>
      </c>
      <c r="H6" s="140" t="s">
        <v>211</v>
      </c>
      <c r="I6" s="140"/>
      <c r="J6" s="141"/>
      <c r="K6" s="159" t="s">
        <v>162</v>
      </c>
      <c r="L6" s="160" t="s">
        <v>31</v>
      </c>
    </row>
    <row r="7" spans="1:12" ht="15" customHeight="1">
      <c r="A7" s="155"/>
      <c r="B7" s="140"/>
      <c r="C7" s="140"/>
      <c r="D7" s="152"/>
      <c r="E7" s="161" t="s">
        <v>212</v>
      </c>
      <c r="F7" s="159" t="s">
        <v>213</v>
      </c>
      <c r="G7" s="159" t="s">
        <v>214</v>
      </c>
      <c r="H7" s="162" t="s">
        <v>215</v>
      </c>
      <c r="I7" s="159" t="s">
        <v>215</v>
      </c>
      <c r="J7" s="162" t="s">
        <v>242</v>
      </c>
      <c r="K7" s="159" t="s">
        <v>214</v>
      </c>
      <c r="L7" s="160" t="s">
        <v>216</v>
      </c>
    </row>
    <row r="8" spans="1:12" ht="15" customHeight="1">
      <c r="A8" s="155"/>
      <c r="B8" s="140"/>
      <c r="C8" s="140"/>
      <c r="D8" s="152"/>
      <c r="E8" s="161" t="s">
        <v>30</v>
      </c>
      <c r="F8" s="159" t="s">
        <v>161</v>
      </c>
      <c r="G8" s="162" t="s">
        <v>217</v>
      </c>
      <c r="H8" s="162" t="s">
        <v>165</v>
      </c>
      <c r="I8" s="159" t="s">
        <v>218</v>
      </c>
      <c r="J8" s="162" t="s">
        <v>243</v>
      </c>
      <c r="K8" s="159" t="s">
        <v>219</v>
      </c>
      <c r="L8" s="160" t="s">
        <v>36</v>
      </c>
    </row>
    <row r="9" spans="1:12" ht="15" customHeight="1">
      <c r="A9" s="184"/>
      <c r="B9" s="185"/>
      <c r="C9" s="185"/>
      <c r="D9" s="186"/>
      <c r="E9" s="163"/>
      <c r="F9" s="164"/>
      <c r="G9" s="164"/>
      <c r="H9" s="164"/>
      <c r="I9" s="164"/>
      <c r="J9" s="164"/>
      <c r="K9" s="164"/>
      <c r="L9" s="165"/>
    </row>
    <row r="10" spans="1:12" ht="15" customHeight="1">
      <c r="A10" s="180"/>
      <c r="B10" s="181"/>
      <c r="C10" s="181"/>
      <c r="D10" s="182"/>
      <c r="E10" s="166"/>
      <c r="F10" s="167"/>
      <c r="G10" s="167"/>
      <c r="H10" s="167"/>
      <c r="I10" s="167"/>
      <c r="J10" s="167"/>
      <c r="K10" s="167"/>
      <c r="L10" s="168"/>
    </row>
    <row r="11" spans="1:12" ht="15" customHeight="1">
      <c r="A11" s="155" t="s">
        <v>220</v>
      </c>
      <c r="B11" s="140"/>
      <c r="C11" s="140"/>
      <c r="D11" s="152"/>
      <c r="E11" s="166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70">
        <f>SUM(E11:K11)</f>
        <v>0</v>
      </c>
    </row>
    <row r="12" spans="1:12" ht="15" customHeight="1">
      <c r="A12" s="180" t="s">
        <v>291</v>
      </c>
      <c r="B12" s="181"/>
      <c r="C12" s="181"/>
      <c r="D12" s="182"/>
      <c r="E12" s="196"/>
      <c r="F12" s="195" t="s">
        <v>30</v>
      </c>
      <c r="G12" s="195"/>
      <c r="H12" s="195"/>
      <c r="I12" s="195" t="s">
        <v>30</v>
      </c>
      <c r="J12" s="195" t="s">
        <v>30</v>
      </c>
      <c r="K12" s="197">
        <v>0</v>
      </c>
      <c r="L12" s="198">
        <f>SUM(E12:K12)</f>
        <v>0</v>
      </c>
    </row>
    <row r="13" spans="1:12" ht="15" customHeight="1">
      <c r="A13" s="155" t="s">
        <v>303</v>
      </c>
      <c r="B13" s="140"/>
      <c r="C13" s="140"/>
      <c r="D13" s="152"/>
      <c r="E13" s="171">
        <f aca="true" t="shared" si="0" ref="E13:K13">SUM(E11:E12)</f>
        <v>0</v>
      </c>
      <c r="F13" s="169">
        <f t="shared" si="0"/>
        <v>0</v>
      </c>
      <c r="G13" s="169">
        <f t="shared" si="0"/>
        <v>0</v>
      </c>
      <c r="H13" s="169">
        <f t="shared" si="0"/>
        <v>0</v>
      </c>
      <c r="I13" s="169">
        <f t="shared" si="0"/>
        <v>0</v>
      </c>
      <c r="J13" s="169">
        <f t="shared" si="0"/>
        <v>0</v>
      </c>
      <c r="K13" s="169">
        <f t="shared" si="0"/>
        <v>0</v>
      </c>
      <c r="L13" s="170">
        <f>SUM(E13:K13)</f>
        <v>0</v>
      </c>
    </row>
    <row r="14" spans="1:12" ht="15" customHeight="1">
      <c r="A14" s="155" t="s">
        <v>30</v>
      </c>
      <c r="B14" s="140"/>
      <c r="C14" s="140"/>
      <c r="D14" s="152"/>
      <c r="E14" s="171"/>
      <c r="F14" s="169"/>
      <c r="G14" s="169"/>
      <c r="H14" s="169"/>
      <c r="I14" s="169"/>
      <c r="J14" s="169"/>
      <c r="K14" s="169"/>
      <c r="L14" s="170"/>
    </row>
    <row r="15" spans="1:12" ht="15" customHeight="1">
      <c r="A15" s="155"/>
      <c r="B15" s="140"/>
      <c r="C15" s="140"/>
      <c r="D15" s="152"/>
      <c r="E15" s="171"/>
      <c r="F15" s="169"/>
      <c r="G15" s="169"/>
      <c r="H15" s="169"/>
      <c r="I15" s="169"/>
      <c r="J15" s="169"/>
      <c r="K15" s="169"/>
      <c r="L15" s="170"/>
    </row>
    <row r="16" spans="1:12" ht="15" customHeight="1">
      <c r="A16" s="155" t="s">
        <v>221</v>
      </c>
      <c r="B16" s="140"/>
      <c r="C16" s="140"/>
      <c r="D16" s="152"/>
      <c r="E16" s="171" t="s">
        <v>30</v>
      </c>
      <c r="F16" s="169" t="s">
        <v>30</v>
      </c>
      <c r="G16" s="169" t="s">
        <v>30</v>
      </c>
      <c r="H16" s="169"/>
      <c r="I16" s="169"/>
      <c r="J16" s="169"/>
      <c r="K16" s="169"/>
      <c r="L16" s="170" t="s">
        <v>30</v>
      </c>
    </row>
    <row r="17" spans="1:12" ht="15" customHeight="1">
      <c r="A17" s="155"/>
      <c r="B17" s="140"/>
      <c r="C17" s="140"/>
      <c r="D17" s="152"/>
      <c r="E17" s="171"/>
      <c r="F17" s="169"/>
      <c r="G17" s="169"/>
      <c r="H17" s="169"/>
      <c r="I17" s="169"/>
      <c r="J17" s="169"/>
      <c r="K17" s="169"/>
      <c r="L17" s="170"/>
    </row>
    <row r="18" spans="1:12" ht="15" customHeight="1">
      <c r="A18" s="180" t="s">
        <v>222</v>
      </c>
      <c r="B18" s="181"/>
      <c r="C18" s="181"/>
      <c r="D18" s="182"/>
      <c r="E18" s="171"/>
      <c r="F18" s="169"/>
      <c r="G18" s="169"/>
      <c r="H18" s="169"/>
      <c r="I18" s="169"/>
      <c r="J18" s="169"/>
      <c r="K18" s="169"/>
      <c r="L18" s="170" t="s">
        <v>30</v>
      </c>
    </row>
    <row r="19" spans="1:12" ht="15" customHeight="1">
      <c r="A19" s="589" t="s">
        <v>399</v>
      </c>
      <c r="B19" s="181"/>
      <c r="C19" s="181"/>
      <c r="D19" s="182"/>
      <c r="E19" s="171"/>
      <c r="F19" s="169"/>
      <c r="G19" s="169"/>
      <c r="H19" s="169"/>
      <c r="I19" s="169"/>
      <c r="J19" s="169"/>
      <c r="K19" s="169"/>
      <c r="L19" s="170" t="s">
        <v>30</v>
      </c>
    </row>
    <row r="20" spans="1:12" ht="15" customHeight="1">
      <c r="A20" s="155" t="s">
        <v>30</v>
      </c>
      <c r="B20" s="140"/>
      <c r="C20" s="140"/>
      <c r="D20" s="152"/>
      <c r="E20" s="171"/>
      <c r="F20" s="169"/>
      <c r="G20" s="169"/>
      <c r="H20" s="169"/>
      <c r="I20" s="169"/>
      <c r="J20" s="169"/>
      <c r="K20" s="169"/>
      <c r="L20" s="170" t="s">
        <v>30</v>
      </c>
    </row>
    <row r="21" spans="1:12" ht="15" customHeight="1">
      <c r="A21" s="187" t="s">
        <v>223</v>
      </c>
      <c r="B21" s="188"/>
      <c r="C21" s="188"/>
      <c r="D21" s="189"/>
      <c r="E21" s="171"/>
      <c r="F21" s="169"/>
      <c r="G21" s="169"/>
      <c r="H21" s="169"/>
      <c r="I21" s="169"/>
      <c r="J21" s="169"/>
      <c r="K21" s="167">
        <v>0</v>
      </c>
      <c r="L21" s="170">
        <f>+K21</f>
        <v>0</v>
      </c>
    </row>
    <row r="22" spans="1:12" ht="15" customHeight="1">
      <c r="A22" s="180"/>
      <c r="B22" s="181"/>
      <c r="C22" s="181"/>
      <c r="D22" s="182"/>
      <c r="E22" s="171"/>
      <c r="F22" s="169"/>
      <c r="G22" s="169"/>
      <c r="H22" s="169"/>
      <c r="I22" s="169"/>
      <c r="J22" s="169"/>
      <c r="K22" s="169"/>
      <c r="L22" s="170" t="s">
        <v>30</v>
      </c>
    </row>
    <row r="23" spans="1:12" ht="15" customHeight="1">
      <c r="A23" s="190" t="s">
        <v>224</v>
      </c>
      <c r="B23" s="191"/>
      <c r="C23" s="191"/>
      <c r="D23" s="192"/>
      <c r="E23" s="171"/>
      <c r="F23" s="169"/>
      <c r="G23" s="169"/>
      <c r="H23" s="169"/>
      <c r="I23" s="169"/>
      <c r="J23" s="169"/>
      <c r="K23" s="167">
        <v>0</v>
      </c>
      <c r="L23" s="170">
        <v>0</v>
      </c>
    </row>
    <row r="24" spans="1:12" ht="15" customHeight="1">
      <c r="A24" s="180"/>
      <c r="B24" s="181"/>
      <c r="C24" s="181"/>
      <c r="D24" s="182"/>
      <c r="E24" s="171" t="s">
        <v>30</v>
      </c>
      <c r="F24" s="169"/>
      <c r="G24" s="169"/>
      <c r="H24" s="169"/>
      <c r="I24" s="169"/>
      <c r="J24" s="169"/>
      <c r="K24" s="169"/>
      <c r="L24" s="170" t="s">
        <v>30</v>
      </c>
    </row>
    <row r="25" spans="1:12" ht="15" customHeight="1">
      <c r="A25" s="190" t="s">
        <v>225</v>
      </c>
      <c r="B25" s="191"/>
      <c r="C25" s="191"/>
      <c r="D25" s="192"/>
      <c r="E25" s="171"/>
      <c r="F25" s="169"/>
      <c r="G25" s="169"/>
      <c r="H25" s="169"/>
      <c r="I25" s="167">
        <v>0</v>
      </c>
      <c r="J25" s="169"/>
      <c r="K25" s="167">
        <v>0</v>
      </c>
      <c r="L25" s="170">
        <f>SUM(E25:K25)</f>
        <v>0</v>
      </c>
    </row>
    <row r="26" spans="1:12" ht="15" customHeight="1">
      <c r="A26" s="180"/>
      <c r="B26" s="181"/>
      <c r="C26" s="181"/>
      <c r="D26" s="182"/>
      <c r="E26" s="171"/>
      <c r="F26" s="169"/>
      <c r="G26" s="169"/>
      <c r="H26" s="169"/>
      <c r="I26" s="169"/>
      <c r="J26" s="169"/>
      <c r="K26" s="169"/>
      <c r="L26" s="170" t="s">
        <v>30</v>
      </c>
    </row>
    <row r="27" spans="1:12" ht="15" customHeight="1">
      <c r="A27" s="190" t="s">
        <v>226</v>
      </c>
      <c r="B27" s="191"/>
      <c r="C27" s="191"/>
      <c r="D27" s="192"/>
      <c r="E27" s="171"/>
      <c r="F27" s="169"/>
      <c r="G27" s="169"/>
      <c r="H27" s="167">
        <v>0</v>
      </c>
      <c r="I27" s="169"/>
      <c r="J27" s="169"/>
      <c r="K27" s="167">
        <v>0</v>
      </c>
      <c r="L27" s="170">
        <f>SUM(E27:K27)</f>
        <v>0</v>
      </c>
    </row>
    <row r="28" spans="1:12" ht="15" customHeight="1">
      <c r="A28" s="155"/>
      <c r="B28" s="140"/>
      <c r="C28" s="140"/>
      <c r="D28" s="152"/>
      <c r="E28" s="171"/>
      <c r="F28" s="169"/>
      <c r="G28" s="169"/>
      <c r="H28" s="169"/>
      <c r="I28" s="169"/>
      <c r="J28" s="169"/>
      <c r="K28" s="169"/>
      <c r="L28" s="170" t="s">
        <v>30</v>
      </c>
    </row>
    <row r="29" spans="1:12" ht="15" customHeight="1">
      <c r="A29" s="155" t="s">
        <v>30</v>
      </c>
      <c r="B29" s="140"/>
      <c r="C29" s="140"/>
      <c r="D29" s="152"/>
      <c r="E29" s="171"/>
      <c r="F29" s="169"/>
      <c r="G29" s="169"/>
      <c r="H29" s="169"/>
      <c r="I29" s="169" t="s">
        <v>30</v>
      </c>
      <c r="J29" s="169" t="s">
        <v>30</v>
      </c>
      <c r="K29" s="169" t="s">
        <v>30</v>
      </c>
      <c r="L29" s="170" t="s">
        <v>30</v>
      </c>
    </row>
    <row r="30" spans="1:12" ht="15" customHeight="1">
      <c r="A30" s="155"/>
      <c r="B30" s="140"/>
      <c r="C30" s="140"/>
      <c r="D30" s="152"/>
      <c r="E30" s="171"/>
      <c r="F30" s="169"/>
      <c r="G30" s="169"/>
      <c r="H30" s="169"/>
      <c r="I30" s="169"/>
      <c r="J30" s="169"/>
      <c r="K30" s="169"/>
      <c r="L30" s="170" t="s">
        <v>30</v>
      </c>
    </row>
    <row r="31" spans="1:12" ht="15" customHeight="1">
      <c r="A31" s="155" t="s">
        <v>227</v>
      </c>
      <c r="B31" s="140"/>
      <c r="C31" s="140"/>
      <c r="D31" s="152"/>
      <c r="E31" s="171"/>
      <c r="F31" s="169"/>
      <c r="G31" s="169"/>
      <c r="H31" s="169"/>
      <c r="I31" s="169"/>
      <c r="J31" s="169"/>
      <c r="K31" s="167">
        <v>0</v>
      </c>
      <c r="L31" s="170">
        <f>+K31</f>
        <v>0</v>
      </c>
    </row>
    <row r="32" spans="1:12" ht="15" customHeight="1">
      <c r="A32" s="180" t="s">
        <v>228</v>
      </c>
      <c r="B32" s="181"/>
      <c r="C32" s="181"/>
      <c r="D32" s="182"/>
      <c r="E32" s="171"/>
      <c r="F32" s="169"/>
      <c r="G32" s="169"/>
      <c r="H32" s="169" t="s">
        <v>30</v>
      </c>
      <c r="I32" s="169"/>
      <c r="J32" s="169"/>
      <c r="K32" s="169" t="s">
        <v>30</v>
      </c>
      <c r="L32" s="170" t="s">
        <v>30</v>
      </c>
    </row>
    <row r="33" spans="1:12" ht="15" customHeight="1">
      <c r="A33" s="155" t="s">
        <v>30</v>
      </c>
      <c r="B33" s="140"/>
      <c r="C33" s="140"/>
      <c r="D33" s="152"/>
      <c r="E33" s="171"/>
      <c r="F33" s="169"/>
      <c r="G33" s="169"/>
      <c r="H33" s="169" t="s">
        <v>30</v>
      </c>
      <c r="I33" s="169"/>
      <c r="J33" s="169"/>
      <c r="K33" s="169" t="s">
        <v>30</v>
      </c>
      <c r="L33" s="170" t="s">
        <v>30</v>
      </c>
    </row>
    <row r="34" spans="1:12" s="141" customFormat="1" ht="15" customHeight="1">
      <c r="A34" s="193" t="s">
        <v>229</v>
      </c>
      <c r="B34" s="150"/>
      <c r="C34" s="150"/>
      <c r="D34" s="194"/>
      <c r="E34" s="172">
        <f>SUM(E13:E33)</f>
        <v>0</v>
      </c>
      <c r="F34" s="173">
        <f aca="true" t="shared" si="1" ref="F34:L34">SUM(F13:F33)</f>
        <v>0</v>
      </c>
      <c r="G34" s="173">
        <f t="shared" si="1"/>
        <v>0</v>
      </c>
      <c r="H34" s="173">
        <f t="shared" si="1"/>
        <v>0</v>
      </c>
      <c r="I34" s="173">
        <f t="shared" si="1"/>
        <v>0</v>
      </c>
      <c r="J34" s="173">
        <f t="shared" si="1"/>
        <v>0</v>
      </c>
      <c r="K34" s="173">
        <f t="shared" si="1"/>
        <v>0</v>
      </c>
      <c r="L34" s="174">
        <f t="shared" si="1"/>
        <v>0</v>
      </c>
    </row>
    <row r="35" spans="1:12" ht="15" customHeight="1">
      <c r="A35" s="137" t="s">
        <v>30</v>
      </c>
      <c r="B35" s="137"/>
      <c r="C35" s="137"/>
      <c r="D35" s="137"/>
      <c r="E35" s="139"/>
      <c r="F35" s="139"/>
      <c r="G35" s="139"/>
      <c r="H35" s="139"/>
      <c r="I35" s="139"/>
      <c r="J35" s="139"/>
      <c r="K35" s="139"/>
      <c r="L35" s="139" t="s">
        <v>30</v>
      </c>
    </row>
    <row r="36" spans="1:12" ht="15" customHeight="1">
      <c r="A36" s="137"/>
      <c r="B36" s="137"/>
      <c r="C36" s="137"/>
      <c r="D36" s="137"/>
      <c r="E36" s="139"/>
      <c r="F36" s="139"/>
      <c r="G36" s="139"/>
      <c r="H36" s="139"/>
      <c r="I36" s="139"/>
      <c r="J36" s="139"/>
      <c r="K36" s="139"/>
      <c r="L36" s="139"/>
    </row>
    <row r="37" spans="1:12" ht="15" customHeight="1">
      <c r="A37" s="137"/>
      <c r="B37" s="137"/>
      <c r="C37" s="137"/>
      <c r="D37" s="137"/>
      <c r="E37" s="139"/>
      <c r="F37" s="139"/>
      <c r="G37" s="139"/>
      <c r="H37" s="139"/>
      <c r="I37" s="139"/>
      <c r="J37" s="139"/>
      <c r="K37" s="139"/>
      <c r="L37" s="139"/>
    </row>
    <row r="38" spans="1:12" ht="15" customHeight="1">
      <c r="A38" s="108" t="s">
        <v>74</v>
      </c>
      <c r="B38" s="109"/>
      <c r="C38" s="105"/>
      <c r="D38" s="109"/>
      <c r="E38" s="107"/>
      <c r="F38" s="344"/>
      <c r="G38" s="344"/>
      <c r="H38" s="345"/>
      <c r="I38" s="139"/>
      <c r="J38" s="139"/>
      <c r="K38" s="139"/>
      <c r="L38" s="139"/>
    </row>
    <row r="39" spans="1:12" ht="15" customHeight="1">
      <c r="A39" s="60" t="s">
        <v>75</v>
      </c>
      <c r="B39" s="110"/>
      <c r="C39" s="4"/>
      <c r="D39" s="4" t="s">
        <v>121</v>
      </c>
      <c r="E39" s="26"/>
      <c r="F39" s="169"/>
      <c r="G39" s="169"/>
      <c r="H39" s="170"/>
      <c r="I39" s="139"/>
      <c r="J39" s="139"/>
      <c r="K39" s="139"/>
      <c r="L39" s="139"/>
    </row>
    <row r="40" spans="1:12" ht="15" customHeight="1">
      <c r="A40" s="60" t="s">
        <v>73</v>
      </c>
      <c r="B40" s="23"/>
      <c r="C40" s="23"/>
      <c r="D40" s="4"/>
      <c r="E40" s="4"/>
      <c r="F40" s="169"/>
      <c r="G40" s="169"/>
      <c r="H40" s="170"/>
      <c r="I40" s="139"/>
      <c r="J40" s="139"/>
      <c r="K40" s="139"/>
      <c r="L40" s="139"/>
    </row>
    <row r="41" spans="1:12" ht="15" customHeight="1">
      <c r="A41" s="60" t="s">
        <v>106</v>
      </c>
      <c r="B41" s="23"/>
      <c r="C41" s="23"/>
      <c r="D41" s="4"/>
      <c r="E41" s="4"/>
      <c r="F41" s="169"/>
      <c r="G41" s="169"/>
      <c r="H41" s="170"/>
      <c r="I41" s="139"/>
      <c r="J41" s="139"/>
      <c r="K41" s="139"/>
      <c r="L41" s="139"/>
    </row>
    <row r="42" spans="1:12" ht="15" customHeight="1">
      <c r="A42" s="101" t="s">
        <v>107</v>
      </c>
      <c r="B42" s="103"/>
      <c r="C42" s="103"/>
      <c r="D42" s="106"/>
      <c r="E42" s="106"/>
      <c r="F42" s="195"/>
      <c r="G42" s="195"/>
      <c r="H42" s="198"/>
      <c r="I42" s="139"/>
      <c r="J42" s="139"/>
      <c r="K42" s="139"/>
      <c r="L42" s="139"/>
    </row>
    <row r="43" spans="1:12" ht="15" customHeight="1">
      <c r="A43" s="137"/>
      <c r="B43" s="137"/>
      <c r="C43" s="137"/>
      <c r="D43" s="137"/>
      <c r="E43" s="139"/>
      <c r="F43" s="139"/>
      <c r="G43" s="139"/>
      <c r="H43" s="139"/>
      <c r="I43" s="139"/>
      <c r="J43" s="139"/>
      <c r="K43" s="139"/>
      <c r="L43" s="139"/>
    </row>
    <row r="44" spans="1:12" ht="15" customHeight="1">
      <c r="A44" s="137"/>
      <c r="B44" s="137"/>
      <c r="C44" s="137"/>
      <c r="D44" s="137"/>
      <c r="E44" s="139"/>
      <c r="F44" s="139"/>
      <c r="G44" s="139"/>
      <c r="H44" s="139"/>
      <c r="I44" s="139"/>
      <c r="J44" s="139"/>
      <c r="K44" s="139"/>
      <c r="L44" s="139"/>
    </row>
    <row r="45" ht="15" customHeight="1">
      <c r="B45" s="142"/>
    </row>
    <row r="46" spans="1:12" ht="15" customHeight="1">
      <c r="A46" s="346" t="s">
        <v>30</v>
      </c>
      <c r="B46" s="347"/>
      <c r="C46" s="347"/>
      <c r="D46" s="347"/>
      <c r="E46" s="346" t="s">
        <v>160</v>
      </c>
      <c r="F46" s="349"/>
      <c r="G46" s="349"/>
      <c r="H46" s="350"/>
      <c r="I46" s="349" t="s">
        <v>292</v>
      </c>
      <c r="J46" s="349"/>
      <c r="K46" s="349"/>
      <c r="L46" s="351"/>
    </row>
    <row r="47" spans="1:12" ht="15" customHeight="1" thickBot="1">
      <c r="A47" s="356" t="s">
        <v>208</v>
      </c>
      <c r="B47" s="535">
        <v>43100</v>
      </c>
      <c r="C47" s="357"/>
      <c r="D47" s="357" t="s">
        <v>30</v>
      </c>
      <c r="E47" s="356"/>
      <c r="F47" s="357"/>
      <c r="G47" s="358"/>
      <c r="H47" s="359"/>
      <c r="I47" s="360"/>
      <c r="J47" s="360"/>
      <c r="K47" s="360"/>
      <c r="L47" s="361"/>
    </row>
    <row r="48" spans="1:12" ht="15" customHeight="1">
      <c r="A48" s="536" t="s">
        <v>30</v>
      </c>
      <c r="B48" s="537"/>
      <c r="C48" s="537"/>
      <c r="D48" s="537"/>
      <c r="E48" s="367"/>
      <c r="F48" s="360"/>
      <c r="G48" s="537"/>
      <c r="H48" s="537"/>
      <c r="I48" s="360"/>
      <c r="J48" s="360"/>
      <c r="K48" s="360"/>
      <c r="L48" s="361"/>
    </row>
    <row r="49" spans="1:12" ht="15" customHeight="1">
      <c r="A49" s="538"/>
      <c r="B49" s="538"/>
      <c r="C49" s="538"/>
      <c r="D49" s="538"/>
      <c r="E49" s="362" t="s">
        <v>30</v>
      </c>
      <c r="F49" s="363"/>
      <c r="G49" s="363"/>
      <c r="H49" s="364"/>
      <c r="I49" s="365"/>
      <c r="J49" s="365"/>
      <c r="K49" s="365"/>
      <c r="L49" s="366" t="s">
        <v>30</v>
      </c>
    </row>
    <row r="50" spans="1:12" ht="15" customHeight="1">
      <c r="A50" s="536"/>
      <c r="B50" s="537"/>
      <c r="C50" s="537"/>
      <c r="D50" s="537"/>
      <c r="E50" s="536"/>
      <c r="F50" s="537"/>
      <c r="G50" s="537"/>
      <c r="H50" s="537"/>
      <c r="I50" s="537"/>
      <c r="J50" s="360"/>
      <c r="K50" s="360"/>
      <c r="L50" s="361"/>
    </row>
    <row r="51" spans="1:12" ht="15" customHeight="1">
      <c r="A51" s="367"/>
      <c r="B51" s="368"/>
      <c r="C51" s="360"/>
      <c r="D51" s="368"/>
      <c r="E51" s="539" t="s">
        <v>161</v>
      </c>
      <c r="F51" s="540" t="s">
        <v>210</v>
      </c>
      <c r="G51" s="540" t="s">
        <v>164</v>
      </c>
      <c r="H51" s="360" t="s">
        <v>211</v>
      </c>
      <c r="I51" s="360"/>
      <c r="J51" s="537"/>
      <c r="K51" s="540" t="s">
        <v>162</v>
      </c>
      <c r="L51" s="541" t="s">
        <v>31</v>
      </c>
    </row>
    <row r="52" spans="1:12" ht="15" customHeight="1">
      <c r="A52" s="367"/>
      <c r="B52" s="368"/>
      <c r="C52" s="360"/>
      <c r="D52" s="368"/>
      <c r="E52" s="542" t="s">
        <v>212</v>
      </c>
      <c r="F52" s="540" t="s">
        <v>213</v>
      </c>
      <c r="G52" s="540" t="s">
        <v>214</v>
      </c>
      <c r="H52" s="543" t="s">
        <v>215</v>
      </c>
      <c r="I52" s="540" t="s">
        <v>215</v>
      </c>
      <c r="J52" s="543" t="s">
        <v>242</v>
      </c>
      <c r="K52" s="540" t="s">
        <v>214</v>
      </c>
      <c r="L52" s="541" t="s">
        <v>216</v>
      </c>
    </row>
    <row r="53" spans="1:12" ht="15" customHeight="1">
      <c r="A53" s="367"/>
      <c r="B53" s="368"/>
      <c r="C53" s="360"/>
      <c r="D53" s="368"/>
      <c r="E53" s="542" t="s">
        <v>30</v>
      </c>
      <c r="F53" s="540" t="s">
        <v>161</v>
      </c>
      <c r="G53" s="543" t="s">
        <v>217</v>
      </c>
      <c r="H53" s="543" t="s">
        <v>165</v>
      </c>
      <c r="I53" s="540" t="s">
        <v>218</v>
      </c>
      <c r="J53" s="543" t="s">
        <v>243</v>
      </c>
      <c r="K53" s="540" t="s">
        <v>219</v>
      </c>
      <c r="L53" s="541" t="s">
        <v>36</v>
      </c>
    </row>
    <row r="54" spans="1:12" ht="15" customHeight="1">
      <c r="A54" s="544"/>
      <c r="B54" s="545"/>
      <c r="C54" s="546"/>
      <c r="D54" s="545"/>
      <c r="E54" s="547"/>
      <c r="F54" s="545"/>
      <c r="G54" s="545"/>
      <c r="H54" s="545"/>
      <c r="I54" s="545"/>
      <c r="J54" s="545"/>
      <c r="K54" s="545"/>
      <c r="L54" s="548"/>
    </row>
    <row r="55" spans="1:12" ht="15" customHeight="1">
      <c r="A55" s="536"/>
      <c r="B55" s="549"/>
      <c r="C55" s="537"/>
      <c r="D55" s="549"/>
      <c r="E55" s="550"/>
      <c r="F55" s="549"/>
      <c r="G55" s="549"/>
      <c r="H55" s="549"/>
      <c r="I55" s="549"/>
      <c r="J55" s="549"/>
      <c r="K55" s="549"/>
      <c r="L55" s="551"/>
    </row>
    <row r="56" spans="1:12" ht="15" customHeight="1">
      <c r="A56" s="367" t="s">
        <v>293</v>
      </c>
      <c r="B56" s="368"/>
      <c r="C56" s="360"/>
      <c r="D56" s="368"/>
      <c r="E56" s="552">
        <v>0</v>
      </c>
      <c r="F56" s="371">
        <v>0</v>
      </c>
      <c r="G56" s="371">
        <v>0</v>
      </c>
      <c r="H56" s="371">
        <v>0</v>
      </c>
      <c r="I56" s="371">
        <v>0</v>
      </c>
      <c r="J56" s="371">
        <v>0</v>
      </c>
      <c r="K56" s="371">
        <v>0</v>
      </c>
      <c r="L56" s="372">
        <f>SUM(E56:K56)</f>
        <v>0</v>
      </c>
    </row>
    <row r="57" spans="1:12" ht="15" customHeight="1">
      <c r="A57" s="367"/>
      <c r="B57" s="368"/>
      <c r="C57" s="360"/>
      <c r="D57" s="368"/>
      <c r="E57" s="370"/>
      <c r="F57" s="368"/>
      <c r="G57" s="368"/>
      <c r="H57" s="368"/>
      <c r="I57" s="368"/>
      <c r="J57" s="368"/>
      <c r="K57" s="368"/>
      <c r="L57" s="369"/>
    </row>
    <row r="58" spans="1:12" ht="15" customHeight="1">
      <c r="A58" s="346" t="s">
        <v>295</v>
      </c>
      <c r="B58" s="580"/>
      <c r="C58" s="349"/>
      <c r="D58" s="581"/>
      <c r="E58" s="370"/>
      <c r="F58" s="368"/>
      <c r="G58" s="368"/>
      <c r="H58" s="368"/>
      <c r="I58" s="368"/>
      <c r="J58" s="368"/>
      <c r="K58" s="368"/>
      <c r="L58" s="369"/>
    </row>
    <row r="59" spans="1:12" ht="15" customHeight="1">
      <c r="A59" s="352" t="s">
        <v>294</v>
      </c>
      <c r="B59" s="371"/>
      <c r="C59" s="354"/>
      <c r="D59" s="372"/>
      <c r="E59" s="370"/>
      <c r="F59" s="368"/>
      <c r="G59" s="368"/>
      <c r="H59" s="368"/>
      <c r="I59" s="368"/>
      <c r="J59" s="368"/>
      <c r="K59" s="368"/>
      <c r="L59" s="369"/>
    </row>
    <row r="60" spans="1:12" ht="15" customHeight="1">
      <c r="A60" s="367"/>
      <c r="B60" s="368"/>
      <c r="C60" s="360"/>
      <c r="D60" s="368"/>
      <c r="E60" s="370"/>
      <c r="F60" s="368"/>
      <c r="G60" s="368"/>
      <c r="H60" s="368"/>
      <c r="I60" s="368"/>
      <c r="J60" s="368"/>
      <c r="K60" s="368"/>
      <c r="L60" s="369"/>
    </row>
    <row r="61" spans="1:12" ht="15" customHeight="1">
      <c r="A61" s="367"/>
      <c r="B61" s="368"/>
      <c r="C61" s="360"/>
      <c r="D61" s="368"/>
      <c r="E61" s="370"/>
      <c r="F61" s="368"/>
      <c r="G61" s="368"/>
      <c r="H61" s="368"/>
      <c r="I61" s="368"/>
      <c r="J61" s="368"/>
      <c r="K61" s="368"/>
      <c r="L61" s="369"/>
    </row>
    <row r="62" spans="1:12" ht="15" customHeight="1">
      <c r="A62" s="542" t="s">
        <v>307</v>
      </c>
      <c r="B62" s="553" t="s">
        <v>241</v>
      </c>
      <c r="C62" s="554" t="s">
        <v>236</v>
      </c>
      <c r="D62" s="553" t="s">
        <v>239</v>
      </c>
      <c r="E62" s="370"/>
      <c r="F62" s="368"/>
      <c r="G62" s="368"/>
      <c r="H62" s="368"/>
      <c r="I62" s="368"/>
      <c r="J62" s="368"/>
      <c r="K62" s="368"/>
      <c r="L62" s="369"/>
    </row>
    <row r="63" spans="1:12" ht="15" customHeight="1">
      <c r="A63" s="542"/>
      <c r="B63" s="553" t="s">
        <v>240</v>
      </c>
      <c r="C63" s="554" t="s">
        <v>237</v>
      </c>
      <c r="D63" s="553" t="s">
        <v>44</v>
      </c>
      <c r="E63" s="370"/>
      <c r="F63" s="368"/>
      <c r="G63" s="368"/>
      <c r="H63" s="368"/>
      <c r="I63" s="368"/>
      <c r="J63" s="368"/>
      <c r="K63" s="368"/>
      <c r="L63" s="369"/>
    </row>
    <row r="64" spans="1:12" ht="15" customHeight="1">
      <c r="A64" s="542"/>
      <c r="B64" s="368"/>
      <c r="C64" s="554"/>
      <c r="D64" s="368"/>
      <c r="E64" s="370"/>
      <c r="F64" s="368"/>
      <c r="G64" s="368"/>
      <c r="H64" s="368"/>
      <c r="I64" s="368"/>
      <c r="J64" s="368"/>
      <c r="K64" s="368"/>
      <c r="L64" s="369"/>
    </row>
    <row r="65" spans="1:12" ht="15" customHeight="1">
      <c r="A65" s="536" t="s">
        <v>304</v>
      </c>
      <c r="B65" s="555">
        <v>0</v>
      </c>
      <c r="C65" s="555">
        <v>0</v>
      </c>
      <c r="D65" s="586">
        <f>+B65*C65</f>
        <v>0</v>
      </c>
      <c r="E65" s="550"/>
      <c r="F65" s="549"/>
      <c r="G65" s="368"/>
      <c r="H65" s="368"/>
      <c r="I65" s="368"/>
      <c r="J65" s="368"/>
      <c r="K65" s="368"/>
      <c r="L65" s="369"/>
    </row>
    <row r="66" spans="1:12" ht="15" customHeight="1">
      <c r="A66" s="536" t="s">
        <v>305</v>
      </c>
      <c r="B66" s="555">
        <v>0</v>
      </c>
      <c r="C66" s="555">
        <v>0</v>
      </c>
      <c r="D66" s="549">
        <f>+B66*C66</f>
        <v>0</v>
      </c>
      <c r="E66" s="550"/>
      <c r="F66" s="549"/>
      <c r="G66" s="368"/>
      <c r="H66" s="368"/>
      <c r="I66" s="368"/>
      <c r="J66" s="368"/>
      <c r="K66" s="368"/>
      <c r="L66" s="369"/>
    </row>
    <row r="67" spans="1:12" ht="15" customHeight="1" thickBot="1">
      <c r="A67" s="536"/>
      <c r="B67" s="587">
        <f>SUM(B65:B66)</f>
        <v>0</v>
      </c>
      <c r="C67" s="368" t="s">
        <v>30</v>
      </c>
      <c r="D67" s="558">
        <f>SUM(D65:D66)</f>
        <v>0</v>
      </c>
      <c r="E67" s="550"/>
      <c r="F67" s="368">
        <f>+D67-B67</f>
        <v>0</v>
      </c>
      <c r="G67" s="368"/>
      <c r="H67" s="368"/>
      <c r="I67" s="368"/>
      <c r="J67" s="368"/>
      <c r="K67" s="368"/>
      <c r="L67" s="372">
        <f>SUM(E67:K67)</f>
        <v>0</v>
      </c>
    </row>
    <row r="68" spans="1:12" ht="15" customHeight="1" thickTop="1">
      <c r="A68" s="536"/>
      <c r="B68" s="549"/>
      <c r="C68" s="549"/>
      <c r="D68" s="549"/>
      <c r="E68" s="550"/>
      <c r="F68" s="549"/>
      <c r="G68" s="368"/>
      <c r="H68" s="368"/>
      <c r="I68" s="368"/>
      <c r="J68" s="368"/>
      <c r="K68" s="368"/>
      <c r="L68" s="369"/>
    </row>
    <row r="69" spans="1:12" ht="15" customHeight="1">
      <c r="A69" s="367" t="s">
        <v>30</v>
      </c>
      <c r="B69" s="368"/>
      <c r="C69" s="360"/>
      <c r="D69" s="368"/>
      <c r="E69" s="370"/>
      <c r="F69" s="368"/>
      <c r="G69" s="368"/>
      <c r="H69" s="368"/>
      <c r="I69" s="368"/>
      <c r="J69" s="368"/>
      <c r="K69" s="368"/>
      <c r="L69" s="369" t="s">
        <v>30</v>
      </c>
    </row>
    <row r="70" spans="1:12" ht="15" customHeight="1">
      <c r="A70" s="367"/>
      <c r="B70" s="368"/>
      <c r="C70" s="360"/>
      <c r="D70" s="368"/>
      <c r="E70" s="370"/>
      <c r="F70" s="368"/>
      <c r="G70" s="368"/>
      <c r="H70" s="368"/>
      <c r="I70" s="368"/>
      <c r="J70" s="368"/>
      <c r="K70" s="368"/>
      <c r="L70" s="369"/>
    </row>
    <row r="71" spans="1:12" ht="15" customHeight="1">
      <c r="A71" s="542" t="s">
        <v>232</v>
      </c>
      <c r="B71" s="553" t="s">
        <v>241</v>
      </c>
      <c r="C71" s="554" t="s">
        <v>236</v>
      </c>
      <c r="D71" s="553" t="s">
        <v>239</v>
      </c>
      <c r="E71" s="370"/>
      <c r="F71" s="368"/>
      <c r="G71" s="368"/>
      <c r="H71" s="368"/>
      <c r="I71" s="368"/>
      <c r="J71" s="368"/>
      <c r="K71" s="368"/>
      <c r="L71" s="369" t="s">
        <v>30</v>
      </c>
    </row>
    <row r="72" spans="1:12" ht="15" customHeight="1">
      <c r="A72" s="542"/>
      <c r="B72" s="553" t="s">
        <v>240</v>
      </c>
      <c r="C72" s="554" t="s">
        <v>238</v>
      </c>
      <c r="D72" s="553" t="s">
        <v>44</v>
      </c>
      <c r="E72" s="370"/>
      <c r="F72" s="368"/>
      <c r="G72" s="368"/>
      <c r="H72" s="368"/>
      <c r="I72" s="368"/>
      <c r="J72" s="368"/>
      <c r="K72" s="368"/>
      <c r="L72" s="369"/>
    </row>
    <row r="73" spans="1:12" ht="15" customHeight="1">
      <c r="A73" s="542"/>
      <c r="B73" s="549"/>
      <c r="C73" s="554"/>
      <c r="D73" s="549"/>
      <c r="E73" s="370"/>
      <c r="F73" s="368"/>
      <c r="G73" s="368"/>
      <c r="H73" s="368"/>
      <c r="I73" s="368"/>
      <c r="J73" s="368"/>
      <c r="K73" s="368"/>
      <c r="L73" s="369"/>
    </row>
    <row r="74" spans="1:12" ht="15" customHeight="1">
      <c r="A74" s="536" t="s">
        <v>233</v>
      </c>
      <c r="B74" s="549">
        <v>0</v>
      </c>
      <c r="C74" s="555">
        <v>0</v>
      </c>
      <c r="D74" s="549">
        <f>+B74*C74</f>
        <v>0</v>
      </c>
      <c r="E74" s="370"/>
      <c r="F74" s="549"/>
      <c r="G74" s="549"/>
      <c r="H74" s="368"/>
      <c r="I74" s="368"/>
      <c r="J74" s="368"/>
      <c r="K74" s="368"/>
      <c r="L74" s="369"/>
    </row>
    <row r="75" spans="1:12" ht="15" customHeight="1">
      <c r="A75" s="536" t="s">
        <v>233</v>
      </c>
      <c r="B75" s="549">
        <v>0</v>
      </c>
      <c r="C75" s="555">
        <v>0</v>
      </c>
      <c r="D75" s="549">
        <f>+B75*C75</f>
        <v>0</v>
      </c>
      <c r="E75" s="370"/>
      <c r="F75" s="549"/>
      <c r="G75" s="549"/>
      <c r="H75" s="368"/>
      <c r="I75" s="368"/>
      <c r="J75" s="368"/>
      <c r="K75" s="368"/>
      <c r="L75" s="369"/>
    </row>
    <row r="76" spans="1:12" ht="15" customHeight="1" thickBot="1">
      <c r="A76" s="536"/>
      <c r="B76" s="557">
        <f>SUM(B74:B75)</f>
        <v>0</v>
      </c>
      <c r="C76" s="368" t="s">
        <v>30</v>
      </c>
      <c r="D76" s="558">
        <f>SUM(D74:D75)</f>
        <v>0</v>
      </c>
      <c r="E76" s="370"/>
      <c r="F76" s="538"/>
      <c r="G76" s="368">
        <f>+D76-B76</f>
        <v>0</v>
      </c>
      <c r="H76" s="368"/>
      <c r="I76" s="368"/>
      <c r="J76" s="368"/>
      <c r="K76" s="368"/>
      <c r="L76" s="372">
        <f>SUM(E76:K76)</f>
        <v>0</v>
      </c>
    </row>
    <row r="77" spans="1:12" ht="15" customHeight="1" thickTop="1">
      <c r="A77" s="536"/>
      <c r="B77" s="549"/>
      <c r="C77" s="549"/>
      <c r="D77" s="549"/>
      <c r="E77" s="370"/>
      <c r="F77" s="549"/>
      <c r="G77" s="549"/>
      <c r="H77" s="368"/>
      <c r="I77" s="368"/>
      <c r="J77" s="368"/>
      <c r="K77" s="368"/>
      <c r="L77" s="369"/>
    </row>
    <row r="78" spans="1:12" ht="15" customHeight="1">
      <c r="A78" s="367" t="s">
        <v>30</v>
      </c>
      <c r="B78" s="368"/>
      <c r="C78" s="360"/>
      <c r="D78" s="368"/>
      <c r="E78" s="370"/>
      <c r="F78" s="368"/>
      <c r="G78" s="368"/>
      <c r="H78" s="368"/>
      <c r="I78" s="368"/>
      <c r="J78" s="368"/>
      <c r="K78" s="368"/>
      <c r="L78" s="369"/>
    </row>
    <row r="79" spans="1:12" ht="15" customHeight="1">
      <c r="A79" s="559"/>
      <c r="B79" s="561"/>
      <c r="C79" s="562"/>
      <c r="D79" s="560"/>
      <c r="E79" s="370"/>
      <c r="F79" s="368"/>
      <c r="G79" s="368"/>
      <c r="H79" s="549"/>
      <c r="I79" s="368"/>
      <c r="J79" s="368"/>
      <c r="K79" s="549"/>
      <c r="L79" s="369"/>
    </row>
    <row r="80" spans="1:12" ht="15" customHeight="1">
      <c r="A80" s="542" t="s">
        <v>94</v>
      </c>
      <c r="B80" s="553" t="s">
        <v>241</v>
      </c>
      <c r="C80" s="554" t="s">
        <v>235</v>
      </c>
      <c r="D80" s="553" t="s">
        <v>239</v>
      </c>
      <c r="E80" s="370"/>
      <c r="F80" s="368"/>
      <c r="G80" s="368"/>
      <c r="H80" s="549"/>
      <c r="I80" s="368"/>
      <c r="J80" s="368"/>
      <c r="K80" s="549"/>
      <c r="L80" s="369"/>
    </row>
    <row r="81" spans="1:12" ht="15" customHeight="1">
      <c r="A81" s="538" t="s">
        <v>30</v>
      </c>
      <c r="B81" s="553" t="s">
        <v>240</v>
      </c>
      <c r="C81" s="554"/>
      <c r="D81" s="553" t="s">
        <v>44</v>
      </c>
      <c r="E81" s="370"/>
      <c r="F81" s="368"/>
      <c r="G81" s="368"/>
      <c r="H81" s="549"/>
      <c r="I81" s="368"/>
      <c r="J81" s="368"/>
      <c r="K81" s="549"/>
      <c r="L81" s="369"/>
    </row>
    <row r="82" spans="1:12" ht="15" customHeight="1">
      <c r="A82" s="538"/>
      <c r="B82" s="553"/>
      <c r="C82" s="554"/>
      <c r="D82" s="553"/>
      <c r="E82" s="370"/>
      <c r="F82" s="368"/>
      <c r="G82" s="368"/>
      <c r="H82" s="549"/>
      <c r="I82" s="368"/>
      <c r="J82" s="368"/>
      <c r="K82" s="549"/>
      <c r="L82" s="369"/>
    </row>
    <row r="83" spans="1:12" ht="15" customHeight="1" thickBot="1">
      <c r="A83" s="538" t="s">
        <v>178</v>
      </c>
      <c r="B83" s="566">
        <v>0</v>
      </c>
      <c r="C83" s="562">
        <v>1</v>
      </c>
      <c r="D83" s="567">
        <f>+B83*C83</f>
        <v>0</v>
      </c>
      <c r="E83" s="370"/>
      <c r="F83" s="368"/>
      <c r="G83" s="368"/>
      <c r="H83" s="549"/>
      <c r="I83" s="549" t="s">
        <v>30</v>
      </c>
      <c r="J83" s="368"/>
      <c r="K83" s="549" t="s">
        <v>30</v>
      </c>
      <c r="L83" s="369"/>
    </row>
    <row r="84" spans="1:12" ht="15" customHeight="1" thickTop="1">
      <c r="A84" s="538" t="s">
        <v>179</v>
      </c>
      <c r="B84" s="561"/>
      <c r="C84" s="562"/>
      <c r="D84" s="561" t="s">
        <v>30</v>
      </c>
      <c r="E84" s="370" t="s">
        <v>30</v>
      </c>
      <c r="F84" s="368"/>
      <c r="G84" s="368"/>
      <c r="H84" s="549"/>
      <c r="I84" s="368"/>
      <c r="J84" s="368"/>
      <c r="K84" s="549"/>
      <c r="L84" s="369"/>
    </row>
    <row r="85" spans="1:12" ht="15" customHeight="1">
      <c r="A85" s="559"/>
      <c r="B85" s="561"/>
      <c r="C85" s="562"/>
      <c r="D85" s="561" t="s">
        <v>30</v>
      </c>
      <c r="E85" s="370"/>
      <c r="F85" s="368"/>
      <c r="G85" s="368"/>
      <c r="H85" s="549"/>
      <c r="I85" s="368"/>
      <c r="J85" s="368"/>
      <c r="K85" s="549"/>
      <c r="L85" s="369"/>
    </row>
    <row r="86" spans="1:12" ht="15" customHeight="1">
      <c r="A86" s="542" t="s">
        <v>101</v>
      </c>
      <c r="B86" s="561"/>
      <c r="C86" s="562"/>
      <c r="D86" s="561" t="s">
        <v>30</v>
      </c>
      <c r="E86" s="370"/>
      <c r="F86" s="368"/>
      <c r="G86" s="368"/>
      <c r="H86" s="549"/>
      <c r="I86" s="368"/>
      <c r="J86" s="368"/>
      <c r="K86" s="549"/>
      <c r="L86" s="369"/>
    </row>
    <row r="87" spans="1:12" ht="15" customHeight="1" thickBot="1">
      <c r="A87" s="538" t="s">
        <v>178</v>
      </c>
      <c r="B87" s="566">
        <v>0</v>
      </c>
      <c r="C87" s="562">
        <v>1</v>
      </c>
      <c r="D87" s="567">
        <f>+B87*C87</f>
        <v>0</v>
      </c>
      <c r="E87" s="370"/>
      <c r="F87" s="368"/>
      <c r="G87" s="368"/>
      <c r="H87" s="549" t="s">
        <v>30</v>
      </c>
      <c r="I87" s="368"/>
      <c r="J87" s="368"/>
      <c r="K87" s="549" t="s">
        <v>30</v>
      </c>
      <c r="L87" s="369"/>
    </row>
    <row r="88" spans="1:12" ht="15" customHeight="1" thickTop="1">
      <c r="A88" s="538" t="s">
        <v>30</v>
      </c>
      <c r="B88" s="561"/>
      <c r="C88" s="562"/>
      <c r="D88" s="561" t="s">
        <v>30</v>
      </c>
      <c r="E88" s="370"/>
      <c r="F88" s="368"/>
      <c r="G88" s="368"/>
      <c r="H88" s="549"/>
      <c r="I88" s="368"/>
      <c r="J88" s="368"/>
      <c r="K88" s="549"/>
      <c r="L88" s="369"/>
    </row>
    <row r="89" spans="1:12" ht="15" customHeight="1">
      <c r="A89" s="559"/>
      <c r="B89" s="561"/>
      <c r="C89" s="562"/>
      <c r="D89" s="561" t="s">
        <v>30</v>
      </c>
      <c r="E89" s="370"/>
      <c r="F89" s="368"/>
      <c r="G89" s="368"/>
      <c r="H89" s="549"/>
      <c r="I89" s="368"/>
      <c r="J89" s="368"/>
      <c r="K89" s="549"/>
      <c r="L89" s="369"/>
    </row>
    <row r="90" spans="1:12" ht="15" customHeight="1">
      <c r="A90" s="542" t="s">
        <v>183</v>
      </c>
      <c r="B90" s="561"/>
      <c r="C90" s="562"/>
      <c r="D90" s="561" t="s">
        <v>30</v>
      </c>
      <c r="E90" s="370"/>
      <c r="F90" s="368"/>
      <c r="G90" s="368"/>
      <c r="H90" s="549"/>
      <c r="I90" s="368"/>
      <c r="J90" s="368"/>
      <c r="K90" s="549"/>
      <c r="L90" s="369"/>
    </row>
    <row r="91" spans="1:12" ht="15" customHeight="1" thickBot="1">
      <c r="A91" s="538" t="s">
        <v>178</v>
      </c>
      <c r="B91" s="566">
        <v>0</v>
      </c>
      <c r="C91" s="562">
        <v>1</v>
      </c>
      <c r="D91" s="567">
        <f>+B91*C91</f>
        <v>0</v>
      </c>
      <c r="E91" s="370"/>
      <c r="F91" s="368"/>
      <c r="G91" s="368"/>
      <c r="H91" s="549"/>
      <c r="I91" s="368"/>
      <c r="J91" s="549" t="s">
        <v>30</v>
      </c>
      <c r="K91" s="549" t="s">
        <v>30</v>
      </c>
      <c r="L91" s="369"/>
    </row>
    <row r="92" spans="1:12" ht="15" customHeight="1" thickTop="1">
      <c r="A92" s="568" t="s">
        <v>179</v>
      </c>
      <c r="B92" s="563"/>
      <c r="C92" s="569"/>
      <c r="D92" s="563" t="s">
        <v>30</v>
      </c>
      <c r="E92" s="552"/>
      <c r="F92" s="371"/>
      <c r="G92" s="371"/>
      <c r="H92" s="556"/>
      <c r="I92" s="371"/>
      <c r="J92" s="371"/>
      <c r="K92" s="556"/>
      <c r="L92" s="372"/>
    </row>
    <row r="93" spans="1:12" ht="15" customHeight="1">
      <c r="A93" s="537"/>
      <c r="B93" s="561"/>
      <c r="C93" s="562"/>
      <c r="D93" s="561"/>
      <c r="E93" s="370"/>
      <c r="F93" s="368"/>
      <c r="G93" s="368"/>
      <c r="H93" s="549"/>
      <c r="I93" s="368"/>
      <c r="J93" s="368"/>
      <c r="K93" s="549"/>
      <c r="L93" s="369"/>
    </row>
    <row r="94" spans="1:12" ht="15" customHeight="1">
      <c r="A94" s="537"/>
      <c r="B94" s="561"/>
      <c r="C94" s="562"/>
      <c r="D94" s="561"/>
      <c r="E94" s="370"/>
      <c r="F94" s="368"/>
      <c r="G94" s="368"/>
      <c r="H94" s="549"/>
      <c r="I94" s="368"/>
      <c r="J94" s="368"/>
      <c r="K94" s="549"/>
      <c r="L94" s="369"/>
    </row>
    <row r="95" spans="1:12" ht="15" customHeight="1">
      <c r="A95" s="352"/>
      <c r="B95" s="571"/>
      <c r="C95" s="572"/>
      <c r="D95" s="563"/>
      <c r="E95" s="552"/>
      <c r="F95" s="371"/>
      <c r="G95" s="371"/>
      <c r="H95" s="371"/>
      <c r="I95" s="371"/>
      <c r="J95" s="371"/>
      <c r="K95" s="371"/>
      <c r="L95" s="372"/>
    </row>
    <row r="96" spans="1:12" ht="15" customHeight="1">
      <c r="A96" s="367"/>
      <c r="B96" s="565"/>
      <c r="C96" s="570"/>
      <c r="D96" s="561"/>
      <c r="E96" s="370"/>
      <c r="F96" s="368"/>
      <c r="G96" s="368"/>
      <c r="H96" s="368"/>
      <c r="I96" s="368"/>
      <c r="J96" s="368"/>
      <c r="K96" s="368"/>
      <c r="L96" s="369"/>
    </row>
    <row r="97" spans="1:12" ht="15" customHeight="1">
      <c r="A97" s="367" t="s">
        <v>247</v>
      </c>
      <c r="B97" s="553" t="s">
        <v>30</v>
      </c>
      <c r="C97" s="554" t="s">
        <v>30</v>
      </c>
      <c r="D97" s="553" t="s">
        <v>30</v>
      </c>
      <c r="E97" s="370">
        <f aca="true" t="shared" si="2" ref="E97:L97">SUM(E56:E95)</f>
        <v>0</v>
      </c>
      <c r="F97" s="370">
        <f t="shared" si="2"/>
        <v>0</v>
      </c>
      <c r="G97" s="370">
        <f t="shared" si="2"/>
        <v>0</v>
      </c>
      <c r="H97" s="370">
        <f t="shared" si="2"/>
        <v>0</v>
      </c>
      <c r="I97" s="370">
        <f t="shared" si="2"/>
        <v>0</v>
      </c>
      <c r="J97" s="370">
        <f t="shared" si="2"/>
        <v>0</v>
      </c>
      <c r="K97" s="370">
        <f t="shared" si="2"/>
        <v>0</v>
      </c>
      <c r="L97" s="370">
        <f t="shared" si="2"/>
        <v>0</v>
      </c>
    </row>
    <row r="98" spans="1:12" ht="15" customHeight="1">
      <c r="A98" s="352"/>
      <c r="B98" s="573"/>
      <c r="C98" s="574"/>
      <c r="D98" s="573"/>
      <c r="E98" s="552"/>
      <c r="F98" s="371"/>
      <c r="G98" s="371"/>
      <c r="H98" s="371"/>
      <c r="I98" s="371"/>
      <c r="J98" s="371"/>
      <c r="K98" s="371"/>
      <c r="L98" s="575"/>
    </row>
    <row r="99" spans="1:12" ht="15" customHeight="1">
      <c r="A99" s="367"/>
      <c r="B99" s="588"/>
      <c r="C99" s="554"/>
      <c r="D99" s="553" t="s">
        <v>30</v>
      </c>
      <c r="E99" s="370"/>
      <c r="F99" s="368"/>
      <c r="G99" s="368"/>
      <c r="H99" s="368"/>
      <c r="I99" s="368"/>
      <c r="J99" s="368"/>
      <c r="K99" s="549" t="s">
        <v>30</v>
      </c>
      <c r="L99" s="576" t="s">
        <v>30</v>
      </c>
    </row>
    <row r="100" spans="1:12" ht="15" customHeight="1">
      <c r="A100" s="367"/>
      <c r="B100" s="588"/>
      <c r="C100" s="554" t="s">
        <v>30</v>
      </c>
      <c r="D100" s="591" t="s">
        <v>239</v>
      </c>
      <c r="E100" s="370"/>
      <c r="F100" s="368"/>
      <c r="G100" s="368"/>
      <c r="H100" s="368"/>
      <c r="I100" s="368"/>
      <c r="J100" s="368"/>
      <c r="K100" s="549"/>
      <c r="L100" s="576"/>
    </row>
    <row r="101" spans="1:12" ht="15" customHeight="1">
      <c r="A101" s="590" t="s">
        <v>93</v>
      </c>
      <c r="B101" s="588"/>
      <c r="C101" s="554"/>
      <c r="D101" s="591" t="s">
        <v>44</v>
      </c>
      <c r="E101" s="370"/>
      <c r="F101" s="368"/>
      <c r="G101" s="368"/>
      <c r="H101" s="368"/>
      <c r="I101" s="368"/>
      <c r="J101" s="368"/>
      <c r="K101" s="537"/>
      <c r="L101" s="576"/>
    </row>
    <row r="102" spans="1:12" ht="15" customHeight="1">
      <c r="A102" s="367"/>
      <c r="B102" s="588"/>
      <c r="C102" s="554"/>
      <c r="D102" s="553"/>
      <c r="E102" s="370"/>
      <c r="F102" s="368"/>
      <c r="G102" s="368"/>
      <c r="H102" s="368"/>
      <c r="I102" s="368"/>
      <c r="J102" s="368"/>
      <c r="K102" s="537"/>
      <c r="L102" s="369"/>
    </row>
    <row r="103" spans="1:12" ht="15" customHeight="1">
      <c r="A103" s="536" t="s">
        <v>244</v>
      </c>
      <c r="B103" s="588"/>
      <c r="C103" s="562"/>
      <c r="D103" s="561">
        <f>+'E. Situaciòn Patrimonial 2017'!G38</f>
        <v>0</v>
      </c>
      <c r="E103" s="370"/>
      <c r="F103" s="368"/>
      <c r="G103" s="368"/>
      <c r="H103" s="368" t="s">
        <v>30</v>
      </c>
      <c r="I103" s="368"/>
      <c r="J103" s="368"/>
      <c r="K103" s="368" t="s">
        <v>30</v>
      </c>
      <c r="L103" s="369" t="s">
        <v>30</v>
      </c>
    </row>
    <row r="104" spans="1:12" ht="15" customHeight="1">
      <c r="A104" s="536" t="s">
        <v>245</v>
      </c>
      <c r="B104" s="588"/>
      <c r="C104" s="562"/>
      <c r="D104" s="561"/>
      <c r="E104" s="370"/>
      <c r="F104" s="368"/>
      <c r="G104" s="368"/>
      <c r="H104" s="368"/>
      <c r="I104" s="368"/>
      <c r="J104" s="368"/>
      <c r="K104" s="368"/>
      <c r="L104" s="369"/>
    </row>
    <row r="105" spans="1:12" ht="15" customHeight="1">
      <c r="A105" s="536" t="s">
        <v>166</v>
      </c>
      <c r="B105" s="588"/>
      <c r="C105" s="562"/>
      <c r="D105" s="563">
        <f>+L97</f>
        <v>0</v>
      </c>
      <c r="E105" s="370"/>
      <c r="F105" s="368"/>
      <c r="G105" s="368"/>
      <c r="H105" s="368"/>
      <c r="I105" s="368"/>
      <c r="J105" s="368"/>
      <c r="K105" s="368"/>
      <c r="L105" s="369"/>
    </row>
    <row r="106" spans="1:12" ht="15" customHeight="1" thickBot="1">
      <c r="A106" s="367" t="s">
        <v>306</v>
      </c>
      <c r="B106" s="588"/>
      <c r="C106" s="562"/>
      <c r="D106" s="564">
        <f>+D103-D105</f>
        <v>0</v>
      </c>
      <c r="E106" s="370"/>
      <c r="F106" s="368"/>
      <c r="G106" s="368"/>
      <c r="H106" s="368"/>
      <c r="I106" s="368"/>
      <c r="J106" s="368"/>
      <c r="K106" s="368">
        <f>+D106</f>
        <v>0</v>
      </c>
      <c r="L106" s="369">
        <f>SUM(E106:K106)</f>
        <v>0</v>
      </c>
    </row>
    <row r="107" spans="1:12" ht="15" customHeight="1" thickBot="1" thickTop="1">
      <c r="A107" s="367" t="s">
        <v>30</v>
      </c>
      <c r="B107" s="565"/>
      <c r="C107" s="570"/>
      <c r="D107" s="577"/>
      <c r="E107" s="370"/>
      <c r="F107" s="368"/>
      <c r="G107" s="368"/>
      <c r="H107" s="368" t="s">
        <v>30</v>
      </c>
      <c r="I107" s="368"/>
      <c r="J107" s="368"/>
      <c r="K107" s="368" t="s">
        <v>30</v>
      </c>
      <c r="L107" s="369" t="s">
        <v>30</v>
      </c>
    </row>
    <row r="108" spans="1:12" ht="15" customHeight="1" thickTop="1">
      <c r="A108" s="352" t="s">
        <v>229</v>
      </c>
      <c r="B108" s="571"/>
      <c r="C108" s="572"/>
      <c r="D108" s="571"/>
      <c r="E108" s="578">
        <f>SUM(E97:E107)</f>
        <v>0</v>
      </c>
      <c r="F108" s="578">
        <f aca="true" t="shared" si="3" ref="F108:L108">SUM(F97:F107)</f>
        <v>0</v>
      </c>
      <c r="G108" s="578">
        <f t="shared" si="3"/>
        <v>0</v>
      </c>
      <c r="H108" s="578">
        <f t="shared" si="3"/>
        <v>0</v>
      </c>
      <c r="I108" s="578">
        <f t="shared" si="3"/>
        <v>0</v>
      </c>
      <c r="J108" s="578">
        <f t="shared" si="3"/>
        <v>0</v>
      </c>
      <c r="K108" s="578">
        <f t="shared" si="3"/>
        <v>0</v>
      </c>
      <c r="L108" s="579">
        <f t="shared" si="3"/>
        <v>0</v>
      </c>
    </row>
  </sheetData>
  <sheetProtection/>
  <printOptions/>
  <pageMargins left="0" right="0" top="0" bottom="0" header="0.31496062992125984" footer="0.31496062992125984"/>
  <pageSetup horizontalDpi="360" verticalDpi="36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74">
      <selection activeCell="C86" sqref="C86"/>
    </sheetView>
  </sheetViews>
  <sheetFormatPr defaultColWidth="11.00390625" defaultRowHeight="15" customHeight="1"/>
  <cols>
    <col min="1" max="1" width="40.375" style="112" customWidth="1"/>
    <col min="2" max="2" width="19.75390625" style="112" customWidth="1"/>
    <col min="3" max="3" width="18.625" style="112" customWidth="1"/>
    <col min="4" max="4" width="19.125" style="112" customWidth="1"/>
    <col min="5" max="5" width="39.625" style="112" customWidth="1"/>
    <col min="6" max="6" width="15.50390625" style="112" customWidth="1"/>
    <col min="7" max="7" width="15.25390625" style="112" customWidth="1"/>
    <col min="8" max="8" width="12.50390625" style="112" customWidth="1"/>
    <col min="9" max="16384" width="11.00390625" style="112" customWidth="1"/>
  </cols>
  <sheetData>
    <row r="1" spans="1:7" ht="15" customHeight="1">
      <c r="A1" s="133" t="s">
        <v>66</v>
      </c>
      <c r="B1" s="134"/>
      <c r="C1" s="134"/>
      <c r="D1" s="203"/>
      <c r="E1" s="203"/>
      <c r="F1" s="203"/>
      <c r="G1" s="203"/>
    </row>
    <row r="2" spans="1:7" s="131" customFormat="1" ht="15" customHeight="1">
      <c r="A2" s="204" t="s">
        <v>312</v>
      </c>
      <c r="B2" s="144"/>
      <c r="C2" s="144"/>
      <c r="D2" s="203"/>
      <c r="E2" s="203"/>
      <c r="F2" s="203"/>
      <c r="G2" s="203"/>
    </row>
    <row r="3" spans="1:7" ht="15" customHeight="1">
      <c r="A3" s="204" t="s">
        <v>30</v>
      </c>
      <c r="B3" s="144"/>
      <c r="C3" s="144"/>
      <c r="D3" s="203"/>
      <c r="E3" s="203"/>
      <c r="F3" s="203"/>
      <c r="G3" s="203"/>
    </row>
    <row r="4" spans="1:7" ht="15" customHeight="1">
      <c r="A4" s="205" t="s">
        <v>67</v>
      </c>
      <c r="B4" s="206"/>
      <c r="C4" s="206"/>
      <c r="D4" s="207"/>
      <c r="E4" s="207"/>
      <c r="F4" s="208"/>
      <c r="G4" s="208"/>
    </row>
    <row r="5" spans="1:7" ht="15" customHeight="1">
      <c r="A5" s="209" t="s">
        <v>68</v>
      </c>
      <c r="B5" s="210"/>
      <c r="C5" s="210"/>
      <c r="D5" s="211"/>
      <c r="E5" s="211"/>
      <c r="F5" s="212"/>
      <c r="G5" s="212"/>
    </row>
    <row r="6" spans="1:7" ht="15" customHeight="1">
      <c r="A6" s="144"/>
      <c r="B6" s="144"/>
      <c r="C6" s="144"/>
      <c r="D6" s="203"/>
      <c r="E6" s="203"/>
      <c r="F6" s="203"/>
      <c r="G6" s="203"/>
    </row>
    <row r="7" spans="1:7" ht="15" customHeight="1">
      <c r="A7" s="144"/>
      <c r="B7" s="144"/>
      <c r="C7" s="144"/>
      <c r="D7" s="203"/>
      <c r="E7" s="203"/>
      <c r="F7" s="203"/>
      <c r="G7" s="203"/>
    </row>
    <row r="8" spans="1:8" ht="15" customHeight="1">
      <c r="A8" s="144" t="s">
        <v>30</v>
      </c>
      <c r="B8" s="213"/>
      <c r="C8" s="213"/>
      <c r="D8" s="203" t="s">
        <v>30</v>
      </c>
      <c r="E8" s="144" t="s">
        <v>30</v>
      </c>
      <c r="F8" s="213"/>
      <c r="G8" s="213"/>
      <c r="H8" s="131"/>
    </row>
    <row r="9" spans="1:8" ht="15" customHeight="1">
      <c r="A9" s="794" t="s">
        <v>52</v>
      </c>
      <c r="B9" s="376">
        <v>43465</v>
      </c>
      <c r="C9" s="215">
        <v>43465</v>
      </c>
      <c r="D9" s="217"/>
      <c r="E9" s="217"/>
      <c r="F9" s="215">
        <v>43465</v>
      </c>
      <c r="G9" s="215">
        <v>43465</v>
      </c>
      <c r="H9" s="131"/>
    </row>
    <row r="10" spans="1:8" ht="15" customHeight="1" thickBot="1">
      <c r="A10" s="218" t="s">
        <v>4</v>
      </c>
      <c r="B10" s="219" t="s">
        <v>43</v>
      </c>
      <c r="C10" s="220" t="s">
        <v>44</v>
      </c>
      <c r="D10" s="221"/>
      <c r="E10" s="218" t="s">
        <v>5</v>
      </c>
      <c r="F10" s="219" t="s">
        <v>43</v>
      </c>
      <c r="G10" s="222" t="s">
        <v>44</v>
      </c>
      <c r="H10" s="131"/>
    </row>
    <row r="11" spans="1:8" ht="15" customHeight="1">
      <c r="A11" s="223"/>
      <c r="B11" s="224"/>
      <c r="C11" s="130"/>
      <c r="D11" s="225"/>
      <c r="E11" s="223"/>
      <c r="F11" s="224"/>
      <c r="G11" s="226"/>
      <c r="H11" s="131"/>
    </row>
    <row r="12" spans="1:8" ht="15" customHeight="1">
      <c r="A12" s="204" t="s">
        <v>38</v>
      </c>
      <c r="B12" s="227"/>
      <c r="C12" s="124"/>
      <c r="D12" s="225"/>
      <c r="E12" s="204" t="s">
        <v>39</v>
      </c>
      <c r="F12" s="228"/>
      <c r="G12" s="229"/>
      <c r="H12" s="131"/>
    </row>
    <row r="13" spans="1:8" ht="15" customHeight="1">
      <c r="A13" s="204"/>
      <c r="B13" s="227"/>
      <c r="C13" s="124"/>
      <c r="D13" s="225"/>
      <c r="E13" s="204"/>
      <c r="F13" s="228"/>
      <c r="G13" s="229"/>
      <c r="H13" s="131"/>
    </row>
    <row r="14" spans="1:8" ht="15" customHeight="1">
      <c r="A14" s="223" t="s">
        <v>13</v>
      </c>
      <c r="B14" s="230">
        <v>0</v>
      </c>
      <c r="C14" s="130">
        <v>0</v>
      </c>
      <c r="D14" s="225" t="s">
        <v>98</v>
      </c>
      <c r="E14" s="223"/>
      <c r="F14" s="230"/>
      <c r="G14" s="229"/>
      <c r="H14" s="131"/>
    </row>
    <row r="15" spans="1:8" ht="15" customHeight="1">
      <c r="A15" s="223" t="s">
        <v>30</v>
      </c>
      <c r="B15" s="230"/>
      <c r="C15" s="130"/>
      <c r="D15" s="225" t="s">
        <v>30</v>
      </c>
      <c r="E15" s="223" t="s">
        <v>365</v>
      </c>
      <c r="F15" s="230">
        <v>0</v>
      </c>
      <c r="G15" s="229">
        <v>0</v>
      </c>
      <c r="H15" s="225" t="s">
        <v>98</v>
      </c>
    </row>
    <row r="16" spans="1:8" ht="15" customHeight="1">
      <c r="A16" s="223" t="s">
        <v>96</v>
      </c>
      <c r="B16" s="230">
        <v>0</v>
      </c>
      <c r="C16" s="130">
        <v>0</v>
      </c>
      <c r="D16" s="225" t="s">
        <v>99</v>
      </c>
      <c r="E16" s="223" t="s">
        <v>366</v>
      </c>
      <c r="F16" s="230">
        <v>0</v>
      </c>
      <c r="G16" s="229">
        <v>0</v>
      </c>
      <c r="H16" s="225" t="s">
        <v>99</v>
      </c>
    </row>
    <row r="17" spans="1:8" ht="15" customHeight="1">
      <c r="A17" s="223"/>
      <c r="B17" s="230"/>
      <c r="C17" s="130"/>
      <c r="D17" s="225" t="s">
        <v>30</v>
      </c>
      <c r="E17" s="223" t="s">
        <v>30</v>
      </c>
      <c r="F17" s="230"/>
      <c r="G17" s="229"/>
      <c r="H17" s="131"/>
    </row>
    <row r="18" spans="1:8" ht="15" customHeight="1">
      <c r="A18" s="223"/>
      <c r="B18" s="230"/>
      <c r="C18" s="130"/>
      <c r="D18" s="225"/>
      <c r="E18" s="223" t="s">
        <v>14</v>
      </c>
      <c r="F18" s="230">
        <v>0</v>
      </c>
      <c r="G18" s="229">
        <v>0</v>
      </c>
      <c r="H18" s="225" t="s">
        <v>98</v>
      </c>
    </row>
    <row r="19" spans="1:8" ht="15" customHeight="1">
      <c r="A19" s="223" t="s">
        <v>53</v>
      </c>
      <c r="B19" s="230">
        <v>0</v>
      </c>
      <c r="C19" s="130">
        <v>0</v>
      </c>
      <c r="D19" s="225" t="s">
        <v>98</v>
      </c>
      <c r="E19" s="223" t="s">
        <v>30</v>
      </c>
      <c r="F19" s="230"/>
      <c r="G19" s="229"/>
      <c r="H19" s="131"/>
    </row>
    <row r="20" spans="1:8" ht="15" customHeight="1">
      <c r="A20" s="223" t="s">
        <v>30</v>
      </c>
      <c r="B20" s="230"/>
      <c r="C20" s="130"/>
      <c r="D20" s="225"/>
      <c r="E20" s="223" t="s">
        <v>90</v>
      </c>
      <c r="F20" s="230">
        <v>0</v>
      </c>
      <c r="G20" s="229">
        <v>0</v>
      </c>
      <c r="H20" s="225" t="s">
        <v>98</v>
      </c>
    </row>
    <row r="21" spans="1:8" ht="15" customHeight="1">
      <c r="A21" s="223"/>
      <c r="B21" s="230"/>
      <c r="C21" s="130"/>
      <c r="D21" s="225"/>
      <c r="E21" s="223" t="s">
        <v>30</v>
      </c>
      <c r="F21" s="230"/>
      <c r="G21" s="229"/>
      <c r="H21" s="131"/>
    </row>
    <row r="22" spans="1:8" ht="15" customHeight="1">
      <c r="A22" s="223" t="s">
        <v>27</v>
      </c>
      <c r="B22" s="230">
        <v>0</v>
      </c>
      <c r="C22" s="130">
        <v>0</v>
      </c>
      <c r="D22" s="225" t="s">
        <v>98</v>
      </c>
      <c r="E22" s="223" t="s">
        <v>157</v>
      </c>
      <c r="F22" s="230" t="s">
        <v>30</v>
      </c>
      <c r="G22" s="229">
        <v>0</v>
      </c>
      <c r="H22" s="131"/>
    </row>
    <row r="23" spans="1:8" ht="15" customHeight="1">
      <c r="A23" s="223" t="s">
        <v>30</v>
      </c>
      <c r="B23" s="230"/>
      <c r="C23" s="130"/>
      <c r="D23" s="225"/>
      <c r="E23" s="223" t="s">
        <v>158</v>
      </c>
      <c r="F23" s="230"/>
      <c r="G23" s="229"/>
      <c r="H23" s="131"/>
    </row>
    <row r="24" spans="1:8" ht="15" customHeight="1">
      <c r="A24" s="223"/>
      <c r="B24" s="230"/>
      <c r="C24" s="130"/>
      <c r="D24" s="225"/>
      <c r="E24" s="223" t="s">
        <v>180</v>
      </c>
      <c r="F24" s="230"/>
      <c r="G24" s="229"/>
      <c r="H24" s="131"/>
    </row>
    <row r="25" spans="1:8" ht="15" customHeight="1">
      <c r="A25" s="223" t="s">
        <v>97</v>
      </c>
      <c r="B25" s="230">
        <v>0</v>
      </c>
      <c r="C25" s="130">
        <v>0</v>
      </c>
      <c r="D25" s="225" t="s">
        <v>99</v>
      </c>
      <c r="E25" s="223" t="s">
        <v>30</v>
      </c>
      <c r="F25" s="230"/>
      <c r="G25" s="229"/>
      <c r="H25" s="131"/>
    </row>
    <row r="26" spans="1:8" ht="15" customHeight="1">
      <c r="A26" s="223" t="s">
        <v>119</v>
      </c>
      <c r="B26" s="230"/>
      <c r="C26" s="130"/>
      <c r="D26" s="225"/>
      <c r="E26" s="223" t="s">
        <v>367</v>
      </c>
      <c r="F26" s="230">
        <v>0</v>
      </c>
      <c r="G26" s="229">
        <v>0</v>
      </c>
      <c r="H26" s="225" t="s">
        <v>98</v>
      </c>
    </row>
    <row r="27" spans="1:8" ht="15" customHeight="1">
      <c r="A27" s="223"/>
      <c r="B27" s="230"/>
      <c r="C27" s="130"/>
      <c r="D27" s="225"/>
      <c r="E27" s="223"/>
      <c r="F27" s="230"/>
      <c r="G27" s="229"/>
      <c r="H27" s="131"/>
    </row>
    <row r="28" spans="1:8" ht="15" customHeight="1">
      <c r="A28" s="223"/>
      <c r="B28" s="230"/>
      <c r="C28" s="130"/>
      <c r="D28" s="225"/>
      <c r="E28" s="231"/>
      <c r="F28" s="232"/>
      <c r="G28" s="226"/>
      <c r="H28" s="131"/>
    </row>
    <row r="29" spans="1:8" ht="15" customHeight="1">
      <c r="A29" s="223"/>
      <c r="B29" s="230"/>
      <c r="C29" s="130"/>
      <c r="D29" s="225"/>
      <c r="E29" s="231"/>
      <c r="F29" s="232"/>
      <c r="G29" s="226"/>
      <c r="H29" s="131"/>
    </row>
    <row r="30" spans="1:8" ht="15" customHeight="1">
      <c r="A30" s="223" t="s">
        <v>30</v>
      </c>
      <c r="B30" s="230"/>
      <c r="C30" s="130"/>
      <c r="D30" s="225"/>
      <c r="E30" s="223" t="s">
        <v>30</v>
      </c>
      <c r="F30" s="230"/>
      <c r="G30" s="229"/>
      <c r="H30" s="131"/>
    </row>
    <row r="31" spans="1:8" ht="15" customHeight="1">
      <c r="A31" s="204" t="s">
        <v>28</v>
      </c>
      <c r="B31" s="233">
        <f>SUM(B14:B29)</f>
        <v>0</v>
      </c>
      <c r="C31" s="234">
        <f>SUM(C14:C29)</f>
        <v>0</v>
      </c>
      <c r="D31" s="225"/>
      <c r="E31" s="223"/>
      <c r="F31" s="230"/>
      <c r="G31" s="229"/>
      <c r="H31" s="131"/>
    </row>
    <row r="32" spans="1:8" ht="15" customHeight="1">
      <c r="A32" s="223" t="s">
        <v>30</v>
      </c>
      <c r="B32" s="230"/>
      <c r="C32" s="130" t="s">
        <v>30</v>
      </c>
      <c r="D32" s="225"/>
      <c r="E32" s="223"/>
      <c r="F32" s="230"/>
      <c r="G32" s="229"/>
      <c r="H32" s="131"/>
    </row>
    <row r="33" spans="1:8" ht="15" customHeight="1">
      <c r="A33" s="223" t="s">
        <v>30</v>
      </c>
      <c r="B33" s="230"/>
      <c r="C33" s="130"/>
      <c r="D33" s="225"/>
      <c r="E33" s="223" t="s">
        <v>30</v>
      </c>
      <c r="F33" s="230"/>
      <c r="G33" s="229"/>
      <c r="H33" s="131"/>
    </row>
    <row r="34" spans="1:8" ht="15" customHeight="1">
      <c r="A34" s="204" t="s">
        <v>1</v>
      </c>
      <c r="B34" s="228"/>
      <c r="C34" s="124"/>
      <c r="D34" s="225"/>
      <c r="E34" s="223" t="s">
        <v>30</v>
      </c>
      <c r="F34" s="230"/>
      <c r="G34" s="229"/>
      <c r="H34" s="131"/>
    </row>
    <row r="35" spans="1:8" ht="15" customHeight="1">
      <c r="A35" s="223" t="s">
        <v>30</v>
      </c>
      <c r="B35" s="230"/>
      <c r="C35" s="130"/>
      <c r="D35" s="225"/>
      <c r="E35" s="204" t="s">
        <v>21</v>
      </c>
      <c r="F35" s="235">
        <f>SUM(F12:F34)</f>
        <v>0</v>
      </c>
      <c r="G35" s="236">
        <f>SUM(G12:G34)</f>
        <v>0</v>
      </c>
      <c r="H35" s="131"/>
    </row>
    <row r="36" spans="1:8" ht="15" customHeight="1">
      <c r="A36" s="223" t="s">
        <v>397</v>
      </c>
      <c r="B36" s="795">
        <f>+'Bs DE USO 2018 '!Q17+'Bs DE USO 2018 '!Q33</f>
        <v>0</v>
      </c>
      <c r="C36" s="130">
        <f>+'Bs DE USO 2018 '!X17+'Bs DE USO 2018 '!X33</f>
        <v>0</v>
      </c>
      <c r="D36" s="225" t="s">
        <v>100</v>
      </c>
      <c r="E36" s="223" t="s">
        <v>30</v>
      </c>
      <c r="F36" s="230"/>
      <c r="G36" s="229"/>
      <c r="H36" s="131"/>
    </row>
    <row r="37" spans="1:8" ht="15" customHeight="1">
      <c r="A37" s="127"/>
      <c r="B37" s="232"/>
      <c r="C37" s="130"/>
      <c r="D37" s="237" t="s">
        <v>30</v>
      </c>
      <c r="E37" s="223"/>
      <c r="F37" s="230"/>
      <c r="G37" s="229"/>
      <c r="H37" s="131"/>
    </row>
    <row r="38" spans="1:8" ht="15" customHeight="1">
      <c r="A38" s="120"/>
      <c r="B38" s="230"/>
      <c r="C38" s="130"/>
      <c r="D38" s="225"/>
      <c r="E38" s="223"/>
      <c r="F38" s="230"/>
      <c r="G38" s="229"/>
      <c r="H38" s="131"/>
    </row>
    <row r="39" spans="1:8" ht="15" customHeight="1">
      <c r="A39" s="223" t="s">
        <v>296</v>
      </c>
      <c r="B39" s="230">
        <v>0</v>
      </c>
      <c r="C39" s="130">
        <v>0</v>
      </c>
      <c r="D39" s="225" t="s">
        <v>368</v>
      </c>
      <c r="E39" s="223"/>
      <c r="F39" s="230"/>
      <c r="G39" s="229"/>
      <c r="H39" s="131"/>
    </row>
    <row r="40" spans="1:8" ht="15" customHeight="1">
      <c r="A40" s="223"/>
      <c r="B40" s="230"/>
      <c r="C40" s="130"/>
      <c r="D40" s="225"/>
      <c r="E40" s="223"/>
      <c r="F40" s="230"/>
      <c r="G40" s="229"/>
      <c r="H40" s="131"/>
    </row>
    <row r="41" spans="1:8" ht="15" customHeight="1">
      <c r="A41" s="223" t="s">
        <v>302</v>
      </c>
      <c r="B41" s="230">
        <v>0</v>
      </c>
      <c r="C41" s="130">
        <v>0</v>
      </c>
      <c r="D41" s="225" t="s">
        <v>100</v>
      </c>
      <c r="E41" s="223"/>
      <c r="F41" s="230"/>
      <c r="G41" s="229"/>
      <c r="H41" s="131"/>
    </row>
    <row r="42" spans="1:8" ht="15" customHeight="1">
      <c r="A42" s="120"/>
      <c r="B42" s="230"/>
      <c r="C42" s="130"/>
      <c r="D42" s="237" t="s">
        <v>30</v>
      </c>
      <c r="E42" s="223"/>
      <c r="F42" s="230"/>
      <c r="G42" s="229"/>
      <c r="H42" s="131"/>
    </row>
    <row r="43" spans="1:8" ht="15" customHeight="1">
      <c r="A43" s="120"/>
      <c r="B43" s="230"/>
      <c r="C43" s="130"/>
      <c r="D43" s="225"/>
      <c r="E43" s="223"/>
      <c r="F43" s="230"/>
      <c r="G43" s="229"/>
      <c r="H43" s="131"/>
    </row>
    <row r="44" spans="1:7" ht="15" customHeight="1">
      <c r="A44" s="112" t="s">
        <v>30</v>
      </c>
      <c r="B44" s="230"/>
      <c r="C44" s="130"/>
      <c r="D44" s="237"/>
      <c r="E44" s="204" t="s">
        <v>0</v>
      </c>
      <c r="F44" s="235">
        <v>0</v>
      </c>
      <c r="G44" s="236">
        <v>0</v>
      </c>
    </row>
    <row r="45" spans="1:7" ht="15" customHeight="1">
      <c r="A45" s="223" t="s">
        <v>30</v>
      </c>
      <c r="B45" s="230"/>
      <c r="C45" s="130"/>
      <c r="D45" s="225"/>
      <c r="E45" s="204"/>
      <c r="F45" s="228"/>
      <c r="G45" s="123"/>
    </row>
    <row r="46" spans="1:8" ht="15" customHeight="1">
      <c r="A46" s="223"/>
      <c r="B46" s="230"/>
      <c r="C46" s="130"/>
      <c r="D46" s="225"/>
      <c r="E46" s="223" t="s">
        <v>30</v>
      </c>
      <c r="F46" s="230"/>
      <c r="G46" s="229"/>
      <c r="H46" s="131"/>
    </row>
    <row r="47" spans="1:8" ht="15" customHeight="1">
      <c r="A47" s="223" t="s">
        <v>30</v>
      </c>
      <c r="B47" s="230"/>
      <c r="C47" s="130"/>
      <c r="D47" s="225"/>
      <c r="E47" s="204" t="s">
        <v>18</v>
      </c>
      <c r="F47" s="235">
        <f>+F35+F44</f>
        <v>0</v>
      </c>
      <c r="G47" s="236">
        <f>+G35+G44</f>
        <v>0</v>
      </c>
      <c r="H47" s="131"/>
    </row>
    <row r="48" spans="1:8" ht="15" customHeight="1">
      <c r="A48" s="204" t="s">
        <v>20</v>
      </c>
      <c r="B48" s="233">
        <f>SUM(B35:B46)</f>
        <v>0</v>
      </c>
      <c r="C48" s="234">
        <f>SUM(C35:C46)</f>
        <v>0</v>
      </c>
      <c r="D48" s="237"/>
      <c r="E48" s="223" t="s">
        <v>30</v>
      </c>
      <c r="F48" s="230"/>
      <c r="G48" s="229"/>
      <c r="H48" s="131"/>
    </row>
    <row r="49" spans="1:8" ht="15" customHeight="1">
      <c r="A49" s="223"/>
      <c r="B49" s="230"/>
      <c r="C49" s="130"/>
      <c r="D49" s="225"/>
      <c r="E49" s="223" t="s">
        <v>30</v>
      </c>
      <c r="F49" s="230" t="s">
        <v>30</v>
      </c>
      <c r="G49" s="229"/>
      <c r="H49" s="131"/>
    </row>
    <row r="50" spans="1:8" ht="15" customHeight="1">
      <c r="A50" s="223" t="s">
        <v>30</v>
      </c>
      <c r="B50" s="230"/>
      <c r="C50" s="130" t="s">
        <v>30</v>
      </c>
      <c r="D50" s="225"/>
      <c r="E50" s="204" t="s">
        <v>249</v>
      </c>
      <c r="F50" s="235">
        <f>B51-F47</f>
        <v>0</v>
      </c>
      <c r="G50" s="236">
        <f>C51-G47</f>
        <v>0</v>
      </c>
      <c r="H50" s="131"/>
    </row>
    <row r="51" spans="1:8" ht="15" customHeight="1">
      <c r="A51" s="204" t="s">
        <v>3</v>
      </c>
      <c r="B51" s="233">
        <f>B31+B48</f>
        <v>0</v>
      </c>
      <c r="C51" s="234">
        <f>C31+C48</f>
        <v>0</v>
      </c>
      <c r="D51" s="225"/>
      <c r="E51" s="223" t="s">
        <v>30</v>
      </c>
      <c r="F51" s="230"/>
      <c r="G51" s="229"/>
      <c r="H51" s="131"/>
    </row>
    <row r="52" spans="1:8" ht="15" customHeight="1">
      <c r="A52" s="223" t="s">
        <v>30</v>
      </c>
      <c r="B52" s="230"/>
      <c r="C52" s="237" t="s">
        <v>30</v>
      </c>
      <c r="D52" s="237"/>
      <c r="E52" s="223" t="s">
        <v>30</v>
      </c>
      <c r="F52" s="230"/>
      <c r="G52" s="229"/>
      <c r="H52" s="131"/>
    </row>
    <row r="53" spans="1:8" ht="15" customHeight="1">
      <c r="A53" s="223"/>
      <c r="B53" s="230"/>
      <c r="C53" s="237"/>
      <c r="D53" s="238"/>
      <c r="E53" s="204" t="s">
        <v>31</v>
      </c>
      <c r="F53" s="235">
        <f>SUM(F47:F51)</f>
        <v>0</v>
      </c>
      <c r="G53" s="236">
        <f>SUM(G47:G51)</f>
        <v>0</v>
      </c>
      <c r="H53" s="131"/>
    </row>
    <row r="54" spans="1:8" ht="15" customHeight="1">
      <c r="A54" s="239"/>
      <c r="B54" s="240"/>
      <c r="C54" s="241"/>
      <c r="D54" s="242"/>
      <c r="E54" s="243"/>
      <c r="F54" s="244"/>
      <c r="G54" s="244"/>
      <c r="H54" s="131"/>
    </row>
    <row r="55" spans="1:8" ht="15" customHeight="1">
      <c r="A55" s="120"/>
      <c r="B55" s="245"/>
      <c r="C55" s="245"/>
      <c r="D55" s="120"/>
      <c r="E55" s="144"/>
      <c r="F55" s="132"/>
      <c r="G55" s="132"/>
      <c r="H55" s="131"/>
    </row>
    <row r="56" spans="1:8" ht="15" customHeight="1">
      <c r="A56" s="120"/>
      <c r="B56" s="245"/>
      <c r="C56" s="245"/>
      <c r="D56" s="120"/>
      <c r="E56" s="144"/>
      <c r="F56" s="132"/>
      <c r="G56" s="132"/>
      <c r="H56" s="131"/>
    </row>
    <row r="57" ht="15" customHeight="1">
      <c r="B57" s="127"/>
    </row>
    <row r="58" spans="1:5" ht="15" customHeight="1">
      <c r="A58" s="252" t="s">
        <v>74</v>
      </c>
      <c r="B58" s="253"/>
      <c r="C58" s="254"/>
      <c r="D58" s="253"/>
      <c r="E58" s="135"/>
    </row>
    <row r="59" spans="1:5" ht="15" customHeight="1">
      <c r="A59" s="223" t="s">
        <v>75</v>
      </c>
      <c r="B59" s="255"/>
      <c r="C59" s="120"/>
      <c r="D59" s="120" t="s">
        <v>121</v>
      </c>
      <c r="E59" s="237"/>
    </row>
    <row r="60" spans="1:5" ht="15" customHeight="1">
      <c r="A60" s="223" t="s">
        <v>73</v>
      </c>
      <c r="B60" s="144"/>
      <c r="C60" s="144"/>
      <c r="D60" s="120"/>
      <c r="E60" s="225"/>
    </row>
    <row r="61" spans="1:5" ht="15" customHeight="1">
      <c r="A61" s="223" t="s">
        <v>106</v>
      </c>
      <c r="B61" s="144"/>
      <c r="C61" s="144"/>
      <c r="D61" s="120"/>
      <c r="E61" s="225"/>
    </row>
    <row r="62" spans="1:5" ht="15" customHeight="1">
      <c r="A62" s="239" t="s">
        <v>107</v>
      </c>
      <c r="B62" s="249"/>
      <c r="C62" s="249"/>
      <c r="D62" s="256"/>
      <c r="E62" s="242"/>
    </row>
    <row r="64" spans="1:8" ht="15" customHeight="1">
      <c r="A64" s="144" t="s">
        <v>30</v>
      </c>
      <c r="B64" s="144"/>
      <c r="C64" s="144"/>
      <c r="D64" s="120"/>
      <c r="F64" s="120"/>
      <c r="H64" s="131"/>
    </row>
    <row r="65" spans="4:7" ht="15" customHeight="1">
      <c r="D65" s="120"/>
      <c r="E65" s="120"/>
      <c r="F65" s="120"/>
      <c r="G65" s="120"/>
    </row>
    <row r="66" spans="4:7" ht="15" customHeight="1">
      <c r="D66" s="120"/>
      <c r="E66" s="120"/>
      <c r="F66" s="120"/>
      <c r="G66" s="120"/>
    </row>
    <row r="67" spans="1:7" ht="15" customHeight="1">
      <c r="A67" s="120"/>
      <c r="B67" s="250"/>
      <c r="C67" s="250"/>
      <c r="D67" s="120"/>
      <c r="E67" s="120"/>
      <c r="F67" s="120"/>
      <c r="G67" s="120"/>
    </row>
    <row r="68" spans="1:8" ht="15" customHeight="1">
      <c r="A68" s="280" t="s">
        <v>76</v>
      </c>
      <c r="B68" s="281"/>
      <c r="C68" s="282"/>
      <c r="D68" s="254"/>
      <c r="E68" s="254"/>
      <c r="F68" s="254"/>
      <c r="G68" s="254"/>
      <c r="H68" s="131"/>
    </row>
    <row r="69" spans="1:8" ht="15" customHeight="1">
      <c r="A69" s="223" t="s">
        <v>77</v>
      </c>
      <c r="B69" s="120"/>
      <c r="C69" s="120"/>
      <c r="D69" s="120"/>
      <c r="E69" s="120"/>
      <c r="F69" s="120"/>
      <c r="G69" s="120"/>
      <c r="H69" s="131"/>
    </row>
    <row r="70" spans="1:8" ht="15" customHeight="1">
      <c r="A70" s="223" t="s">
        <v>83</v>
      </c>
      <c r="B70" s="120"/>
      <c r="C70" s="120"/>
      <c r="D70" s="120"/>
      <c r="E70" s="120"/>
      <c r="F70" s="120"/>
      <c r="G70" s="120"/>
      <c r="H70" s="131"/>
    </row>
    <row r="71" spans="1:8" ht="15" customHeight="1">
      <c r="A71" s="223" t="s">
        <v>117</v>
      </c>
      <c r="B71" s="120"/>
      <c r="C71" s="120"/>
      <c r="D71" s="120"/>
      <c r="E71" s="120"/>
      <c r="F71" s="120"/>
      <c r="G71" s="120"/>
      <c r="H71" s="131"/>
    </row>
    <row r="72" spans="1:7" ht="15" customHeight="1">
      <c r="A72" s="223" t="s">
        <v>80</v>
      </c>
      <c r="B72" s="120"/>
      <c r="C72" s="120"/>
      <c r="D72" s="120"/>
      <c r="E72" s="120"/>
      <c r="F72" s="120"/>
      <c r="G72" s="120"/>
    </row>
    <row r="73" spans="1:7" ht="15" customHeight="1">
      <c r="A73" s="239" t="s">
        <v>313</v>
      </c>
      <c r="B73" s="256"/>
      <c r="C73" s="256"/>
      <c r="D73" s="249"/>
      <c r="E73" s="249"/>
      <c r="F73" s="256"/>
      <c r="G73" s="256"/>
    </row>
    <row r="74" spans="1:7" ht="15" customHeight="1">
      <c r="A74" s="120"/>
      <c r="B74" s="120"/>
      <c r="C74" s="120"/>
      <c r="D74" s="144"/>
      <c r="E74" s="144"/>
      <c r="F74" s="120"/>
      <c r="G74" s="120"/>
    </row>
    <row r="75" spans="1:7" ht="15" customHeight="1">
      <c r="A75" s="144"/>
      <c r="B75" s="144"/>
      <c r="C75" s="144"/>
      <c r="D75" s="131"/>
      <c r="F75" s="131"/>
      <c r="G75" s="131"/>
    </row>
    <row r="76" spans="1:4" ht="15" customHeight="1">
      <c r="A76" s="133" t="s">
        <v>125</v>
      </c>
      <c r="B76" s="128"/>
      <c r="C76" s="283"/>
      <c r="D76" s="284"/>
    </row>
    <row r="77" spans="1:4" ht="15" customHeight="1">
      <c r="A77" s="223"/>
      <c r="B77" s="120"/>
      <c r="C77" s="117"/>
      <c r="D77" s="285" t="s">
        <v>124</v>
      </c>
    </row>
    <row r="78" spans="1:5" ht="15" customHeight="1">
      <c r="A78" s="214" t="s">
        <v>52</v>
      </c>
      <c r="B78" s="286" t="s">
        <v>111</v>
      </c>
      <c r="C78" s="287" t="s">
        <v>112</v>
      </c>
      <c r="D78" s="288" t="s">
        <v>112</v>
      </c>
      <c r="E78" s="289" t="s">
        <v>115</v>
      </c>
    </row>
    <row r="79" spans="1:5" ht="15" customHeight="1">
      <c r="A79" s="290" t="s">
        <v>30</v>
      </c>
      <c r="B79" s="291">
        <v>43465</v>
      </c>
      <c r="C79" s="292">
        <v>43100</v>
      </c>
      <c r="D79" s="592">
        <v>43100</v>
      </c>
      <c r="E79" s="294" t="s">
        <v>311</v>
      </c>
    </row>
    <row r="80" spans="1:4" ht="15" customHeight="1">
      <c r="A80" s="232"/>
      <c r="B80" s="295" t="s">
        <v>308</v>
      </c>
      <c r="C80" s="593" t="s">
        <v>113</v>
      </c>
      <c r="D80" s="296" t="s">
        <v>113</v>
      </c>
    </row>
    <row r="81" spans="1:7" ht="15" customHeight="1" thickBot="1">
      <c r="A81" s="297" t="s">
        <v>4</v>
      </c>
      <c r="B81" s="222" t="s">
        <v>309</v>
      </c>
      <c r="C81" s="594" t="s">
        <v>310</v>
      </c>
      <c r="D81" s="299" t="s">
        <v>116</v>
      </c>
      <c r="F81" s="131"/>
      <c r="G81" s="131"/>
    </row>
    <row r="82" spans="1:7" ht="15" customHeight="1">
      <c r="A82" s="809"/>
      <c r="B82" s="325"/>
      <c r="C82" s="292"/>
      <c r="D82" s="296"/>
      <c r="F82" s="131"/>
      <c r="G82" s="131"/>
    </row>
    <row r="83" spans="1:7" ht="15" customHeight="1">
      <c r="A83" s="224"/>
      <c r="B83" s="226"/>
      <c r="C83" s="231"/>
      <c r="D83" s="300"/>
      <c r="E83" s="596"/>
      <c r="F83" s="131"/>
      <c r="G83" s="131"/>
    </row>
    <row r="84" spans="1:7" ht="15" customHeight="1">
      <c r="A84" s="227" t="s">
        <v>38</v>
      </c>
      <c r="B84" s="301"/>
      <c r="C84" s="302"/>
      <c r="D84" s="303"/>
      <c r="E84" s="595"/>
      <c r="F84" s="131"/>
      <c r="G84" s="131"/>
    </row>
    <row r="85" spans="1:7" ht="15" customHeight="1">
      <c r="A85" s="224"/>
      <c r="B85" s="226"/>
      <c r="C85" s="302"/>
      <c r="D85" s="303"/>
      <c r="E85" s="595"/>
      <c r="F85" s="131"/>
      <c r="G85" s="131"/>
    </row>
    <row r="86" spans="1:5" ht="15" customHeight="1">
      <c r="A86" s="224" t="s">
        <v>13</v>
      </c>
      <c r="B86" s="229">
        <f>+C14</f>
        <v>0</v>
      </c>
      <c r="C86" s="302">
        <v>0</v>
      </c>
      <c r="D86" s="303">
        <f>+C86*E86</f>
        <v>0</v>
      </c>
      <c r="E86" s="595">
        <f>+'Indices de Ajuste'!B315/'Indices de Ajuste'!B303</f>
        <v>1.4764559006888065</v>
      </c>
    </row>
    <row r="87" spans="1:6" ht="15" customHeight="1">
      <c r="A87" s="224" t="s">
        <v>122</v>
      </c>
      <c r="B87" s="229">
        <f>+C16</f>
        <v>0</v>
      </c>
      <c r="C87" s="302">
        <v>0</v>
      </c>
      <c r="D87" s="303">
        <f>+C87*E87</f>
        <v>0</v>
      </c>
      <c r="E87" s="595">
        <v>1.4764559006888065</v>
      </c>
      <c r="F87" s="127"/>
    </row>
    <row r="88" spans="1:5" ht="15" customHeight="1">
      <c r="A88" s="224" t="s">
        <v>123</v>
      </c>
      <c r="B88" s="229">
        <f>+C19</f>
        <v>0</v>
      </c>
      <c r="C88" s="302">
        <v>0</v>
      </c>
      <c r="D88" s="303">
        <f>+C88*E88</f>
        <v>0</v>
      </c>
      <c r="E88" s="595">
        <v>1.4764559006888065</v>
      </c>
    </row>
    <row r="89" spans="1:5" ht="15" customHeight="1">
      <c r="A89" s="224" t="s">
        <v>296</v>
      </c>
      <c r="B89" s="229">
        <f>+C22</f>
        <v>0</v>
      </c>
      <c r="C89" s="302">
        <v>0</v>
      </c>
      <c r="D89" s="303">
        <f>+C89*E89</f>
        <v>0</v>
      </c>
      <c r="E89" s="595">
        <v>1.4764559006888065</v>
      </c>
    </row>
    <row r="90" spans="1:8" ht="15" customHeight="1">
      <c r="A90" s="224" t="s">
        <v>97</v>
      </c>
      <c r="B90" s="229">
        <f>+C25</f>
        <v>0</v>
      </c>
      <c r="C90" s="302">
        <v>0</v>
      </c>
      <c r="D90" s="303">
        <f>+C90*E90</f>
        <v>0</v>
      </c>
      <c r="E90" s="595">
        <v>1.4764559006888065</v>
      </c>
      <c r="H90" s="131"/>
    </row>
    <row r="91" spans="1:8" ht="15" customHeight="1">
      <c r="A91" s="224" t="s">
        <v>30</v>
      </c>
      <c r="B91" s="229"/>
      <c r="C91" s="302"/>
      <c r="D91" s="303"/>
      <c r="E91" s="595"/>
      <c r="H91" s="131"/>
    </row>
    <row r="92" spans="1:5" ht="15" customHeight="1">
      <c r="A92" s="224"/>
      <c r="B92" s="229"/>
      <c r="C92" s="302"/>
      <c r="D92" s="303"/>
      <c r="E92" s="595"/>
    </row>
    <row r="93" spans="1:5" ht="15" customHeight="1">
      <c r="A93" s="227" t="s">
        <v>28</v>
      </c>
      <c r="B93" s="304">
        <f>SUM(B86:B92)</f>
        <v>0</v>
      </c>
      <c r="C93" s="305">
        <f>SUM(C86:C92)</f>
        <v>0</v>
      </c>
      <c r="D93" s="306">
        <f>SUM(D86:D92)</f>
        <v>0</v>
      </c>
      <c r="E93" s="595"/>
    </row>
    <row r="94" spans="1:5" ht="15" customHeight="1">
      <c r="A94" s="224" t="s">
        <v>30</v>
      </c>
      <c r="B94" s="229" t="s">
        <v>30</v>
      </c>
      <c r="C94" s="302"/>
      <c r="D94" s="303"/>
      <c r="E94" s="595"/>
    </row>
    <row r="95" spans="1:5" ht="15" customHeight="1">
      <c r="A95" s="224" t="s">
        <v>30</v>
      </c>
      <c r="B95" s="229"/>
      <c r="C95" s="302"/>
      <c r="D95" s="303"/>
      <c r="E95" s="595"/>
    </row>
    <row r="96" spans="1:5" ht="15" customHeight="1">
      <c r="A96" s="227" t="s">
        <v>1</v>
      </c>
      <c r="B96" s="123"/>
      <c r="C96" s="302"/>
      <c r="D96" s="303"/>
      <c r="E96" s="595"/>
    </row>
    <row r="97" spans="1:5" ht="15" customHeight="1">
      <c r="A97" s="224" t="s">
        <v>30</v>
      </c>
      <c r="B97" s="229"/>
      <c r="C97" s="302"/>
      <c r="D97" s="303"/>
      <c r="E97" s="595"/>
    </row>
    <row r="98" spans="1:5" ht="15" customHeight="1">
      <c r="A98" s="224" t="s">
        <v>296</v>
      </c>
      <c r="B98" s="229">
        <f>+C39</f>
        <v>0</v>
      </c>
      <c r="C98" s="302">
        <v>0</v>
      </c>
      <c r="D98" s="303">
        <f>+C98*E98</f>
        <v>0</v>
      </c>
      <c r="E98" s="595">
        <v>1.4765</v>
      </c>
    </row>
    <row r="99" spans="1:5" ht="15" customHeight="1">
      <c r="A99" s="224" t="s">
        <v>82</v>
      </c>
      <c r="B99" s="229">
        <f>+C36</f>
        <v>0</v>
      </c>
      <c r="C99" s="302">
        <v>0</v>
      </c>
      <c r="D99" s="303">
        <f>+C99*E99</f>
        <v>0</v>
      </c>
      <c r="E99" s="595">
        <v>1.4764559006888065</v>
      </c>
    </row>
    <row r="100" spans="1:5" ht="15" customHeight="1">
      <c r="A100" s="224" t="s">
        <v>380</v>
      </c>
      <c r="B100" s="229">
        <f>+C41</f>
        <v>0</v>
      </c>
      <c r="C100" s="302">
        <v>0</v>
      </c>
      <c r="D100" s="303">
        <f>+C100*E100</f>
        <v>0</v>
      </c>
      <c r="E100" s="595">
        <v>1.4765</v>
      </c>
    </row>
    <row r="101" spans="1:5" ht="15" customHeight="1">
      <c r="A101" s="227" t="s">
        <v>20</v>
      </c>
      <c r="B101" s="304">
        <f>SUM(B97:B100)</f>
        <v>0</v>
      </c>
      <c r="C101" s="305">
        <f>SUM(C97:C100)</f>
        <v>0</v>
      </c>
      <c r="D101" s="306">
        <f>SUM(D97:D100)</f>
        <v>0</v>
      </c>
      <c r="E101" s="596"/>
    </row>
    <row r="102" spans="1:5" ht="15" customHeight="1">
      <c r="A102" s="224"/>
      <c r="B102" s="229"/>
      <c r="C102" s="307"/>
      <c r="D102" s="303"/>
      <c r="E102" s="596"/>
    </row>
    <row r="103" spans="1:5" ht="15" customHeight="1">
      <c r="A103" s="308" t="s">
        <v>3</v>
      </c>
      <c r="B103" s="304">
        <f>B93+B101</f>
        <v>0</v>
      </c>
      <c r="C103" s="305">
        <f>C93+C101</f>
        <v>0</v>
      </c>
      <c r="D103" s="306">
        <f>D93+D101</f>
        <v>0</v>
      </c>
      <c r="E103" s="596"/>
    </row>
    <row r="104" spans="1:7" ht="15" customHeight="1">
      <c r="A104" s="144"/>
      <c r="B104" s="309"/>
      <c r="C104" s="309"/>
      <c r="D104" s="300"/>
      <c r="E104" s="597"/>
      <c r="F104" s="131"/>
      <c r="G104" s="131"/>
    </row>
    <row r="105" spans="1:7" ht="15" customHeight="1">
      <c r="A105" s="144"/>
      <c r="B105" s="309"/>
      <c r="C105" s="309" t="s">
        <v>30</v>
      </c>
      <c r="D105" s="300"/>
      <c r="E105" s="597"/>
      <c r="F105" s="131"/>
      <c r="G105" s="131"/>
    </row>
    <row r="106" spans="1:7" ht="15" customHeight="1">
      <c r="A106" s="131"/>
      <c r="B106" s="131"/>
      <c r="C106" s="143"/>
      <c r="D106" s="296" t="s">
        <v>124</v>
      </c>
      <c r="E106" s="597"/>
      <c r="F106" s="131"/>
      <c r="G106" s="131"/>
    </row>
    <row r="107" spans="1:5" ht="15" customHeight="1">
      <c r="A107" s="136" t="s">
        <v>5</v>
      </c>
      <c r="B107" s="286" t="s">
        <v>111</v>
      </c>
      <c r="C107" s="287" t="s">
        <v>112</v>
      </c>
      <c r="D107" s="288" t="s">
        <v>112</v>
      </c>
      <c r="E107" s="596"/>
    </row>
    <row r="108" spans="1:5" ht="15" customHeight="1">
      <c r="A108" s="224"/>
      <c r="B108" s="291">
        <v>43465</v>
      </c>
      <c r="C108" s="292">
        <v>43100</v>
      </c>
      <c r="D108" s="293">
        <v>43100</v>
      </c>
      <c r="E108" s="596"/>
    </row>
    <row r="109" spans="1:5" ht="15" customHeight="1">
      <c r="A109" s="224"/>
      <c r="B109" s="295" t="s">
        <v>30</v>
      </c>
      <c r="C109" s="259" t="s">
        <v>113</v>
      </c>
      <c r="D109" s="296" t="s">
        <v>113</v>
      </c>
      <c r="E109" s="596"/>
    </row>
    <row r="110" spans="1:5" ht="15" customHeight="1" thickBot="1">
      <c r="A110" s="227" t="s">
        <v>39</v>
      </c>
      <c r="B110" s="222" t="s">
        <v>30</v>
      </c>
      <c r="C110" s="298" t="s">
        <v>114</v>
      </c>
      <c r="D110" s="299" t="s">
        <v>116</v>
      </c>
      <c r="E110" s="596"/>
    </row>
    <row r="111" spans="1:5" ht="15" customHeight="1">
      <c r="A111" s="224"/>
      <c r="B111" s="229"/>
      <c r="C111" s="245"/>
      <c r="D111" s="300"/>
      <c r="E111" s="596"/>
    </row>
    <row r="112" spans="1:5" ht="15" customHeight="1">
      <c r="A112" s="224" t="s">
        <v>297</v>
      </c>
      <c r="B112" s="229">
        <f>+G15</f>
        <v>0</v>
      </c>
      <c r="C112" s="245">
        <v>0</v>
      </c>
      <c r="D112" s="303">
        <f>+C112*E112</f>
        <v>0</v>
      </c>
      <c r="E112" s="595">
        <v>1.4764559006888065</v>
      </c>
    </row>
    <row r="113" spans="1:5" ht="15" customHeight="1">
      <c r="A113" s="224" t="s">
        <v>381</v>
      </c>
      <c r="B113" s="229">
        <f>+G16</f>
        <v>0</v>
      </c>
      <c r="C113" s="245">
        <v>0</v>
      </c>
      <c r="D113" s="303">
        <f>+C113*E113</f>
        <v>0</v>
      </c>
      <c r="E113" s="595">
        <v>1.4765</v>
      </c>
    </row>
    <row r="114" spans="1:5" ht="15" customHeight="1">
      <c r="A114" s="224" t="s">
        <v>14</v>
      </c>
      <c r="B114" s="229">
        <f>+G18</f>
        <v>0</v>
      </c>
      <c r="C114" s="245">
        <v>0</v>
      </c>
      <c r="D114" s="303">
        <f>+C114*E114</f>
        <v>0</v>
      </c>
      <c r="E114" s="595">
        <v>1.4764559006888065</v>
      </c>
    </row>
    <row r="115" spans="1:5" ht="15" customHeight="1">
      <c r="A115" s="224" t="s">
        <v>92</v>
      </c>
      <c r="B115" s="229">
        <f>+G20</f>
        <v>0</v>
      </c>
      <c r="C115" s="245">
        <v>0</v>
      </c>
      <c r="D115" s="303">
        <f>+C115*E115</f>
        <v>0</v>
      </c>
      <c r="E115" s="595">
        <v>1.4764559006888065</v>
      </c>
    </row>
    <row r="116" spans="1:8" ht="15" customHeight="1">
      <c r="A116" s="224" t="s">
        <v>382</v>
      </c>
      <c r="B116" s="229">
        <f>+G26</f>
        <v>0</v>
      </c>
      <c r="C116" s="245">
        <v>0</v>
      </c>
      <c r="D116" s="303">
        <f>+C116*E116</f>
        <v>0</v>
      </c>
      <c r="E116" s="595">
        <v>1.4764559006888065</v>
      </c>
      <c r="H116" s="131"/>
    </row>
    <row r="117" spans="1:8" ht="15" customHeight="1">
      <c r="A117" s="227" t="s">
        <v>21</v>
      </c>
      <c r="B117" s="236">
        <f>SUM(B110:B116)</f>
        <v>0</v>
      </c>
      <c r="C117" s="247">
        <f>SUM(C112:C116)</f>
        <v>0</v>
      </c>
      <c r="D117" s="310">
        <f>SUM(D110:D116)</f>
        <v>0</v>
      </c>
      <c r="E117" s="596"/>
      <c r="H117" s="131"/>
    </row>
    <row r="118" spans="1:5" ht="15" customHeight="1">
      <c r="A118" s="224" t="s">
        <v>30</v>
      </c>
      <c r="B118" s="229"/>
      <c r="C118" s="245"/>
      <c r="D118" s="300"/>
      <c r="E118" s="596"/>
    </row>
    <row r="119" spans="1:5" ht="15" customHeight="1">
      <c r="A119" s="227" t="s">
        <v>0</v>
      </c>
      <c r="B119" s="236">
        <v>0</v>
      </c>
      <c r="C119" s="247">
        <v>0</v>
      </c>
      <c r="D119" s="310">
        <v>0</v>
      </c>
      <c r="E119" s="596"/>
    </row>
    <row r="120" spans="1:5" ht="15" customHeight="1">
      <c r="A120" s="227"/>
      <c r="B120" s="123"/>
      <c r="C120" s="132"/>
      <c r="D120" s="300"/>
      <c r="E120" s="596"/>
    </row>
    <row r="121" spans="1:5" ht="15" customHeight="1">
      <c r="A121" s="224" t="s">
        <v>30</v>
      </c>
      <c r="B121" s="229"/>
      <c r="C121" s="245"/>
      <c r="D121" s="300"/>
      <c r="E121" s="596"/>
    </row>
    <row r="122" spans="1:5" ht="15" customHeight="1">
      <c r="A122" s="227" t="s">
        <v>18</v>
      </c>
      <c r="B122" s="236">
        <f>SUM(B117:B121)</f>
        <v>0</v>
      </c>
      <c r="C122" s="247">
        <f>SUM(C117:C121)</f>
        <v>0</v>
      </c>
      <c r="D122" s="310">
        <f>SUM(D117:D121)</f>
        <v>0</v>
      </c>
      <c r="E122" s="596"/>
    </row>
    <row r="123" spans="1:5" ht="15" customHeight="1">
      <c r="A123" s="224" t="s">
        <v>30</v>
      </c>
      <c r="B123" s="229"/>
      <c r="C123" s="245"/>
      <c r="D123" s="300"/>
      <c r="E123" s="596"/>
    </row>
    <row r="124" spans="1:5" ht="15" customHeight="1">
      <c r="A124" s="224" t="s">
        <v>30</v>
      </c>
      <c r="B124" s="229"/>
      <c r="C124" s="245"/>
      <c r="D124" s="300"/>
      <c r="E124" s="596"/>
    </row>
    <row r="125" spans="1:5" ht="15" customHeight="1">
      <c r="A125" s="227" t="s">
        <v>89</v>
      </c>
      <c r="B125" s="236">
        <f>+B103-B122</f>
        <v>0</v>
      </c>
      <c r="C125" s="247">
        <f>+C103-C122</f>
        <v>0</v>
      </c>
      <c r="D125" s="310">
        <f>+D103-D122</f>
        <v>0</v>
      </c>
      <c r="E125" s="595" t="s">
        <v>30</v>
      </c>
    </row>
    <row r="126" spans="1:5" ht="15" customHeight="1">
      <c r="A126" s="224" t="s">
        <v>30</v>
      </c>
      <c r="B126" s="229"/>
      <c r="C126" s="245"/>
      <c r="D126" s="300"/>
      <c r="E126" s="596"/>
    </row>
    <row r="127" spans="1:5" ht="15" customHeight="1">
      <c r="A127" s="224" t="s">
        <v>30</v>
      </c>
      <c r="B127" s="229"/>
      <c r="C127" s="245"/>
      <c r="D127" s="300"/>
      <c r="E127" s="596"/>
    </row>
    <row r="128" spans="1:5" ht="15" customHeight="1">
      <c r="A128" s="308" t="s">
        <v>31</v>
      </c>
      <c r="B128" s="236">
        <f>SUM(B122:B126)</f>
        <v>0</v>
      </c>
      <c r="C128" s="247">
        <f>SUM(C122:C126)</f>
        <v>0</v>
      </c>
      <c r="D128" s="310">
        <f>SUM(D122:D126)</f>
        <v>0</v>
      </c>
      <c r="E128" s="596"/>
    </row>
    <row r="129" spans="1:7" ht="15" customHeight="1">
      <c r="A129" s="144"/>
      <c r="B129" s="132"/>
      <c r="C129" s="132"/>
      <c r="D129" s="131"/>
      <c r="F129" s="131"/>
      <c r="G129" s="131"/>
    </row>
    <row r="130" ht="15" customHeight="1">
      <c r="B130" s="1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F16" sqref="F16"/>
    </sheetView>
  </sheetViews>
  <sheetFormatPr defaultColWidth="11.00390625" defaultRowHeight="15" customHeight="1"/>
  <cols>
    <col min="1" max="1" width="33.375" style="138" customWidth="1"/>
    <col min="2" max="3" width="11.00390625" style="138" customWidth="1"/>
    <col min="4" max="4" width="12.625" style="138" customWidth="1"/>
    <col min="5" max="6" width="11.00390625" style="138" customWidth="1"/>
    <col min="7" max="8" width="12.25390625" style="138" customWidth="1"/>
    <col min="9" max="10" width="11.00390625" style="138" customWidth="1"/>
    <col min="11" max="11" width="13.125" style="138" customWidth="1"/>
    <col min="12" max="12" width="13.625" style="138" customWidth="1"/>
    <col min="13" max="16384" width="11.00390625" style="138" customWidth="1"/>
  </cols>
  <sheetData>
    <row r="1" spans="1:12" ht="15" customHeight="1">
      <c r="A1" s="175" t="s">
        <v>230</v>
      </c>
      <c r="B1" s="151"/>
      <c r="C1" s="151"/>
      <c r="D1" s="178"/>
      <c r="E1" s="175" t="s">
        <v>160</v>
      </c>
      <c r="F1" s="151"/>
      <c r="G1" s="151"/>
      <c r="H1" s="176"/>
      <c r="I1" s="151"/>
      <c r="J1" s="145" t="s">
        <v>231</v>
      </c>
      <c r="K1" s="146"/>
      <c r="L1" s="146"/>
    </row>
    <row r="2" spans="1:12" ht="15" customHeight="1" thickBot="1">
      <c r="A2" s="177" t="s">
        <v>208</v>
      </c>
      <c r="B2" s="312">
        <v>43465</v>
      </c>
      <c r="C2" s="147"/>
      <c r="D2" s="179"/>
      <c r="E2" s="177"/>
      <c r="F2" s="147"/>
      <c r="G2" s="148"/>
      <c r="H2" s="149"/>
      <c r="I2" s="140"/>
      <c r="J2" s="140"/>
      <c r="K2" s="140"/>
      <c r="L2" s="152"/>
    </row>
    <row r="3" spans="1:12" ht="15" customHeight="1">
      <c r="A3" s="180" t="s">
        <v>209</v>
      </c>
      <c r="B3" s="181"/>
      <c r="C3" s="181"/>
      <c r="D3" s="182"/>
      <c r="E3" s="153"/>
      <c r="F3" s="154"/>
      <c r="G3" s="141"/>
      <c r="H3" s="141"/>
      <c r="I3" s="140"/>
      <c r="J3" s="140"/>
      <c r="K3" s="140"/>
      <c r="L3" s="152"/>
    </row>
    <row r="4" spans="1:12" ht="15" customHeight="1">
      <c r="A4" s="157"/>
      <c r="B4" s="141"/>
      <c r="C4" s="141"/>
      <c r="D4" s="183"/>
      <c r="E4" s="157"/>
      <c r="F4" s="141"/>
      <c r="G4" s="141"/>
      <c r="H4" s="141"/>
      <c r="I4" s="141"/>
      <c r="J4" s="140"/>
      <c r="K4" s="140"/>
      <c r="L4" s="152"/>
    </row>
    <row r="5" spans="1:12" ht="15" customHeight="1">
      <c r="A5" s="155"/>
      <c r="B5" s="140"/>
      <c r="C5" s="140"/>
      <c r="D5" s="152"/>
      <c r="E5" s="158" t="s">
        <v>161</v>
      </c>
      <c r="F5" s="159" t="s">
        <v>210</v>
      </c>
      <c r="G5" s="159" t="s">
        <v>164</v>
      </c>
      <c r="H5" s="140" t="s">
        <v>211</v>
      </c>
      <c r="I5" s="140"/>
      <c r="J5" s="141"/>
      <c r="K5" s="159" t="s">
        <v>162</v>
      </c>
      <c r="L5" s="160" t="s">
        <v>31</v>
      </c>
    </row>
    <row r="6" spans="1:12" ht="15" customHeight="1">
      <c r="A6" s="155"/>
      <c r="B6" s="140"/>
      <c r="C6" s="140"/>
      <c r="D6" s="152"/>
      <c r="E6" s="161" t="s">
        <v>212</v>
      </c>
      <c r="F6" s="159" t="s">
        <v>213</v>
      </c>
      <c r="G6" s="159" t="s">
        <v>214</v>
      </c>
      <c r="H6" s="162" t="s">
        <v>215</v>
      </c>
      <c r="I6" s="159" t="s">
        <v>215</v>
      </c>
      <c r="J6" s="162" t="s">
        <v>242</v>
      </c>
      <c r="K6" s="159" t="s">
        <v>214</v>
      </c>
      <c r="L6" s="160" t="s">
        <v>216</v>
      </c>
    </row>
    <row r="7" spans="1:12" ht="15" customHeight="1">
      <c r="A7" s="155"/>
      <c r="B7" s="140"/>
      <c r="C7" s="140" t="s">
        <v>30</v>
      </c>
      <c r="D7" s="152"/>
      <c r="E7" s="161" t="s">
        <v>30</v>
      </c>
      <c r="F7" s="159" t="s">
        <v>161</v>
      </c>
      <c r="G7" s="162" t="s">
        <v>217</v>
      </c>
      <c r="H7" s="162" t="s">
        <v>165</v>
      </c>
      <c r="I7" s="159" t="s">
        <v>218</v>
      </c>
      <c r="J7" s="162" t="s">
        <v>243</v>
      </c>
      <c r="K7" s="159" t="s">
        <v>219</v>
      </c>
      <c r="L7" s="160" t="s">
        <v>36</v>
      </c>
    </row>
    <row r="8" spans="1:12" ht="15" customHeight="1">
      <c r="A8" s="184"/>
      <c r="B8" s="185"/>
      <c r="C8" s="185"/>
      <c r="D8" s="186"/>
      <c r="E8" s="163"/>
      <c r="F8" s="164"/>
      <c r="G8" s="164"/>
      <c r="H8" s="164"/>
      <c r="I8" s="164"/>
      <c r="J8" s="164"/>
      <c r="K8" s="164"/>
      <c r="L8" s="165"/>
    </row>
    <row r="9" spans="1:12" ht="15" customHeight="1">
      <c r="A9" s="180"/>
      <c r="B9" s="181"/>
      <c r="C9" s="181"/>
      <c r="D9" s="182"/>
      <c r="E9" s="166"/>
      <c r="F9" s="167"/>
      <c r="G9" s="167"/>
      <c r="H9" s="167"/>
      <c r="I9" s="167"/>
      <c r="J9" s="167"/>
      <c r="K9" s="167"/>
      <c r="L9" s="168"/>
    </row>
    <row r="10" spans="1:12" ht="15" customHeight="1">
      <c r="A10" s="313" t="s">
        <v>220</v>
      </c>
      <c r="B10" s="140"/>
      <c r="C10" s="140"/>
      <c r="D10" s="152"/>
      <c r="E10" s="166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70">
        <f>SUM(E10:K10)</f>
        <v>0</v>
      </c>
    </row>
    <row r="11" spans="1:12" ht="15" customHeight="1">
      <c r="A11" s="756" t="s">
        <v>291</v>
      </c>
      <c r="B11" s="181"/>
      <c r="C11" s="181"/>
      <c r="D11" s="182"/>
      <c r="E11" s="196"/>
      <c r="F11" s="195" t="s">
        <v>30</v>
      </c>
      <c r="G11" s="195"/>
      <c r="H11" s="195"/>
      <c r="I11" s="195" t="s">
        <v>30</v>
      </c>
      <c r="J11" s="195" t="s">
        <v>30</v>
      </c>
      <c r="K11" s="197">
        <v>0</v>
      </c>
      <c r="L11" s="198">
        <f>SUM(E11:K11)</f>
        <v>0</v>
      </c>
    </row>
    <row r="12" spans="1:12" ht="15" customHeight="1">
      <c r="A12" s="313" t="s">
        <v>314</v>
      </c>
      <c r="B12" s="140"/>
      <c r="C12" s="140"/>
      <c r="D12" s="152"/>
      <c r="E12" s="171">
        <f aca="true" t="shared" si="0" ref="E12:K12">SUM(E10:E11)</f>
        <v>0</v>
      </c>
      <c r="F12" s="169">
        <f t="shared" si="0"/>
        <v>0</v>
      </c>
      <c r="G12" s="169">
        <f t="shared" si="0"/>
        <v>0</v>
      </c>
      <c r="H12" s="169">
        <f>SUM(H10:H11)</f>
        <v>0</v>
      </c>
      <c r="I12" s="169">
        <f t="shared" si="0"/>
        <v>0</v>
      </c>
      <c r="J12" s="169">
        <f t="shared" si="0"/>
        <v>0</v>
      </c>
      <c r="K12" s="169">
        <f t="shared" si="0"/>
        <v>0</v>
      </c>
      <c r="L12" s="170">
        <f>SUM(E12:K12)</f>
        <v>0</v>
      </c>
    </row>
    <row r="13" spans="1:12" ht="15" customHeight="1">
      <c r="A13" s="155" t="s">
        <v>30</v>
      </c>
      <c r="B13" s="140"/>
      <c r="C13" s="140"/>
      <c r="D13" s="152"/>
      <c r="E13" s="171"/>
      <c r="F13" s="169"/>
      <c r="G13" s="169"/>
      <c r="H13" s="169"/>
      <c r="I13" s="169"/>
      <c r="J13" s="169"/>
      <c r="K13" s="169"/>
      <c r="L13" s="170"/>
    </row>
    <row r="14" spans="1:12" ht="15" customHeight="1">
      <c r="A14" s="155"/>
      <c r="B14" s="140"/>
      <c r="C14" s="140"/>
      <c r="D14" s="152"/>
      <c r="E14" s="171"/>
      <c r="F14" s="169"/>
      <c r="G14" s="169"/>
      <c r="H14" s="169"/>
      <c r="I14" s="169"/>
      <c r="J14" s="169"/>
      <c r="K14" s="169"/>
      <c r="L14" s="168"/>
    </row>
    <row r="15" spans="1:12" ht="15" customHeight="1">
      <c r="A15" s="161" t="s">
        <v>184</v>
      </c>
      <c r="B15" s="140"/>
      <c r="C15" s="140"/>
      <c r="D15" s="152"/>
      <c r="E15" s="171"/>
      <c r="F15" s="169"/>
      <c r="G15" s="169"/>
      <c r="H15" s="169"/>
      <c r="I15" s="169"/>
      <c r="J15" s="169"/>
      <c r="K15" s="169"/>
      <c r="L15" s="168"/>
    </row>
    <row r="16" spans="1:12" ht="15" customHeight="1">
      <c r="A16" s="161"/>
      <c r="B16" s="140"/>
      <c r="C16" s="140"/>
      <c r="D16" s="152"/>
      <c r="E16" s="166"/>
      <c r="F16" s="167"/>
      <c r="G16" s="167"/>
      <c r="H16" s="167"/>
      <c r="I16" s="167"/>
      <c r="J16" s="167"/>
      <c r="K16" s="167"/>
      <c r="L16" s="168"/>
    </row>
    <row r="17" spans="1:12" ht="15" customHeight="1">
      <c r="A17" s="180" t="s">
        <v>315</v>
      </c>
      <c r="B17" s="140"/>
      <c r="C17" s="140"/>
      <c r="D17" s="152"/>
      <c r="E17" s="166"/>
      <c r="F17" s="167"/>
      <c r="G17" s="167"/>
      <c r="H17" s="167"/>
      <c r="I17" s="167"/>
      <c r="J17" s="167"/>
      <c r="K17" s="167"/>
      <c r="L17" s="168">
        <f>SUM(E17:K17)</f>
        <v>0</v>
      </c>
    </row>
    <row r="18" spans="1:12" ht="15" customHeight="1">
      <c r="A18" s="180" t="s">
        <v>250</v>
      </c>
      <c r="B18" s="140"/>
      <c r="C18" s="140"/>
      <c r="D18" s="152"/>
      <c r="E18" s="166"/>
      <c r="F18" s="167"/>
      <c r="G18" s="167"/>
      <c r="H18" s="167"/>
      <c r="I18" s="167"/>
      <c r="J18" s="167"/>
      <c r="K18" s="167"/>
      <c r="L18" s="168"/>
    </row>
    <row r="19" spans="1:12" ht="15" customHeight="1">
      <c r="A19" s="180" t="s">
        <v>250</v>
      </c>
      <c r="B19" s="140"/>
      <c r="C19" s="140"/>
      <c r="D19" s="152"/>
      <c r="E19" s="166"/>
      <c r="F19" s="167"/>
      <c r="G19" s="167"/>
      <c r="H19" s="167"/>
      <c r="I19" s="167"/>
      <c r="J19" s="167"/>
      <c r="K19" s="167"/>
      <c r="L19" s="168"/>
    </row>
    <row r="20" spans="1:14" ht="15" customHeight="1">
      <c r="A20" s="180" t="s">
        <v>250</v>
      </c>
      <c r="B20" s="140"/>
      <c r="C20" s="140"/>
      <c r="D20" s="152"/>
      <c r="E20" s="166"/>
      <c r="F20" s="167"/>
      <c r="G20" s="167"/>
      <c r="H20" s="167"/>
      <c r="I20" s="167"/>
      <c r="J20" s="167"/>
      <c r="K20" s="167"/>
      <c r="L20" s="168"/>
      <c r="N20" s="138" t="s">
        <v>30</v>
      </c>
    </row>
    <row r="21" spans="1:12" ht="15" customHeight="1">
      <c r="A21" s="155"/>
      <c r="B21" s="140"/>
      <c r="C21" s="140"/>
      <c r="D21" s="152"/>
      <c r="E21" s="166"/>
      <c r="F21" s="167"/>
      <c r="G21" s="167"/>
      <c r="H21" s="167"/>
      <c r="I21" s="167"/>
      <c r="J21" s="167"/>
      <c r="K21" s="167"/>
      <c r="L21" s="168"/>
    </row>
    <row r="22" spans="1:12" ht="15" customHeight="1">
      <c r="A22" s="155"/>
      <c r="B22" s="140"/>
      <c r="C22" s="140"/>
      <c r="D22" s="152"/>
      <c r="E22" s="171"/>
      <c r="F22" s="169"/>
      <c r="G22" s="169"/>
      <c r="H22" s="169"/>
      <c r="I22" s="169"/>
      <c r="J22" s="169"/>
      <c r="K22" s="169"/>
      <c r="L22" s="168"/>
    </row>
    <row r="23" spans="1:12" ht="15" customHeight="1">
      <c r="A23" s="155" t="s">
        <v>221</v>
      </c>
      <c r="B23" s="140"/>
      <c r="C23" s="140"/>
      <c r="D23" s="152"/>
      <c r="E23" s="171" t="s">
        <v>30</v>
      </c>
      <c r="F23" s="169" t="s">
        <v>30</v>
      </c>
      <c r="G23" s="169" t="s">
        <v>30</v>
      </c>
      <c r="H23" s="169"/>
      <c r="I23" s="169"/>
      <c r="J23" s="169"/>
      <c r="K23" s="169"/>
      <c r="L23" s="168" t="s">
        <v>30</v>
      </c>
    </row>
    <row r="24" spans="1:12" ht="15" customHeight="1">
      <c r="A24" s="180" t="s">
        <v>400</v>
      </c>
      <c r="B24" s="181"/>
      <c r="C24" s="181"/>
      <c r="D24" s="182"/>
      <c r="E24" s="171"/>
      <c r="F24" s="169"/>
      <c r="G24" s="169"/>
      <c r="H24" s="169"/>
      <c r="I24" s="169"/>
      <c r="J24" s="169"/>
      <c r="K24" s="169"/>
      <c r="L24" s="168" t="s">
        <v>30</v>
      </c>
    </row>
    <row r="25" spans="1:12" ht="15" customHeight="1">
      <c r="A25" s="155" t="s">
        <v>30</v>
      </c>
      <c r="B25" s="140"/>
      <c r="C25" s="140"/>
      <c r="D25" s="152"/>
      <c r="E25" s="171"/>
      <c r="F25" s="169"/>
      <c r="G25" s="169"/>
      <c r="H25" s="169"/>
      <c r="I25" s="169"/>
      <c r="J25" s="169"/>
      <c r="K25" s="169"/>
      <c r="L25" s="168" t="s">
        <v>30</v>
      </c>
    </row>
    <row r="26" spans="1:12" ht="15" customHeight="1">
      <c r="A26" s="187" t="s">
        <v>223</v>
      </c>
      <c r="B26" s="188"/>
      <c r="C26" s="188"/>
      <c r="D26" s="189"/>
      <c r="E26" s="171"/>
      <c r="F26" s="169"/>
      <c r="G26" s="169"/>
      <c r="H26" s="169"/>
      <c r="I26" s="169"/>
      <c r="J26" s="169"/>
      <c r="K26" s="167">
        <v>0</v>
      </c>
      <c r="L26" s="168">
        <f>+K26</f>
        <v>0</v>
      </c>
    </row>
    <row r="27" spans="1:12" ht="15" customHeight="1">
      <c r="A27" s="190" t="s">
        <v>224</v>
      </c>
      <c r="B27" s="191"/>
      <c r="C27" s="191"/>
      <c r="D27" s="192"/>
      <c r="E27" s="171"/>
      <c r="F27" s="169"/>
      <c r="G27" s="169"/>
      <c r="H27" s="169"/>
      <c r="I27" s="169"/>
      <c r="J27" s="169"/>
      <c r="K27" s="167">
        <v>0</v>
      </c>
      <c r="L27" s="168">
        <f>+K27</f>
        <v>0</v>
      </c>
    </row>
    <row r="28" spans="1:12" ht="15" customHeight="1">
      <c r="A28" s="190" t="s">
        <v>225</v>
      </c>
      <c r="B28" s="191"/>
      <c r="C28" s="191"/>
      <c r="D28" s="192"/>
      <c r="E28" s="171"/>
      <c r="F28" s="169"/>
      <c r="G28" s="169"/>
      <c r="H28" s="169"/>
      <c r="I28" s="167">
        <v>0</v>
      </c>
      <c r="J28" s="169"/>
      <c r="K28" s="167">
        <v>0</v>
      </c>
      <c r="L28" s="168">
        <f>SUM(E28:K28)</f>
        <v>0</v>
      </c>
    </row>
    <row r="29" spans="1:12" ht="15" customHeight="1">
      <c r="A29" s="190" t="s">
        <v>226</v>
      </c>
      <c r="B29" s="191"/>
      <c r="C29" s="191"/>
      <c r="D29" s="192"/>
      <c r="E29" s="171"/>
      <c r="F29" s="169"/>
      <c r="G29" s="169"/>
      <c r="H29" s="167">
        <v>0</v>
      </c>
      <c r="I29" s="169"/>
      <c r="J29" s="169"/>
      <c r="K29" s="167">
        <v>0</v>
      </c>
      <c r="L29" s="168">
        <f>SUM(E29:K29)</f>
        <v>0</v>
      </c>
    </row>
    <row r="30" spans="1:12" ht="15" customHeight="1">
      <c r="A30" s="155"/>
      <c r="B30" s="140"/>
      <c r="C30" s="140"/>
      <c r="D30" s="152"/>
      <c r="E30" s="171"/>
      <c r="F30" s="169"/>
      <c r="G30" s="169"/>
      <c r="H30" s="169"/>
      <c r="I30" s="169"/>
      <c r="J30" s="169"/>
      <c r="K30" s="169"/>
      <c r="L30" s="168" t="s">
        <v>30</v>
      </c>
    </row>
    <row r="31" spans="1:12" ht="15" customHeight="1">
      <c r="A31" s="155" t="s">
        <v>30</v>
      </c>
      <c r="B31" s="140"/>
      <c r="C31" s="140"/>
      <c r="D31" s="152"/>
      <c r="E31" s="171"/>
      <c r="F31" s="169"/>
      <c r="G31" s="169"/>
      <c r="H31" s="169"/>
      <c r="I31" s="169" t="s">
        <v>30</v>
      </c>
      <c r="J31" s="169" t="s">
        <v>30</v>
      </c>
      <c r="K31" s="169" t="s">
        <v>30</v>
      </c>
      <c r="L31" s="168" t="s">
        <v>30</v>
      </c>
    </row>
    <row r="32" spans="1:12" ht="15" customHeight="1">
      <c r="A32" s="155"/>
      <c r="B32" s="140"/>
      <c r="C32" s="140"/>
      <c r="D32" s="152"/>
      <c r="E32" s="171"/>
      <c r="F32" s="169"/>
      <c r="G32" s="169"/>
      <c r="H32" s="169"/>
      <c r="I32" s="169"/>
      <c r="J32" s="169"/>
      <c r="K32" s="169"/>
      <c r="L32" s="168" t="s">
        <v>30</v>
      </c>
    </row>
    <row r="33" spans="1:12" ht="15" customHeight="1">
      <c r="A33" s="155" t="s">
        <v>227</v>
      </c>
      <c r="B33" s="140" t="s">
        <v>30</v>
      </c>
      <c r="C33" s="140"/>
      <c r="D33" s="152"/>
      <c r="E33" s="171"/>
      <c r="F33" s="169"/>
      <c r="G33" s="169"/>
      <c r="H33" s="169"/>
      <c r="I33" s="169"/>
      <c r="J33" s="169"/>
      <c r="K33" s="167">
        <v>0</v>
      </c>
      <c r="L33" s="168">
        <f>+K33</f>
        <v>0</v>
      </c>
    </row>
    <row r="34" spans="1:12" ht="15" customHeight="1">
      <c r="A34" s="180" t="s">
        <v>228</v>
      </c>
      <c r="B34" s="181" t="s">
        <v>30</v>
      </c>
      <c r="C34" s="181"/>
      <c r="D34" s="182"/>
      <c r="E34" s="171"/>
      <c r="F34" s="169"/>
      <c r="G34" s="169"/>
      <c r="H34" s="169" t="s">
        <v>30</v>
      </c>
      <c r="I34" s="169"/>
      <c r="J34" s="169"/>
      <c r="K34" s="169" t="s">
        <v>30</v>
      </c>
      <c r="L34" s="168" t="s">
        <v>30</v>
      </c>
    </row>
    <row r="35" spans="1:12" ht="15" customHeight="1">
      <c r="A35" s="155" t="s">
        <v>30</v>
      </c>
      <c r="B35" s="140"/>
      <c r="C35" s="140"/>
      <c r="D35" s="152"/>
      <c r="E35" s="171"/>
      <c r="F35" s="169"/>
      <c r="G35" s="169"/>
      <c r="H35" s="169" t="s">
        <v>30</v>
      </c>
      <c r="I35" s="169"/>
      <c r="J35" s="169"/>
      <c r="K35" s="169" t="s">
        <v>30</v>
      </c>
      <c r="L35" s="170" t="s">
        <v>30</v>
      </c>
    </row>
    <row r="36" spans="1:12" s="141" customFormat="1" ht="15" customHeight="1">
      <c r="A36" s="193" t="s">
        <v>229</v>
      </c>
      <c r="B36" s="150"/>
      <c r="C36" s="150"/>
      <c r="D36" s="194"/>
      <c r="E36" s="172">
        <f aca="true" t="shared" si="1" ref="E36:J36">SUM(E12:E35)</f>
        <v>0</v>
      </c>
      <c r="F36" s="173">
        <f t="shared" si="1"/>
        <v>0</v>
      </c>
      <c r="G36" s="173">
        <f t="shared" si="1"/>
        <v>0</v>
      </c>
      <c r="H36" s="173">
        <f t="shared" si="1"/>
        <v>0</v>
      </c>
      <c r="I36" s="173">
        <f t="shared" si="1"/>
        <v>0</v>
      </c>
      <c r="J36" s="173">
        <f t="shared" si="1"/>
        <v>0</v>
      </c>
      <c r="K36" s="173">
        <f>SUM(K12:K35)</f>
        <v>0</v>
      </c>
      <c r="L36" s="174">
        <f>SUM(L12:L35)</f>
        <v>0</v>
      </c>
    </row>
    <row r="37" spans="1:12" ht="15" customHeight="1">
      <c r="A37" s="137" t="s">
        <v>30</v>
      </c>
      <c r="B37" s="137"/>
      <c r="C37" s="137"/>
      <c r="D37" s="137"/>
      <c r="E37" s="139"/>
      <c r="F37" s="139"/>
      <c r="G37" s="139"/>
      <c r="H37" s="139"/>
      <c r="I37" s="139"/>
      <c r="J37" s="139"/>
      <c r="K37" s="139"/>
      <c r="L37" s="139" t="s">
        <v>30</v>
      </c>
    </row>
    <row r="38" spans="1:12" ht="15" customHeight="1">
      <c r="A38" s="137"/>
      <c r="B38" s="137"/>
      <c r="C38" s="137"/>
      <c r="D38" s="137"/>
      <c r="E38" s="139"/>
      <c r="F38" s="139"/>
      <c r="G38" s="139"/>
      <c r="H38" s="139"/>
      <c r="I38" s="139"/>
      <c r="J38" s="139"/>
      <c r="K38" s="139" t="s">
        <v>30</v>
      </c>
      <c r="L38" s="139"/>
    </row>
    <row r="39" spans="1:12" ht="15" customHeight="1">
      <c r="A39" s="137"/>
      <c r="B39" s="137"/>
      <c r="C39" s="137"/>
      <c r="D39" s="137"/>
      <c r="E39" s="139"/>
      <c r="F39" s="139"/>
      <c r="G39" s="139"/>
      <c r="H39" s="139"/>
      <c r="I39" s="139"/>
      <c r="J39" s="139"/>
      <c r="K39" s="139"/>
      <c r="L39" s="139"/>
    </row>
    <row r="40" spans="1:12" ht="15" customHeight="1">
      <c r="A40" s="137"/>
      <c r="B40" s="137"/>
      <c r="C40" s="137"/>
      <c r="D40" s="137"/>
      <c r="E40" s="139"/>
      <c r="F40" s="139"/>
      <c r="G40" s="139"/>
      <c r="H40" s="139"/>
      <c r="I40" s="139"/>
      <c r="J40" s="139"/>
      <c r="K40" s="139"/>
      <c r="L40" s="139"/>
    </row>
    <row r="41" spans="1:14" ht="15" customHeight="1">
      <c r="A41" s="346" t="s">
        <v>230</v>
      </c>
      <c r="B41" s="347"/>
      <c r="C41" s="347"/>
      <c r="D41" s="348"/>
      <c r="E41" s="346" t="s">
        <v>160</v>
      </c>
      <c r="F41" s="349"/>
      <c r="G41" s="349"/>
      <c r="H41" s="350"/>
      <c r="I41" s="349"/>
      <c r="J41" s="349"/>
      <c r="K41" s="349"/>
      <c r="L41" s="351"/>
      <c r="M41" s="137"/>
      <c r="N41" s="137"/>
    </row>
    <row r="42" spans="1:12" ht="15" customHeight="1" thickBot="1">
      <c r="A42" s="352" t="s">
        <v>208</v>
      </c>
      <c r="B42" s="353">
        <v>43465</v>
      </c>
      <c r="C42" s="354"/>
      <c r="D42" s="355" t="s">
        <v>30</v>
      </c>
      <c r="E42" s="356"/>
      <c r="F42" s="357"/>
      <c r="G42" s="358"/>
      <c r="H42" s="359"/>
      <c r="I42" s="360"/>
      <c r="J42" s="360"/>
      <c r="K42" s="360"/>
      <c r="L42" s="361"/>
    </row>
    <row r="43" spans="1:12" ht="15" customHeight="1">
      <c r="A43" s="536"/>
      <c r="B43" s="537"/>
      <c r="C43" s="537"/>
      <c r="D43" s="757"/>
      <c r="E43" s="362" t="s">
        <v>316</v>
      </c>
      <c r="F43" s="363"/>
      <c r="G43" s="363"/>
      <c r="H43" s="364"/>
      <c r="I43" s="365"/>
      <c r="J43" s="365"/>
      <c r="K43" s="365"/>
      <c r="L43" s="366" t="s">
        <v>30</v>
      </c>
    </row>
    <row r="44" spans="1:12" ht="15" customHeight="1">
      <c r="A44" s="536"/>
      <c r="B44" s="537"/>
      <c r="C44" s="537"/>
      <c r="D44" s="757"/>
      <c r="E44" s="536"/>
      <c r="F44" s="537"/>
      <c r="G44" s="537"/>
      <c r="H44" s="537"/>
      <c r="I44" s="537"/>
      <c r="J44" s="360"/>
      <c r="K44" s="360"/>
      <c r="L44" s="802"/>
    </row>
    <row r="45" spans="1:12" ht="15" customHeight="1">
      <c r="A45" s="367"/>
      <c r="B45" s="368"/>
      <c r="C45" s="360"/>
      <c r="D45" s="369"/>
      <c r="E45" s="539" t="s">
        <v>161</v>
      </c>
      <c r="F45" s="540" t="s">
        <v>210</v>
      </c>
      <c r="G45" s="540" t="s">
        <v>164</v>
      </c>
      <c r="H45" s="360" t="s">
        <v>211</v>
      </c>
      <c r="I45" s="360"/>
      <c r="J45" s="537"/>
      <c r="K45" s="540" t="s">
        <v>162</v>
      </c>
      <c r="L45" s="803" t="s">
        <v>31</v>
      </c>
    </row>
    <row r="46" spans="1:12" ht="15" customHeight="1">
      <c r="A46" s="367"/>
      <c r="B46" s="368"/>
      <c r="C46" s="360"/>
      <c r="D46" s="369"/>
      <c r="E46" s="542" t="s">
        <v>212</v>
      </c>
      <c r="F46" s="540" t="s">
        <v>213</v>
      </c>
      <c r="G46" s="540" t="s">
        <v>214</v>
      </c>
      <c r="H46" s="543" t="s">
        <v>215</v>
      </c>
      <c r="I46" s="540" t="s">
        <v>215</v>
      </c>
      <c r="J46" s="543" t="s">
        <v>242</v>
      </c>
      <c r="K46" s="540" t="s">
        <v>214</v>
      </c>
      <c r="L46" s="803" t="s">
        <v>216</v>
      </c>
    </row>
    <row r="47" spans="1:12" ht="15" customHeight="1">
      <c r="A47" s="367"/>
      <c r="B47" s="368"/>
      <c r="C47" s="360"/>
      <c r="D47" s="369"/>
      <c r="E47" s="542" t="s">
        <v>30</v>
      </c>
      <c r="F47" s="540" t="s">
        <v>161</v>
      </c>
      <c r="G47" s="543" t="s">
        <v>217</v>
      </c>
      <c r="H47" s="543" t="s">
        <v>165</v>
      </c>
      <c r="I47" s="540" t="s">
        <v>218</v>
      </c>
      <c r="J47" s="543" t="s">
        <v>243</v>
      </c>
      <c r="K47" s="540" t="s">
        <v>219</v>
      </c>
      <c r="L47" s="803" t="s">
        <v>36</v>
      </c>
    </row>
    <row r="48" spans="1:12" ht="15" customHeight="1">
      <c r="A48" s="367"/>
      <c r="B48" s="368"/>
      <c r="C48" s="360"/>
      <c r="D48" s="369"/>
      <c r="E48" s="370"/>
      <c r="F48" s="368"/>
      <c r="G48" s="368"/>
      <c r="H48" s="368"/>
      <c r="I48" s="368"/>
      <c r="J48" s="368"/>
      <c r="K48" s="368"/>
      <c r="L48" s="576"/>
    </row>
    <row r="49" spans="1:12" ht="15" customHeight="1">
      <c r="A49" s="367" t="s">
        <v>251</v>
      </c>
      <c r="B49" s="368"/>
      <c r="C49" s="360"/>
      <c r="D49" s="369"/>
      <c r="E49" s="370">
        <v>0</v>
      </c>
      <c r="F49" s="368">
        <v>0</v>
      </c>
      <c r="G49" s="368">
        <v>0</v>
      </c>
      <c r="H49" s="368">
        <f>+'Patrimonio Neto 2017'!H108</f>
        <v>0</v>
      </c>
      <c r="I49" s="368">
        <f>+'Patrimonio Neto 2017'!I108</f>
        <v>0</v>
      </c>
      <c r="J49" s="368">
        <f>+'Patrimonio Neto 2017'!J108</f>
        <v>0</v>
      </c>
      <c r="K49" s="368">
        <f>+'Patrimonio Neto 2017'!K108</f>
        <v>0</v>
      </c>
      <c r="L49" s="576">
        <f>SUM(E49:K49)</f>
        <v>0</v>
      </c>
    </row>
    <row r="50" spans="1:12" ht="15" customHeight="1">
      <c r="A50" s="367" t="s">
        <v>389</v>
      </c>
      <c r="B50" s="549">
        <f>+K11</f>
        <v>0</v>
      </c>
      <c r="C50" s="537">
        <v>1.4765</v>
      </c>
      <c r="D50" s="551">
        <f>+B50*C50</f>
        <v>0</v>
      </c>
      <c r="E50" s="370"/>
      <c r="F50" s="368"/>
      <c r="G50" s="368"/>
      <c r="H50" s="368"/>
      <c r="I50" s="368"/>
      <c r="J50" s="368"/>
      <c r="K50" s="549">
        <f>+D50</f>
        <v>0</v>
      </c>
      <c r="L50" s="790">
        <f>SUM(E50:K50)</f>
        <v>0</v>
      </c>
    </row>
    <row r="51" spans="1:12" ht="15" customHeight="1">
      <c r="A51" s="367"/>
      <c r="B51" s="368"/>
      <c r="C51" s="360"/>
      <c r="D51" s="369"/>
      <c r="E51" s="370"/>
      <c r="F51" s="368"/>
      <c r="G51" s="368"/>
      <c r="H51" s="368"/>
      <c r="I51" s="368"/>
      <c r="J51" s="368"/>
      <c r="K51" s="368"/>
      <c r="L51" s="576"/>
    </row>
    <row r="52" spans="1:12" ht="15" customHeight="1">
      <c r="A52" s="367"/>
      <c r="B52" s="368"/>
      <c r="C52" s="360"/>
      <c r="D52" s="369"/>
      <c r="E52" s="370"/>
      <c r="F52" s="368"/>
      <c r="G52" s="368"/>
      <c r="H52" s="368"/>
      <c r="I52" s="368"/>
      <c r="J52" s="368"/>
      <c r="K52" s="368"/>
      <c r="L52" s="576"/>
    </row>
    <row r="53" spans="1:12" ht="15" customHeight="1">
      <c r="A53" s="352" t="s">
        <v>255</v>
      </c>
      <c r="B53" s="371"/>
      <c r="C53" s="354"/>
      <c r="D53" s="372"/>
      <c r="E53" s="370"/>
      <c r="F53" s="368"/>
      <c r="G53" s="368"/>
      <c r="H53" s="368"/>
      <c r="I53" s="368"/>
      <c r="J53" s="368"/>
      <c r="K53" s="368"/>
      <c r="L53" s="790"/>
    </row>
    <row r="54" spans="1:12" ht="15" customHeight="1">
      <c r="A54" s="367"/>
      <c r="B54" s="368"/>
      <c r="C54" s="360"/>
      <c r="D54" s="369"/>
      <c r="E54" s="370"/>
      <c r="F54" s="368"/>
      <c r="G54" s="368"/>
      <c r="H54" s="368"/>
      <c r="I54" s="368"/>
      <c r="J54" s="368"/>
      <c r="K54" s="368"/>
      <c r="L54" s="790"/>
    </row>
    <row r="55" spans="1:12" ht="15" customHeight="1">
      <c r="A55" s="758" t="s">
        <v>70</v>
      </c>
      <c r="B55" s="553" t="s">
        <v>252</v>
      </c>
      <c r="C55" s="554" t="s">
        <v>54</v>
      </c>
      <c r="D55" s="759" t="s">
        <v>239</v>
      </c>
      <c r="E55" s="370"/>
      <c r="F55" s="368"/>
      <c r="G55" s="368"/>
      <c r="H55" s="368"/>
      <c r="I55" s="368"/>
      <c r="J55" s="368"/>
      <c r="K55" s="368"/>
      <c r="L55" s="790"/>
    </row>
    <row r="56" spans="1:12" ht="15" customHeight="1">
      <c r="A56" s="542"/>
      <c r="B56" s="553" t="s">
        <v>30</v>
      </c>
      <c r="C56" s="554" t="s">
        <v>273</v>
      </c>
      <c r="D56" s="759" t="s">
        <v>44</v>
      </c>
      <c r="E56" s="370"/>
      <c r="F56" s="368"/>
      <c r="G56" s="368"/>
      <c r="H56" s="368"/>
      <c r="I56" s="368"/>
      <c r="J56" s="368"/>
      <c r="K56" s="368"/>
      <c r="L56" s="790"/>
    </row>
    <row r="57" spans="1:12" ht="15" customHeight="1">
      <c r="A57" s="542"/>
      <c r="B57" s="368"/>
      <c r="C57" s="554"/>
      <c r="D57" s="369"/>
      <c r="E57" s="370"/>
      <c r="F57" s="368"/>
      <c r="G57" s="368"/>
      <c r="H57" s="368"/>
      <c r="I57" s="368"/>
      <c r="J57" s="368"/>
      <c r="K57" s="368"/>
      <c r="L57" s="790"/>
    </row>
    <row r="58" spans="1:12" ht="15" customHeight="1">
      <c r="A58" s="536" t="s">
        <v>253</v>
      </c>
      <c r="B58" s="549">
        <v>0</v>
      </c>
      <c r="C58" s="760">
        <v>1.4765</v>
      </c>
      <c r="D58" s="551">
        <f>+B58*C58</f>
        <v>0</v>
      </c>
      <c r="E58" s="550"/>
      <c r="F58" s="549">
        <f>(+D58-E49)-F49</f>
        <v>0</v>
      </c>
      <c r="G58" s="368"/>
      <c r="H58" s="368"/>
      <c r="I58" s="368"/>
      <c r="J58" s="368"/>
      <c r="K58" s="368"/>
      <c r="L58" s="790">
        <f>SUM(E58:K58)</f>
        <v>0</v>
      </c>
    </row>
    <row r="59" spans="1:12" ht="15" customHeight="1">
      <c r="A59" s="536"/>
      <c r="B59" s="549"/>
      <c r="C59" s="555"/>
      <c r="D59" s="551"/>
      <c r="E59" s="550"/>
      <c r="F59" s="549"/>
      <c r="G59" s="368"/>
      <c r="H59" s="368"/>
      <c r="I59" s="368"/>
      <c r="J59" s="368"/>
      <c r="K59" s="368"/>
      <c r="L59" s="790"/>
    </row>
    <row r="60" spans="1:12" ht="15" customHeight="1">
      <c r="A60" s="367"/>
      <c r="B60" s="368"/>
      <c r="C60" s="360"/>
      <c r="D60" s="369"/>
      <c r="E60" s="370"/>
      <c r="F60" s="368"/>
      <c r="G60" s="368"/>
      <c r="H60" s="368"/>
      <c r="I60" s="368"/>
      <c r="J60" s="368"/>
      <c r="K60" s="368"/>
      <c r="L60" s="790" t="s">
        <v>30</v>
      </c>
    </row>
    <row r="61" spans="1:12" ht="15" customHeight="1">
      <c r="A61" s="758" t="s">
        <v>232</v>
      </c>
      <c r="B61" s="553" t="s">
        <v>239</v>
      </c>
      <c r="C61" s="554" t="s">
        <v>54</v>
      </c>
      <c r="D61" s="759" t="s">
        <v>239</v>
      </c>
      <c r="E61" s="370"/>
      <c r="F61" s="368"/>
      <c r="G61" s="368"/>
      <c r="H61" s="368"/>
      <c r="I61" s="368"/>
      <c r="J61" s="368"/>
      <c r="K61" s="368"/>
      <c r="L61" s="790" t="s">
        <v>30</v>
      </c>
    </row>
    <row r="62" spans="1:12" ht="15" customHeight="1">
      <c r="A62" s="542"/>
      <c r="B62" s="553" t="s">
        <v>30</v>
      </c>
      <c r="C62" s="554" t="s">
        <v>273</v>
      </c>
      <c r="D62" s="759" t="s">
        <v>44</v>
      </c>
      <c r="E62" s="370"/>
      <c r="F62" s="368"/>
      <c r="G62" s="368"/>
      <c r="H62" s="368"/>
      <c r="I62" s="368"/>
      <c r="J62" s="368"/>
      <c r="K62" s="368"/>
      <c r="L62" s="790"/>
    </row>
    <row r="63" spans="1:12" ht="15" customHeight="1">
      <c r="A63" s="542"/>
      <c r="B63" s="549">
        <v>0</v>
      </c>
      <c r="C63" s="554">
        <v>0</v>
      </c>
      <c r="D63" s="551">
        <f>+B63*C63</f>
        <v>0</v>
      </c>
      <c r="E63" s="370"/>
      <c r="F63" s="549"/>
      <c r="G63" s="549">
        <f>+D63-B63</f>
        <v>0</v>
      </c>
      <c r="H63" s="368"/>
      <c r="I63" s="368"/>
      <c r="J63" s="368"/>
      <c r="K63" s="368"/>
      <c r="L63" s="790">
        <f>SUM(E63:K63)</f>
        <v>0</v>
      </c>
    </row>
    <row r="64" spans="1:12" ht="15" customHeight="1">
      <c r="A64" s="536"/>
      <c r="B64" s="549"/>
      <c r="C64" s="555"/>
      <c r="D64" s="551"/>
      <c r="E64" s="370"/>
      <c r="F64" s="549"/>
      <c r="G64" s="549"/>
      <c r="H64" s="368"/>
      <c r="I64" s="368"/>
      <c r="J64" s="368"/>
      <c r="K64" s="368"/>
      <c r="L64" s="790"/>
    </row>
    <row r="65" spans="1:12" ht="15" customHeight="1">
      <c r="A65" s="367" t="s">
        <v>30</v>
      </c>
      <c r="B65" s="368"/>
      <c r="C65" s="360"/>
      <c r="D65" s="369"/>
      <c r="E65" s="370"/>
      <c r="F65" s="368"/>
      <c r="G65" s="368"/>
      <c r="H65" s="368"/>
      <c r="I65" s="368"/>
      <c r="J65" s="368"/>
      <c r="K65" s="368"/>
      <c r="L65" s="790"/>
    </row>
    <row r="66" spans="1:12" ht="15" customHeight="1">
      <c r="A66" s="758" t="s">
        <v>101</v>
      </c>
      <c r="B66" s="553" t="s">
        <v>239</v>
      </c>
      <c r="C66" s="554" t="s">
        <v>54</v>
      </c>
      <c r="D66" s="759" t="s">
        <v>239</v>
      </c>
      <c r="E66" s="536"/>
      <c r="F66" s="537"/>
      <c r="G66" s="537"/>
      <c r="H66" s="537"/>
      <c r="I66" s="537"/>
      <c r="J66" s="537"/>
      <c r="K66" s="537"/>
      <c r="L66" s="790"/>
    </row>
    <row r="67" spans="1:12" ht="15" customHeight="1">
      <c r="A67" s="542"/>
      <c r="B67" s="553" t="s">
        <v>30</v>
      </c>
      <c r="C67" s="554" t="s">
        <v>273</v>
      </c>
      <c r="D67" s="759" t="s">
        <v>44</v>
      </c>
      <c r="E67" s="536"/>
      <c r="F67" s="537"/>
      <c r="G67" s="537"/>
      <c r="H67" s="537"/>
      <c r="I67" s="537"/>
      <c r="J67" s="537"/>
      <c r="K67" s="537"/>
      <c r="L67" s="790"/>
    </row>
    <row r="68" spans="1:12" ht="15" customHeight="1">
      <c r="A68" s="542"/>
      <c r="B68" s="553">
        <f>+H49</f>
        <v>0</v>
      </c>
      <c r="C68" s="554">
        <v>1.4765</v>
      </c>
      <c r="D68" s="551">
        <f>+B68*C68</f>
        <v>0</v>
      </c>
      <c r="E68" s="536"/>
      <c r="F68" s="537"/>
      <c r="G68" s="537"/>
      <c r="H68" s="549">
        <f>+D68-B68</f>
        <v>0</v>
      </c>
      <c r="I68" s="549"/>
      <c r="J68" s="549"/>
      <c r="K68" s="549"/>
      <c r="L68" s="790">
        <f>SUM(E68:K68)</f>
        <v>0</v>
      </c>
    </row>
    <row r="69" spans="1:12" ht="15" customHeight="1">
      <c r="A69" s="536"/>
      <c r="B69" s="537"/>
      <c r="C69" s="537"/>
      <c r="D69" s="757"/>
      <c r="E69" s="536"/>
      <c r="F69" s="537"/>
      <c r="G69" s="537"/>
      <c r="H69" s="549"/>
      <c r="I69" s="549"/>
      <c r="J69" s="549"/>
      <c r="K69" s="549"/>
      <c r="L69" s="790"/>
    </row>
    <row r="70" spans="1:12" ht="15" customHeight="1">
      <c r="A70" s="758" t="s">
        <v>94</v>
      </c>
      <c r="B70" s="553" t="s">
        <v>239</v>
      </c>
      <c r="C70" s="554" t="s">
        <v>54</v>
      </c>
      <c r="D70" s="759" t="s">
        <v>239</v>
      </c>
      <c r="E70" s="536"/>
      <c r="F70" s="537"/>
      <c r="G70" s="537"/>
      <c r="H70" s="549"/>
      <c r="I70" s="549"/>
      <c r="J70" s="549"/>
      <c r="K70" s="549"/>
      <c r="L70" s="790"/>
    </row>
    <row r="71" spans="1:12" ht="15" customHeight="1">
      <c r="A71" s="542"/>
      <c r="B71" s="553" t="s">
        <v>30</v>
      </c>
      <c r="C71" s="554" t="s">
        <v>273</v>
      </c>
      <c r="D71" s="759" t="s">
        <v>44</v>
      </c>
      <c r="E71" s="536"/>
      <c r="F71" s="537"/>
      <c r="G71" s="537"/>
      <c r="H71" s="549"/>
      <c r="I71" s="549"/>
      <c r="J71" s="549"/>
      <c r="K71" s="549"/>
      <c r="L71" s="790"/>
    </row>
    <row r="72" spans="1:12" ht="15" customHeight="1">
      <c r="A72" s="542"/>
      <c r="B72" s="553">
        <f>+I49</f>
        <v>0</v>
      </c>
      <c r="C72" s="554">
        <v>1.4765</v>
      </c>
      <c r="D72" s="551">
        <f>+B72*C72</f>
        <v>0</v>
      </c>
      <c r="E72" s="536"/>
      <c r="F72" s="537"/>
      <c r="G72" s="537"/>
      <c r="H72" s="549"/>
      <c r="I72" s="549">
        <f>+D72-B72</f>
        <v>0</v>
      </c>
      <c r="J72" s="549"/>
      <c r="K72" s="549"/>
      <c r="L72" s="790">
        <f>SUM(E72:K72)</f>
        <v>0</v>
      </c>
    </row>
    <row r="73" spans="1:12" ht="15" customHeight="1">
      <c r="A73" s="536"/>
      <c r="B73" s="537"/>
      <c r="C73" s="537"/>
      <c r="D73" s="757"/>
      <c r="E73" s="536"/>
      <c r="F73" s="537"/>
      <c r="G73" s="537"/>
      <c r="H73" s="549"/>
      <c r="I73" s="549"/>
      <c r="J73" s="549"/>
      <c r="K73" s="549"/>
      <c r="L73" s="790"/>
    </row>
    <row r="74" spans="1:12" ht="15" customHeight="1">
      <c r="A74" s="758" t="s">
        <v>183</v>
      </c>
      <c r="B74" s="553" t="s">
        <v>239</v>
      </c>
      <c r="C74" s="554" t="s">
        <v>54</v>
      </c>
      <c r="D74" s="759" t="s">
        <v>239</v>
      </c>
      <c r="E74" s="536"/>
      <c r="F74" s="537"/>
      <c r="G74" s="537"/>
      <c r="H74" s="549"/>
      <c r="I74" s="549"/>
      <c r="J74" s="549"/>
      <c r="K74" s="549"/>
      <c r="L74" s="790"/>
    </row>
    <row r="75" spans="1:12" ht="15" customHeight="1">
      <c r="A75" s="536"/>
      <c r="B75" s="553" t="s">
        <v>30</v>
      </c>
      <c r="C75" s="554" t="s">
        <v>273</v>
      </c>
      <c r="D75" s="759" t="s">
        <v>44</v>
      </c>
      <c r="E75" s="536"/>
      <c r="F75" s="537"/>
      <c r="G75" s="537"/>
      <c r="H75" s="549"/>
      <c r="I75" s="549"/>
      <c r="J75" s="549"/>
      <c r="K75" s="549"/>
      <c r="L75" s="790"/>
    </row>
    <row r="76" spans="1:12" ht="15" customHeight="1">
      <c r="A76" s="536"/>
      <c r="B76" s="553">
        <v>0</v>
      </c>
      <c r="C76" s="554">
        <v>1.4765</v>
      </c>
      <c r="D76" s="551">
        <f>+B76*C76</f>
        <v>0</v>
      </c>
      <c r="E76" s="536"/>
      <c r="F76" s="537"/>
      <c r="G76" s="537"/>
      <c r="H76" s="549"/>
      <c r="I76" s="549"/>
      <c r="J76" s="549">
        <f>+D76-B76</f>
        <v>0</v>
      </c>
      <c r="K76" s="549"/>
      <c r="L76" s="790">
        <f>SUM(E76:K76)</f>
        <v>0</v>
      </c>
    </row>
    <row r="77" spans="1:12" ht="15" customHeight="1">
      <c r="A77" s="542" t="s">
        <v>30</v>
      </c>
      <c r="B77" s="537"/>
      <c r="C77" s="537"/>
      <c r="D77" s="757"/>
      <c r="E77" s="536"/>
      <c r="F77" s="537"/>
      <c r="G77" s="537"/>
      <c r="H77" s="537"/>
      <c r="I77" s="537"/>
      <c r="J77" s="537" t="s">
        <v>30</v>
      </c>
      <c r="K77" s="537"/>
      <c r="L77" s="790" t="s">
        <v>30</v>
      </c>
    </row>
    <row r="78" spans="1:12" ht="15" customHeight="1">
      <c r="A78" s="758" t="s">
        <v>93</v>
      </c>
      <c r="B78" s="553" t="s">
        <v>239</v>
      </c>
      <c r="C78" s="554" t="s">
        <v>54</v>
      </c>
      <c r="D78" s="759" t="s">
        <v>239</v>
      </c>
      <c r="E78" s="536"/>
      <c r="F78" s="537"/>
      <c r="G78" s="537"/>
      <c r="H78" s="537"/>
      <c r="I78" s="537"/>
      <c r="J78" s="537"/>
      <c r="K78" s="537"/>
      <c r="L78" s="790" t="s">
        <v>30</v>
      </c>
    </row>
    <row r="79" spans="1:12" ht="15" customHeight="1">
      <c r="A79" s="536"/>
      <c r="B79" s="553"/>
      <c r="C79" s="554" t="s">
        <v>273</v>
      </c>
      <c r="D79" s="759" t="s">
        <v>44</v>
      </c>
      <c r="E79" s="536"/>
      <c r="F79" s="537"/>
      <c r="G79" s="537"/>
      <c r="H79" s="537"/>
      <c r="I79" s="537"/>
      <c r="J79" s="537"/>
      <c r="K79" s="537"/>
      <c r="L79" s="790" t="s">
        <v>30</v>
      </c>
    </row>
    <row r="80" spans="1:12" ht="15" customHeight="1">
      <c r="A80" s="761"/>
      <c r="B80" s="573">
        <f>+K49</f>
        <v>0</v>
      </c>
      <c r="C80" s="574">
        <v>1.4765</v>
      </c>
      <c r="D80" s="762">
        <f>+B80*C80</f>
        <v>0</v>
      </c>
      <c r="E80" s="761"/>
      <c r="F80" s="568"/>
      <c r="G80" s="568"/>
      <c r="H80" s="568"/>
      <c r="I80" s="568"/>
      <c r="J80" s="568"/>
      <c r="K80" s="556">
        <f>+D80-B80</f>
        <v>0</v>
      </c>
      <c r="L80" s="791">
        <f>SUM(E80:K80)</f>
        <v>0</v>
      </c>
    </row>
    <row r="81" spans="1:12" ht="15" customHeight="1">
      <c r="A81" s="536"/>
      <c r="B81" s="537"/>
      <c r="C81" s="537"/>
      <c r="D81" s="757"/>
      <c r="E81" s="536"/>
      <c r="F81" s="537"/>
      <c r="G81" s="537"/>
      <c r="H81" s="537"/>
      <c r="I81" s="537"/>
      <c r="J81" s="537"/>
      <c r="K81" s="537"/>
      <c r="L81" s="804"/>
    </row>
    <row r="82" spans="1:12" ht="15" customHeight="1">
      <c r="A82" s="536"/>
      <c r="B82" s="537"/>
      <c r="C82" s="537"/>
      <c r="D82" s="757"/>
      <c r="E82" s="536"/>
      <c r="F82" s="537"/>
      <c r="G82" s="537"/>
      <c r="H82" s="537"/>
      <c r="I82" s="537"/>
      <c r="J82" s="537"/>
      <c r="K82" s="537"/>
      <c r="L82" s="804"/>
    </row>
    <row r="83" spans="1:12" ht="15" customHeight="1">
      <c r="A83" s="763" t="s">
        <v>254</v>
      </c>
      <c r="B83" s="565"/>
      <c r="C83" s="562"/>
      <c r="D83" s="764" t="s">
        <v>30</v>
      </c>
      <c r="E83" s="370">
        <f>SUM(E49:E80)</f>
        <v>0</v>
      </c>
      <c r="F83" s="370">
        <f aca="true" t="shared" si="2" ref="F83:L83">SUM(F49:F80)</f>
        <v>0</v>
      </c>
      <c r="G83" s="370">
        <f t="shared" si="2"/>
        <v>0</v>
      </c>
      <c r="H83" s="370">
        <f t="shared" si="2"/>
        <v>0</v>
      </c>
      <c r="I83" s="370">
        <f t="shared" si="2"/>
        <v>0</v>
      </c>
      <c r="J83" s="370">
        <f t="shared" si="2"/>
        <v>0</v>
      </c>
      <c r="K83" s="370">
        <f>SUM(K49:K80)</f>
        <v>0</v>
      </c>
      <c r="L83" s="576">
        <f t="shared" si="2"/>
        <v>0</v>
      </c>
    </row>
    <row r="84" spans="1:12" ht="15" customHeight="1">
      <c r="A84" s="559"/>
      <c r="B84" s="561"/>
      <c r="C84" s="562"/>
      <c r="D84" s="764"/>
      <c r="E84" s="370"/>
      <c r="F84" s="368"/>
      <c r="G84" s="368"/>
      <c r="H84" s="549"/>
      <c r="I84" s="368"/>
      <c r="J84" s="368"/>
      <c r="K84" s="549"/>
      <c r="L84" s="576"/>
    </row>
    <row r="85" spans="1:12" ht="15" customHeight="1">
      <c r="A85" s="763" t="s">
        <v>256</v>
      </c>
      <c r="B85" s="561"/>
      <c r="C85" s="562"/>
      <c r="D85" s="764"/>
      <c r="E85" s="370"/>
      <c r="F85" s="368"/>
      <c r="G85" s="368"/>
      <c r="H85" s="549"/>
      <c r="I85" s="368"/>
      <c r="J85" s="368"/>
      <c r="K85" s="549"/>
      <c r="L85" s="576"/>
    </row>
    <row r="86" spans="1:12" ht="15" customHeight="1">
      <c r="A86" s="367"/>
      <c r="B86" s="553"/>
      <c r="C86" s="554"/>
      <c r="D86" s="759"/>
      <c r="E86" s="370"/>
      <c r="F86" s="368"/>
      <c r="G86" s="368"/>
      <c r="H86" s="368"/>
      <c r="I86" s="368"/>
      <c r="J86" s="368"/>
      <c r="K86" s="549"/>
      <c r="L86" s="576"/>
    </row>
    <row r="87" spans="1:12" ht="15" customHeight="1">
      <c r="A87" s="367" t="s">
        <v>184</v>
      </c>
      <c r="B87" s="553" t="s">
        <v>239</v>
      </c>
      <c r="C87" s="554" t="s">
        <v>54</v>
      </c>
      <c r="D87" s="759" t="s">
        <v>239</v>
      </c>
      <c r="E87" s="370"/>
      <c r="F87" s="368"/>
      <c r="G87" s="368"/>
      <c r="H87" s="368"/>
      <c r="I87" s="368"/>
      <c r="J87" s="368"/>
      <c r="K87" s="549"/>
      <c r="L87" s="576"/>
    </row>
    <row r="88" spans="1:12" ht="15" customHeight="1">
      <c r="A88" s="536" t="s">
        <v>266</v>
      </c>
      <c r="B88" s="553" t="s">
        <v>30</v>
      </c>
      <c r="C88" s="554"/>
      <c r="D88" s="759" t="s">
        <v>44</v>
      </c>
      <c r="E88" s="370"/>
      <c r="F88" s="368"/>
      <c r="G88" s="368"/>
      <c r="H88" s="368"/>
      <c r="I88" s="368"/>
      <c r="J88" s="368"/>
      <c r="K88" s="549"/>
      <c r="L88" s="576"/>
    </row>
    <row r="89" spans="1:12" ht="15" customHeight="1">
      <c r="A89" s="536" t="s">
        <v>267</v>
      </c>
      <c r="B89" s="553"/>
      <c r="C89" s="554"/>
      <c r="D89" s="759"/>
      <c r="E89" s="370"/>
      <c r="F89" s="368"/>
      <c r="G89" s="368"/>
      <c r="H89" s="368"/>
      <c r="I89" s="368"/>
      <c r="J89" s="368"/>
      <c r="K89" s="549"/>
      <c r="L89" s="576"/>
    </row>
    <row r="90" spans="1:12" ht="15" customHeight="1">
      <c r="A90" s="536"/>
      <c r="B90" s="553"/>
      <c r="C90" s="554"/>
      <c r="D90" s="759"/>
      <c r="E90" s="370"/>
      <c r="F90" s="368"/>
      <c r="G90" s="368"/>
      <c r="H90" s="368"/>
      <c r="I90" s="368"/>
      <c r="J90" s="368"/>
      <c r="K90" s="549"/>
      <c r="L90" s="576"/>
    </row>
    <row r="91" spans="1:12" ht="15" customHeight="1">
      <c r="A91" s="536" t="s">
        <v>317</v>
      </c>
      <c r="B91" s="561">
        <v>0</v>
      </c>
      <c r="C91" s="765">
        <v>0</v>
      </c>
      <c r="D91" s="764">
        <f>+B91*C91</f>
        <v>0</v>
      </c>
      <c r="E91" s="370"/>
      <c r="F91" s="368"/>
      <c r="G91" s="549">
        <v>0</v>
      </c>
      <c r="H91" s="368"/>
      <c r="I91" s="368"/>
      <c r="J91" s="368"/>
      <c r="K91" s="549"/>
      <c r="L91" s="790">
        <f>SUM(E91:K91)</f>
        <v>0</v>
      </c>
    </row>
    <row r="92" spans="1:12" ht="15" customHeight="1">
      <c r="A92" s="536" t="s">
        <v>233</v>
      </c>
      <c r="B92" s="561">
        <v>0</v>
      </c>
      <c r="C92" s="765">
        <v>0</v>
      </c>
      <c r="D92" s="764">
        <f>+B92*C92</f>
        <v>0</v>
      </c>
      <c r="E92" s="370"/>
      <c r="F92" s="368"/>
      <c r="G92" s="549">
        <v>0</v>
      </c>
      <c r="H92" s="368"/>
      <c r="I92" s="368"/>
      <c r="J92" s="368"/>
      <c r="K92" s="549"/>
      <c r="L92" s="790">
        <f>SUM(E92:K92)</f>
        <v>0</v>
      </c>
    </row>
    <row r="93" spans="1:12" ht="15" customHeight="1">
      <c r="A93" s="536" t="s">
        <v>233</v>
      </c>
      <c r="B93" s="561">
        <v>0</v>
      </c>
      <c r="C93" s="765">
        <v>0</v>
      </c>
      <c r="D93" s="764">
        <f>+B93*C93</f>
        <v>0</v>
      </c>
      <c r="E93" s="370"/>
      <c r="F93" s="368"/>
      <c r="G93" s="549">
        <v>0</v>
      </c>
      <c r="H93" s="368"/>
      <c r="I93" s="368"/>
      <c r="J93" s="368"/>
      <c r="K93" s="549"/>
      <c r="L93" s="790">
        <f>SUM(E93:K93)</f>
        <v>0</v>
      </c>
    </row>
    <row r="94" spans="1:12" ht="15" customHeight="1">
      <c r="A94" s="367"/>
      <c r="B94" s="553"/>
      <c r="C94" s="554"/>
      <c r="D94" s="759"/>
      <c r="E94" s="370"/>
      <c r="F94" s="368"/>
      <c r="G94" s="368"/>
      <c r="H94" s="368"/>
      <c r="I94" s="368"/>
      <c r="J94" s="368"/>
      <c r="K94" s="549"/>
      <c r="L94" s="576"/>
    </row>
    <row r="95" spans="1:12" ht="15" customHeight="1">
      <c r="A95" s="367"/>
      <c r="B95" s="553"/>
      <c r="C95" s="554"/>
      <c r="D95" s="759"/>
      <c r="E95" s="370"/>
      <c r="F95" s="368"/>
      <c r="G95" s="368"/>
      <c r="H95" s="368"/>
      <c r="I95" s="368"/>
      <c r="J95" s="368"/>
      <c r="K95" s="549"/>
      <c r="L95" s="576"/>
    </row>
    <row r="96" spans="1:12" ht="15" customHeight="1">
      <c r="A96" s="367" t="s">
        <v>257</v>
      </c>
      <c r="B96" s="553"/>
      <c r="C96" s="554"/>
      <c r="D96" s="759"/>
      <c r="E96" s="370"/>
      <c r="F96" s="368"/>
      <c r="G96" s="368"/>
      <c r="H96" s="368"/>
      <c r="I96" s="368"/>
      <c r="J96" s="368"/>
      <c r="K96" s="549"/>
      <c r="L96" s="576"/>
    </row>
    <row r="97" spans="1:12" ht="15" customHeight="1">
      <c r="A97" s="367"/>
      <c r="B97" s="553"/>
      <c r="C97" s="554"/>
      <c r="D97" s="759"/>
      <c r="E97" s="370"/>
      <c r="F97" s="368"/>
      <c r="G97" s="368"/>
      <c r="H97" s="368"/>
      <c r="I97" s="368"/>
      <c r="J97" s="368"/>
      <c r="K97" s="549"/>
      <c r="L97" s="576"/>
    </row>
    <row r="98" spans="1:12" ht="15" customHeight="1">
      <c r="A98" s="758" t="s">
        <v>221</v>
      </c>
      <c r="B98" s="368"/>
      <c r="C98" s="360"/>
      <c r="D98" s="369"/>
      <c r="E98" s="370"/>
      <c r="F98" s="368"/>
      <c r="G98" s="368"/>
      <c r="H98" s="368"/>
      <c r="I98" s="368"/>
      <c r="J98" s="368"/>
      <c r="K98" s="549"/>
      <c r="L98" s="576"/>
    </row>
    <row r="99" spans="1:12" ht="15" customHeight="1">
      <c r="A99" s="542"/>
      <c r="B99" s="368"/>
      <c r="C99" s="360"/>
      <c r="D99" s="369"/>
      <c r="E99" s="370"/>
      <c r="F99" s="368"/>
      <c r="G99" s="368"/>
      <c r="H99" s="368"/>
      <c r="I99" s="368"/>
      <c r="J99" s="368"/>
      <c r="K99" s="549"/>
      <c r="L99" s="576"/>
    </row>
    <row r="100" spans="1:12" ht="15" customHeight="1">
      <c r="A100" s="536" t="s">
        <v>234</v>
      </c>
      <c r="B100" s="553" t="s">
        <v>239</v>
      </c>
      <c r="C100" s="554" t="s">
        <v>54</v>
      </c>
      <c r="D100" s="759" t="s">
        <v>239</v>
      </c>
      <c r="E100" s="370"/>
      <c r="F100" s="368"/>
      <c r="G100" s="368"/>
      <c r="H100" s="368"/>
      <c r="I100" s="368"/>
      <c r="J100" s="368"/>
      <c r="K100" s="549"/>
      <c r="L100" s="576"/>
    </row>
    <row r="101" spans="1:12" ht="15" customHeight="1">
      <c r="A101" s="766" t="s">
        <v>30</v>
      </c>
      <c r="B101" s="553"/>
      <c r="C101" s="554" t="s">
        <v>30</v>
      </c>
      <c r="D101" s="759" t="s">
        <v>44</v>
      </c>
      <c r="E101" s="370"/>
      <c r="F101" s="368"/>
      <c r="G101" s="368"/>
      <c r="H101" s="368"/>
      <c r="I101" s="368"/>
      <c r="J101" s="368"/>
      <c r="K101" s="549"/>
      <c r="L101" s="576"/>
    </row>
    <row r="102" spans="1:12" ht="15" customHeight="1">
      <c r="A102" s="559" t="s">
        <v>30</v>
      </c>
      <c r="B102" s="767"/>
      <c r="C102" s="768"/>
      <c r="D102" s="769"/>
      <c r="E102" s="370"/>
      <c r="F102" s="368"/>
      <c r="G102" s="368"/>
      <c r="H102" s="368"/>
      <c r="I102" s="368"/>
      <c r="J102" s="368"/>
      <c r="K102" s="549"/>
      <c r="L102" s="790"/>
    </row>
    <row r="103" spans="1:12" ht="15" customHeight="1">
      <c r="A103" s="770" t="s">
        <v>223</v>
      </c>
      <c r="B103" s="560">
        <v>0</v>
      </c>
      <c r="C103" s="771">
        <v>1</v>
      </c>
      <c r="D103" s="772">
        <f>+B103*C103</f>
        <v>0</v>
      </c>
      <c r="E103" s="370"/>
      <c r="F103" s="368"/>
      <c r="G103" s="368"/>
      <c r="H103" s="368"/>
      <c r="I103" s="368"/>
      <c r="J103" s="368"/>
      <c r="K103" s="549">
        <v>0</v>
      </c>
      <c r="L103" s="790">
        <f aca="true" t="shared" si="3" ref="L103:L110">SUM(E103:K103)</f>
        <v>0</v>
      </c>
    </row>
    <row r="104" spans="1:12" ht="15" customHeight="1">
      <c r="A104" s="536" t="s">
        <v>369</v>
      </c>
      <c r="B104" s="560"/>
      <c r="C104" s="771"/>
      <c r="D104" s="764" t="s">
        <v>30</v>
      </c>
      <c r="E104" s="370"/>
      <c r="F104" s="368"/>
      <c r="G104" s="368"/>
      <c r="H104" s="368"/>
      <c r="I104" s="368"/>
      <c r="J104" s="368"/>
      <c r="K104" s="549"/>
      <c r="L104" s="790" t="s">
        <v>30</v>
      </c>
    </row>
    <row r="105" spans="1:12" ht="15" customHeight="1">
      <c r="A105" s="536" t="s">
        <v>30</v>
      </c>
      <c r="B105" s="560"/>
      <c r="C105" s="771"/>
      <c r="D105" s="764"/>
      <c r="E105" s="370"/>
      <c r="F105" s="368"/>
      <c r="G105" s="368"/>
      <c r="H105" s="368"/>
      <c r="I105" s="368"/>
      <c r="J105" s="368"/>
      <c r="K105" s="549"/>
      <c r="L105" s="790"/>
    </row>
    <row r="106" spans="1:12" ht="15" customHeight="1">
      <c r="A106" s="559" t="s">
        <v>224</v>
      </c>
      <c r="B106" s="561">
        <v>0</v>
      </c>
      <c r="C106" s="562">
        <v>1.4765</v>
      </c>
      <c r="D106" s="772">
        <f>+B106*C106</f>
        <v>0</v>
      </c>
      <c r="E106" s="370"/>
      <c r="F106" s="368"/>
      <c r="G106" s="368"/>
      <c r="H106" s="368"/>
      <c r="I106" s="368"/>
      <c r="J106" s="368"/>
      <c r="K106" s="549">
        <v>0</v>
      </c>
      <c r="L106" s="790">
        <f t="shared" si="3"/>
        <v>0</v>
      </c>
    </row>
    <row r="107" spans="1:12" ht="15" customHeight="1">
      <c r="A107" s="536" t="s">
        <v>268</v>
      </c>
      <c r="B107" s="561"/>
      <c r="C107" s="562"/>
      <c r="D107" s="764" t="s">
        <v>30</v>
      </c>
      <c r="E107" s="370"/>
      <c r="F107" s="368"/>
      <c r="G107" s="368"/>
      <c r="H107" s="368"/>
      <c r="I107" s="368"/>
      <c r="J107" s="368"/>
      <c r="K107" s="549"/>
      <c r="L107" s="790" t="s">
        <v>30</v>
      </c>
    </row>
    <row r="108" spans="1:12" ht="15" customHeight="1">
      <c r="A108" s="559" t="s">
        <v>225</v>
      </c>
      <c r="B108" s="561">
        <v>0</v>
      </c>
      <c r="C108" s="562">
        <v>1.4765</v>
      </c>
      <c r="D108" s="772">
        <f>+B108*C108</f>
        <v>0</v>
      </c>
      <c r="E108" s="370"/>
      <c r="F108" s="368"/>
      <c r="G108" s="368"/>
      <c r="H108" s="368"/>
      <c r="I108" s="549">
        <v>0</v>
      </c>
      <c r="J108" s="368"/>
      <c r="K108" s="549">
        <v>0</v>
      </c>
      <c r="L108" s="790">
        <f t="shared" si="3"/>
        <v>0</v>
      </c>
    </row>
    <row r="109" spans="1:12" ht="15" customHeight="1">
      <c r="A109" s="536" t="s">
        <v>268</v>
      </c>
      <c r="B109" s="561"/>
      <c r="C109" s="562"/>
      <c r="D109" s="764" t="s">
        <v>30</v>
      </c>
      <c r="E109" s="370"/>
      <c r="F109" s="368"/>
      <c r="G109" s="368"/>
      <c r="H109" s="368"/>
      <c r="I109" s="368"/>
      <c r="J109" s="368"/>
      <c r="K109" s="549"/>
      <c r="L109" s="790" t="s">
        <v>30</v>
      </c>
    </row>
    <row r="110" spans="1:12" ht="15" customHeight="1">
      <c r="A110" s="773" t="s">
        <v>226</v>
      </c>
      <c r="B110" s="563">
        <v>0</v>
      </c>
      <c r="C110" s="569">
        <v>1.4765</v>
      </c>
      <c r="D110" s="774">
        <f>+B110*C110</f>
        <v>0</v>
      </c>
      <c r="E110" s="552"/>
      <c r="F110" s="371"/>
      <c r="G110" s="371"/>
      <c r="H110" s="556">
        <v>0</v>
      </c>
      <c r="I110" s="371"/>
      <c r="J110" s="371"/>
      <c r="K110" s="556">
        <v>0</v>
      </c>
      <c r="L110" s="791">
        <f t="shared" si="3"/>
        <v>0</v>
      </c>
    </row>
    <row r="111" spans="1:12" ht="15" customHeight="1">
      <c r="A111" s="559" t="s">
        <v>268</v>
      </c>
      <c r="B111" s="561"/>
      <c r="C111" s="562"/>
      <c r="D111" s="772"/>
      <c r="E111" s="370"/>
      <c r="F111" s="368"/>
      <c r="G111" s="368"/>
      <c r="H111" s="368"/>
      <c r="I111" s="368"/>
      <c r="J111" s="368"/>
      <c r="K111" s="549"/>
      <c r="L111" s="576"/>
    </row>
    <row r="112" spans="1:12" ht="15" customHeight="1">
      <c r="A112" s="367"/>
      <c r="B112" s="553"/>
      <c r="C112" s="554"/>
      <c r="D112" s="759"/>
      <c r="E112" s="370"/>
      <c r="F112" s="368"/>
      <c r="G112" s="368"/>
      <c r="H112" s="368"/>
      <c r="I112" s="368"/>
      <c r="J112" s="368"/>
      <c r="K112" s="549"/>
      <c r="L112" s="576"/>
    </row>
    <row r="113" spans="1:12" ht="15" customHeight="1">
      <c r="A113" s="590" t="s">
        <v>357</v>
      </c>
      <c r="B113" s="775"/>
      <c r="C113" s="554"/>
      <c r="D113" s="759"/>
      <c r="E113" s="370">
        <f>SUM(E83:E110)</f>
        <v>0</v>
      </c>
      <c r="F113" s="370">
        <f aca="true" t="shared" si="4" ref="F113:L113">SUM(F83:F110)</f>
        <v>0</v>
      </c>
      <c r="G113" s="370">
        <f t="shared" si="4"/>
        <v>0</v>
      </c>
      <c r="H113" s="370">
        <f t="shared" si="4"/>
        <v>0</v>
      </c>
      <c r="I113" s="370">
        <f t="shared" si="4"/>
        <v>0</v>
      </c>
      <c r="J113" s="370">
        <f t="shared" si="4"/>
        <v>0</v>
      </c>
      <c r="K113" s="370">
        <f>SUM(K83:K110)</f>
        <v>0</v>
      </c>
      <c r="L113" s="576">
        <f t="shared" si="4"/>
        <v>0</v>
      </c>
    </row>
    <row r="114" spans="1:12" ht="15" customHeight="1">
      <c r="A114" s="367"/>
      <c r="B114" s="553"/>
      <c r="C114" s="554"/>
      <c r="D114" s="759"/>
      <c r="E114" s="370"/>
      <c r="F114" s="368"/>
      <c r="G114" s="368"/>
      <c r="H114" s="368"/>
      <c r="I114" s="368"/>
      <c r="J114" s="368"/>
      <c r="K114" s="549"/>
      <c r="L114" s="576"/>
    </row>
    <row r="115" spans="1:12" ht="15" customHeight="1">
      <c r="A115" s="367" t="s">
        <v>227</v>
      </c>
      <c r="B115" s="565"/>
      <c r="C115" s="570"/>
      <c r="D115" s="776"/>
      <c r="E115" s="370"/>
      <c r="F115" s="368"/>
      <c r="G115" s="368"/>
      <c r="H115" s="368"/>
      <c r="I115" s="368"/>
      <c r="J115" s="368"/>
      <c r="K115" s="537"/>
      <c r="L115" s="576"/>
    </row>
    <row r="116" spans="1:12" ht="15" customHeight="1">
      <c r="A116" s="536" t="s">
        <v>258</v>
      </c>
      <c r="B116" s="561"/>
      <c r="C116" s="562"/>
      <c r="D116" s="764">
        <f>+'E.Situaciòn Patrimonial 2018'!G50</f>
        <v>0</v>
      </c>
      <c r="E116" s="370"/>
      <c r="F116" s="368"/>
      <c r="G116" s="368"/>
      <c r="H116" s="368" t="s">
        <v>30</v>
      </c>
      <c r="I116" s="368"/>
      <c r="J116" s="368"/>
      <c r="K116" s="368" t="s">
        <v>30</v>
      </c>
      <c r="L116" s="576" t="s">
        <v>30</v>
      </c>
    </row>
    <row r="117" spans="1:12" ht="15" customHeight="1">
      <c r="A117" s="536" t="s">
        <v>245</v>
      </c>
      <c r="B117" s="582"/>
      <c r="C117" s="562"/>
      <c r="D117" s="764"/>
      <c r="E117" s="370"/>
      <c r="F117" s="368"/>
      <c r="G117" s="368"/>
      <c r="H117" s="368"/>
      <c r="I117" s="368"/>
      <c r="J117" s="368"/>
      <c r="K117" s="368"/>
      <c r="L117" s="576"/>
    </row>
    <row r="118" spans="1:12" ht="15" customHeight="1">
      <c r="A118" s="536" t="s">
        <v>166</v>
      </c>
      <c r="B118" s="582"/>
      <c r="C118" s="562"/>
      <c r="D118" s="777">
        <f>+L113</f>
        <v>0</v>
      </c>
      <c r="E118" s="370"/>
      <c r="F118" s="368"/>
      <c r="G118" s="368"/>
      <c r="H118" s="368"/>
      <c r="I118" s="368"/>
      <c r="J118" s="368"/>
      <c r="K118" s="368"/>
      <c r="L118" s="576"/>
    </row>
    <row r="119" spans="1:12" ht="15" customHeight="1" thickBot="1">
      <c r="A119" s="536" t="s">
        <v>246</v>
      </c>
      <c r="B119" s="582"/>
      <c r="C119" s="562"/>
      <c r="D119" s="778">
        <f>+D116-D118</f>
        <v>0</v>
      </c>
      <c r="E119" s="370"/>
      <c r="F119" s="368"/>
      <c r="G119" s="368"/>
      <c r="H119" s="368"/>
      <c r="I119" s="368"/>
      <c r="J119" s="368"/>
      <c r="K119" s="549">
        <f>+D119</f>
        <v>0</v>
      </c>
      <c r="L119" s="790">
        <f>SUM(E119:K119)</f>
        <v>0</v>
      </c>
    </row>
    <row r="120" spans="1:12" ht="15" customHeight="1" thickTop="1">
      <c r="A120" s="367" t="s">
        <v>30</v>
      </c>
      <c r="B120" s="582"/>
      <c r="C120" s="570"/>
      <c r="D120" s="776"/>
      <c r="E120" s="370"/>
      <c r="F120" s="368"/>
      <c r="G120" s="368"/>
      <c r="H120" s="368" t="s">
        <v>30</v>
      </c>
      <c r="I120" s="368"/>
      <c r="J120" s="368"/>
      <c r="K120" s="368" t="s">
        <v>30</v>
      </c>
      <c r="L120" s="576" t="s">
        <v>30</v>
      </c>
    </row>
    <row r="121" spans="1:12" ht="15" customHeight="1">
      <c r="A121" s="352" t="s">
        <v>229</v>
      </c>
      <c r="B121" s="571"/>
      <c r="C121" s="572"/>
      <c r="D121" s="779"/>
      <c r="E121" s="578">
        <f>SUM(E113:E120)</f>
        <v>0</v>
      </c>
      <c r="F121" s="578">
        <f aca="true" t="shared" si="5" ref="F121:L121">SUM(F113:F120)</f>
        <v>0</v>
      </c>
      <c r="G121" s="578">
        <f t="shared" si="5"/>
        <v>0</v>
      </c>
      <c r="H121" s="578">
        <f t="shared" si="5"/>
        <v>0</v>
      </c>
      <c r="I121" s="578">
        <f t="shared" si="5"/>
        <v>0</v>
      </c>
      <c r="J121" s="578">
        <f t="shared" si="5"/>
        <v>0</v>
      </c>
      <c r="K121" s="578">
        <f t="shared" si="5"/>
        <v>0</v>
      </c>
      <c r="L121" s="579">
        <f t="shared" si="5"/>
        <v>0</v>
      </c>
    </row>
    <row r="122" spans="6:12" ht="15" customHeight="1">
      <c r="F122" s="142"/>
      <c r="H122" s="142"/>
      <c r="I122" s="142"/>
      <c r="J122" s="142"/>
      <c r="K122" s="142"/>
      <c r="L122" s="142"/>
    </row>
    <row r="123" ht="15" customHeight="1">
      <c r="L123" s="142" t="s">
        <v>30</v>
      </c>
    </row>
    <row r="124" spans="1:4" ht="15" customHeight="1">
      <c r="A124" s="780" t="s">
        <v>370</v>
      </c>
      <c r="B124" s="781"/>
      <c r="C124" s="782"/>
      <c r="D124" s="783"/>
    </row>
    <row r="125" spans="1:4" ht="15" customHeight="1">
      <c r="A125" s="157"/>
      <c r="B125" s="141"/>
      <c r="C125" s="141"/>
      <c r="D125" s="183"/>
    </row>
    <row r="126" spans="1:4" ht="15" customHeight="1">
      <c r="A126" s="157" t="s">
        <v>371</v>
      </c>
      <c r="B126" s="141"/>
      <c r="C126" s="785" t="s">
        <v>30</v>
      </c>
      <c r="D126" s="786">
        <f>+L49</f>
        <v>0</v>
      </c>
    </row>
    <row r="127" spans="1:4" ht="15" customHeight="1">
      <c r="A127" s="157" t="s">
        <v>372</v>
      </c>
      <c r="B127" s="141"/>
      <c r="C127" s="141"/>
      <c r="D127" s="787">
        <v>1.4765</v>
      </c>
    </row>
    <row r="128" spans="1:4" ht="15" customHeight="1">
      <c r="A128" s="157" t="s">
        <v>373</v>
      </c>
      <c r="B128" s="141"/>
      <c r="C128" s="141"/>
      <c r="D128" s="786">
        <f>+D126*D127</f>
        <v>0</v>
      </c>
    </row>
    <row r="129" spans="1:4" ht="15" customHeight="1">
      <c r="A129" s="157" t="s">
        <v>391</v>
      </c>
      <c r="B129" s="141"/>
      <c r="C129" s="141"/>
      <c r="D129" s="786">
        <f>+L50</f>
        <v>0</v>
      </c>
    </row>
    <row r="130" spans="1:4" ht="15" customHeight="1">
      <c r="A130" s="157" t="s">
        <v>378</v>
      </c>
      <c r="B130" s="141"/>
      <c r="C130" s="141"/>
      <c r="D130" s="183"/>
    </row>
    <row r="131" spans="1:4" ht="15" customHeight="1">
      <c r="A131" s="157" t="s">
        <v>374</v>
      </c>
      <c r="B131" s="141"/>
      <c r="C131" s="141"/>
      <c r="D131" s="786">
        <f>-D103</f>
        <v>0</v>
      </c>
    </row>
    <row r="132" spans="1:4" ht="15" customHeight="1">
      <c r="A132" s="157" t="s">
        <v>375</v>
      </c>
      <c r="B132" s="141"/>
      <c r="C132" s="141"/>
      <c r="D132" s="788">
        <f>-D106</f>
        <v>0</v>
      </c>
    </row>
    <row r="133" spans="1:4" ht="15" customHeight="1">
      <c r="A133" s="157" t="s">
        <v>379</v>
      </c>
      <c r="B133" s="141"/>
      <c r="C133" s="141"/>
      <c r="D133" s="786">
        <f>SUM(D128:D132)</f>
        <v>0</v>
      </c>
    </row>
    <row r="134" spans="1:4" ht="15" customHeight="1">
      <c r="A134" s="157" t="s">
        <v>376</v>
      </c>
      <c r="B134" s="141"/>
      <c r="C134" s="141"/>
      <c r="D134" s="788">
        <f>+'E.Situaciòn Patrimonial 2018'!G50</f>
        <v>0</v>
      </c>
    </row>
    <row r="135" spans="1:4" ht="15" customHeight="1">
      <c r="A135" s="153" t="s">
        <v>377</v>
      </c>
      <c r="B135" s="154"/>
      <c r="C135" s="154"/>
      <c r="D135" s="807">
        <f>+D134-D133</f>
        <v>0</v>
      </c>
    </row>
    <row r="136" spans="1:4" ht="15" customHeight="1">
      <c r="A136" s="789"/>
      <c r="B136" s="784"/>
      <c r="C136" s="784"/>
      <c r="D136" s="787"/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"/>
    </sheetView>
  </sheetViews>
  <sheetFormatPr defaultColWidth="11.00390625" defaultRowHeight="18" customHeight="1"/>
  <cols>
    <col min="1" max="1" width="50.125" style="112" customWidth="1"/>
    <col min="2" max="2" width="18.375" style="112" customWidth="1"/>
    <col min="3" max="5" width="17.50390625" style="112" customWidth="1"/>
    <col min="6" max="6" width="15.375" style="112" customWidth="1"/>
    <col min="7" max="7" width="8.125" style="112" customWidth="1"/>
    <col min="8" max="8" width="16.625" style="112" customWidth="1"/>
    <col min="9" max="16384" width="11.00390625" style="112" customWidth="1"/>
  </cols>
  <sheetData>
    <row r="1" spans="1:3" ht="18" customHeight="1">
      <c r="A1" s="257" t="s">
        <v>321</v>
      </c>
      <c r="C1" s="379" t="s">
        <v>30</v>
      </c>
    </row>
    <row r="2" ht="18" customHeight="1">
      <c r="A2" s="112" t="s">
        <v>384</v>
      </c>
    </row>
    <row r="3" ht="18" customHeight="1">
      <c r="A3" s="112" t="s">
        <v>274</v>
      </c>
    </row>
    <row r="4" ht="18" customHeight="1">
      <c r="A4" s="112" t="s">
        <v>264</v>
      </c>
    </row>
    <row r="7" spans="1:8" ht="18" customHeight="1">
      <c r="A7" s="251" t="s">
        <v>262</v>
      </c>
      <c r="B7" s="114"/>
      <c r="C7" s="114"/>
      <c r="D7" s="311"/>
      <c r="E7" s="321"/>
      <c r="F7" s="373">
        <v>43465</v>
      </c>
      <c r="G7" s="115"/>
      <c r="H7" s="216">
        <v>43465</v>
      </c>
    </row>
    <row r="8" spans="1:8" ht="18" customHeight="1">
      <c r="A8" s="792" t="s">
        <v>186</v>
      </c>
      <c r="B8" s="129" t="s">
        <v>30</v>
      </c>
      <c r="C8" s="119"/>
      <c r="D8" s="319" t="s">
        <v>30</v>
      </c>
      <c r="E8" s="322"/>
      <c r="F8" s="258" t="s">
        <v>43</v>
      </c>
      <c r="G8" s="116"/>
      <c r="H8" s="257" t="s">
        <v>44</v>
      </c>
    </row>
    <row r="9" spans="1:8" ht="18" customHeight="1">
      <c r="A9" s="317" t="s">
        <v>187</v>
      </c>
      <c r="B9" s="316"/>
      <c r="C9" s="114"/>
      <c r="D9" s="318"/>
      <c r="E9" s="323"/>
      <c r="F9" s="374"/>
      <c r="G9" s="126"/>
      <c r="H9" s="320"/>
    </row>
    <row r="10" spans="1:8" ht="18" customHeight="1">
      <c r="A10" s="317" t="s">
        <v>341</v>
      </c>
      <c r="B10" s="316"/>
      <c r="C10" s="383"/>
      <c r="D10" s="318"/>
      <c r="E10" s="322"/>
      <c r="F10" s="375"/>
      <c r="G10" s="116"/>
      <c r="H10" s="325"/>
    </row>
    <row r="11" spans="1:8" s="131" customFormat="1" ht="18" customHeight="1">
      <c r="A11" s="602"/>
      <c r="B11" s="245"/>
      <c r="C11" s="245"/>
      <c r="D11" s="793"/>
      <c r="E11" s="603"/>
      <c r="F11" s="375"/>
      <c r="G11" s="120"/>
      <c r="H11" s="325"/>
    </row>
    <row r="12" spans="1:8" ht="18" customHeight="1">
      <c r="A12" s="223" t="s">
        <v>30</v>
      </c>
      <c r="B12" s="121" t="s">
        <v>50</v>
      </c>
      <c r="C12" s="121" t="s">
        <v>44</v>
      </c>
      <c r="D12"/>
      <c r="E12" s="245"/>
      <c r="F12" s="230"/>
      <c r="G12" s="116"/>
      <c r="H12" s="229"/>
    </row>
    <row r="13" spans="1:8" ht="18" customHeight="1">
      <c r="A13" s="136" t="s">
        <v>322</v>
      </c>
      <c r="B13" s="262">
        <v>0</v>
      </c>
      <c r="C13" s="262">
        <v>0</v>
      </c>
      <c r="D13"/>
      <c r="E13" s="245"/>
      <c r="F13" s="230">
        <f>+B13</f>
        <v>0</v>
      </c>
      <c r="G13" s="116"/>
      <c r="H13" s="229">
        <f>+C13</f>
        <v>0</v>
      </c>
    </row>
    <row r="14" spans="1:8" ht="18" customHeight="1">
      <c r="A14" s="326"/>
      <c r="B14" s="260"/>
      <c r="C14" s="260"/>
      <c r="D14"/>
      <c r="E14" s="245"/>
      <c r="F14" s="230"/>
      <c r="G14" s="116"/>
      <c r="H14" s="229"/>
    </row>
    <row r="15" spans="1:8" ht="18" customHeight="1">
      <c r="A15" s="315" t="s">
        <v>409</v>
      </c>
      <c r="B15" s="262"/>
      <c r="C15" s="263"/>
      <c r="D15"/>
      <c r="E15" s="116"/>
      <c r="F15" s="232"/>
      <c r="G15" s="116"/>
      <c r="H15" s="229"/>
    </row>
    <row r="16" spans="1:8" ht="18" customHeight="1">
      <c r="A16" s="315"/>
      <c r="B16" s="262"/>
      <c r="C16" s="263"/>
      <c r="D16"/>
      <c r="E16" s="116"/>
      <c r="F16" s="232"/>
      <c r="G16" s="116"/>
      <c r="H16" s="229"/>
    </row>
    <row r="17" spans="1:8" ht="18" customHeight="1">
      <c r="A17" s="846" t="s">
        <v>24</v>
      </c>
      <c r="B17" s="262"/>
      <c r="C17" s="263"/>
      <c r="D17"/>
      <c r="E17" s="113"/>
      <c r="F17" s="232"/>
      <c r="G17" s="116"/>
      <c r="H17" s="229"/>
    </row>
    <row r="18" spans="1:8" ht="18" customHeight="1">
      <c r="A18" s="274" t="s">
        <v>120</v>
      </c>
      <c r="B18" s="262">
        <v>0</v>
      </c>
      <c r="C18" s="263">
        <v>0</v>
      </c>
      <c r="D18"/>
      <c r="E18" s="116"/>
      <c r="F18" s="232"/>
      <c r="G18" s="116"/>
      <c r="H18" s="229"/>
    </row>
    <row r="19" spans="1:8" ht="18" customHeight="1">
      <c r="A19" s="274" t="s">
        <v>410</v>
      </c>
      <c r="B19" s="262">
        <v>0</v>
      </c>
      <c r="C19" s="263">
        <v>0</v>
      </c>
      <c r="D19"/>
      <c r="E19" s="116"/>
      <c r="F19" s="232"/>
      <c r="G19" s="116"/>
      <c r="H19" s="229"/>
    </row>
    <row r="20" spans="1:8" ht="18" customHeight="1">
      <c r="A20" s="274" t="s">
        <v>328</v>
      </c>
      <c r="B20" s="262">
        <v>0</v>
      </c>
      <c r="C20" s="263">
        <v>0</v>
      </c>
      <c r="D20"/>
      <c r="E20" s="116"/>
      <c r="F20" s="232"/>
      <c r="G20" s="116"/>
      <c r="H20" s="229"/>
    </row>
    <row r="21" spans="1:8" ht="18" customHeight="1">
      <c r="A21" s="274" t="s">
        <v>383</v>
      </c>
      <c r="B21" s="262">
        <v>0</v>
      </c>
      <c r="C21" s="263">
        <v>0</v>
      </c>
      <c r="D21"/>
      <c r="E21" s="116"/>
      <c r="F21" s="232"/>
      <c r="G21" s="116"/>
      <c r="H21" s="229"/>
    </row>
    <row r="22" spans="1:8" ht="18" customHeight="1">
      <c r="A22" s="274" t="s">
        <v>330</v>
      </c>
      <c r="B22" s="262">
        <v>0</v>
      </c>
      <c r="C22" s="263">
        <v>0</v>
      </c>
      <c r="D22"/>
      <c r="E22" s="113" t="s">
        <v>390</v>
      </c>
      <c r="F22" s="232"/>
      <c r="G22" s="116"/>
      <c r="H22" s="229"/>
    </row>
    <row r="23" spans="1:8" ht="18" customHeight="1">
      <c r="A23" s="274" t="s">
        <v>329</v>
      </c>
      <c r="B23" s="262">
        <v>0</v>
      </c>
      <c r="C23" s="263">
        <v>0</v>
      </c>
      <c r="D23"/>
      <c r="E23" s="116"/>
      <c r="F23" s="232"/>
      <c r="G23" s="116"/>
      <c r="H23" s="229"/>
    </row>
    <row r="24" spans="1:8" ht="18" customHeight="1">
      <c r="A24" s="274" t="s">
        <v>323</v>
      </c>
      <c r="B24" s="131"/>
      <c r="C24" s="263" t="s">
        <v>30</v>
      </c>
      <c r="D24"/>
      <c r="E24" s="116"/>
      <c r="F24" s="232"/>
      <c r="G24" s="116"/>
      <c r="H24" s="229"/>
    </row>
    <row r="25" spans="1:8" ht="18" customHeight="1">
      <c r="A25" s="274" t="s">
        <v>324</v>
      </c>
      <c r="B25" s="262">
        <v>0</v>
      </c>
      <c r="C25" s="263">
        <v>0</v>
      </c>
      <c r="D25"/>
      <c r="E25" s="116"/>
      <c r="F25" s="232"/>
      <c r="G25" s="116"/>
      <c r="H25" s="229"/>
    </row>
    <row r="26" spans="1:8" ht="18" customHeight="1">
      <c r="A26" s="274" t="s">
        <v>325</v>
      </c>
      <c r="B26" s="262">
        <v>0</v>
      </c>
      <c r="C26" s="263">
        <v>0</v>
      </c>
      <c r="D26"/>
      <c r="E26" s="116"/>
      <c r="F26" s="232"/>
      <c r="G26" s="116"/>
      <c r="H26" s="229"/>
    </row>
    <row r="27" spans="1:8" ht="18" customHeight="1">
      <c r="A27" s="274" t="s">
        <v>342</v>
      </c>
      <c r="B27" s="262">
        <v>0</v>
      </c>
      <c r="C27" s="263">
        <v>0</v>
      </c>
      <c r="D27"/>
      <c r="E27" s="116"/>
      <c r="F27" s="232"/>
      <c r="G27" s="116"/>
      <c r="H27" s="229"/>
    </row>
    <row r="28" spans="1:8" ht="18" customHeight="1">
      <c r="A28" s="274" t="s">
        <v>326</v>
      </c>
      <c r="B28" s="262">
        <v>0</v>
      </c>
      <c r="C28" s="263">
        <v>0</v>
      </c>
      <c r="D28"/>
      <c r="E28" s="116"/>
      <c r="F28" s="232"/>
      <c r="G28" s="116"/>
      <c r="H28" s="229"/>
    </row>
    <row r="29" spans="1:8" ht="18" customHeight="1">
      <c r="A29" s="274" t="s">
        <v>327</v>
      </c>
      <c r="B29" s="262">
        <v>0</v>
      </c>
      <c r="C29" s="263">
        <v>0</v>
      </c>
      <c r="D29"/>
      <c r="E29" s="116"/>
      <c r="F29" s="232"/>
      <c r="G29" s="116"/>
      <c r="H29" s="229"/>
    </row>
    <row r="30" spans="1:8" ht="18" customHeight="1">
      <c r="A30" s="274" t="s">
        <v>331</v>
      </c>
      <c r="B30" s="262">
        <v>0</v>
      </c>
      <c r="C30" s="263">
        <v>0</v>
      </c>
      <c r="D30"/>
      <c r="E30" s="113" t="s">
        <v>390</v>
      </c>
      <c r="F30" s="232"/>
      <c r="G30" s="116"/>
      <c r="H30" s="229"/>
    </row>
    <row r="31" spans="1:8" ht="18" customHeight="1">
      <c r="A31" s="274" t="s">
        <v>333</v>
      </c>
      <c r="B31" s="262">
        <v>0</v>
      </c>
      <c r="C31" s="263">
        <v>0</v>
      </c>
      <c r="D31"/>
      <c r="E31" s="116"/>
      <c r="F31" s="232"/>
      <c r="G31" s="116"/>
      <c r="H31" s="229"/>
    </row>
    <row r="32" spans="1:8" ht="18" customHeight="1">
      <c r="A32" s="274" t="s">
        <v>334</v>
      </c>
      <c r="B32" s="262">
        <v>0</v>
      </c>
      <c r="C32" s="263">
        <v>0</v>
      </c>
      <c r="D32"/>
      <c r="E32" s="116"/>
      <c r="F32" s="232"/>
      <c r="G32" s="116"/>
      <c r="H32" s="229"/>
    </row>
    <row r="33" spans="1:8" ht="18" customHeight="1">
      <c r="A33" s="598" t="s">
        <v>24</v>
      </c>
      <c r="B33" s="265">
        <f>SUM(B18:B30)-SUM(B31:B32)</f>
        <v>0</v>
      </c>
      <c r="C33" s="265">
        <f>SUM(C18:C30)-SUM(C31:C32)</f>
        <v>0</v>
      </c>
      <c r="D33"/>
      <c r="E33" s="116"/>
      <c r="F33" s="599">
        <f>-B33</f>
        <v>0</v>
      </c>
      <c r="G33" s="116"/>
      <c r="H33" s="229">
        <f>-C33</f>
        <v>0</v>
      </c>
    </row>
    <row r="34" spans="1:8" ht="18" customHeight="1">
      <c r="A34" s="315"/>
      <c r="B34" s="262"/>
      <c r="C34" s="263"/>
      <c r="D34" s="264"/>
      <c r="E34" s="116"/>
      <c r="F34" s="232"/>
      <c r="G34" s="116"/>
      <c r="H34" s="229"/>
    </row>
    <row r="35" spans="1:8" ht="18" customHeight="1">
      <c r="A35" s="315"/>
      <c r="B35" s="262"/>
      <c r="C35" s="263"/>
      <c r="D35" s="264"/>
      <c r="E35" s="116" t="s">
        <v>30</v>
      </c>
      <c r="F35" s="232"/>
      <c r="G35" s="116"/>
      <c r="H35" s="229"/>
    </row>
    <row r="36" spans="1:8" ht="18" customHeight="1">
      <c r="A36" s="315"/>
      <c r="B36" s="262" t="s">
        <v>30</v>
      </c>
      <c r="C36" s="263" t="s">
        <v>30</v>
      </c>
      <c r="D36" s="264"/>
      <c r="E36" s="116" t="s">
        <v>30</v>
      </c>
      <c r="F36" s="232"/>
      <c r="G36" s="116"/>
      <c r="H36" s="226"/>
    </row>
    <row r="37" spans="1:8" ht="18" customHeight="1">
      <c r="A37" s="260"/>
      <c r="B37" s="265"/>
      <c r="C37" s="266"/>
      <c r="D37" s="267"/>
      <c r="E37" s="245"/>
      <c r="F37" s="228"/>
      <c r="G37" s="116"/>
      <c r="H37" s="123"/>
    </row>
    <row r="38" spans="1:8" ht="18" customHeight="1">
      <c r="A38" s="268"/>
      <c r="B38" s="269"/>
      <c r="C38" s="270"/>
      <c r="D38" s="122"/>
      <c r="E38" s="245"/>
      <c r="F38" s="230"/>
      <c r="G38" s="116"/>
      <c r="H38" s="123"/>
    </row>
    <row r="39" spans="1:8" ht="18" customHeight="1">
      <c r="A39" s="246" t="s">
        <v>71</v>
      </c>
      <c r="B39" s="271"/>
      <c r="C39" s="221"/>
      <c r="D39" s="272" t="s">
        <v>102</v>
      </c>
      <c r="E39" s="116"/>
      <c r="F39" s="232"/>
      <c r="G39" s="116"/>
      <c r="H39" s="229"/>
    </row>
    <row r="40" spans="1:8" ht="18" customHeight="1">
      <c r="A40" s="204"/>
      <c r="B40" s="144"/>
      <c r="C40" s="225"/>
      <c r="D40" s="118" t="s">
        <v>108</v>
      </c>
      <c r="E40" s="116"/>
      <c r="F40" s="232"/>
      <c r="G40" s="116"/>
      <c r="H40" s="229"/>
    </row>
    <row r="41" spans="1:8" ht="18" customHeight="1">
      <c r="A41" s="239" t="s">
        <v>110</v>
      </c>
      <c r="B41" s="256"/>
      <c r="C41" s="242"/>
      <c r="D41" s="273" t="s">
        <v>109</v>
      </c>
      <c r="E41" s="116"/>
      <c r="F41" s="232"/>
      <c r="G41" s="116"/>
      <c r="H41" s="229"/>
    </row>
    <row r="42" spans="1:8" ht="18" customHeight="1">
      <c r="A42" s="223"/>
      <c r="B42" s="120"/>
      <c r="C42" s="225"/>
      <c r="D42" s="116"/>
      <c r="E42" s="116"/>
      <c r="F42" s="232"/>
      <c r="G42" s="116"/>
      <c r="H42" s="229"/>
    </row>
    <row r="43" spans="1:8" ht="18" customHeight="1">
      <c r="A43" s="204" t="s">
        <v>30</v>
      </c>
      <c r="B43" s="144"/>
      <c r="C43" s="120"/>
      <c r="D43" s="120"/>
      <c r="E43" s="245" t="s">
        <v>30</v>
      </c>
      <c r="F43" s="230" t="s">
        <v>30</v>
      </c>
      <c r="G43" s="116"/>
      <c r="H43" s="229"/>
    </row>
    <row r="44" spans="1:8" ht="18" customHeight="1">
      <c r="A44" s="275" t="s">
        <v>192</v>
      </c>
      <c r="B44" s="120"/>
      <c r="C44" s="120"/>
      <c r="D44" s="116"/>
      <c r="E44" s="245"/>
      <c r="F44" s="228">
        <f>SUM(F13:F33)</f>
        <v>0</v>
      </c>
      <c r="G44" s="116"/>
      <c r="H44" s="327" t="s">
        <v>260</v>
      </c>
    </row>
    <row r="45" spans="1:8" ht="18" customHeight="1">
      <c r="A45" s="223"/>
      <c r="B45" s="245" t="s">
        <v>30</v>
      </c>
      <c r="C45" s="120"/>
      <c r="D45" s="116"/>
      <c r="E45" s="245"/>
      <c r="F45" s="230"/>
      <c r="G45" s="116"/>
      <c r="H45" s="229"/>
    </row>
    <row r="46" spans="1:8" ht="18" customHeight="1">
      <c r="A46" s="204" t="s">
        <v>332</v>
      </c>
      <c r="B46" s="120"/>
      <c r="C46" s="120"/>
      <c r="D46" s="116"/>
      <c r="E46" s="245"/>
      <c r="F46" s="230"/>
      <c r="G46" s="116"/>
      <c r="H46" s="229"/>
    </row>
    <row r="47" spans="1:8" ht="18" customHeight="1">
      <c r="A47" s="204"/>
      <c r="B47" s="120"/>
      <c r="C47" s="120"/>
      <c r="D47" s="116"/>
      <c r="E47" s="245"/>
      <c r="F47" s="230"/>
      <c r="G47" s="116"/>
      <c r="H47" s="229"/>
    </row>
    <row r="48" spans="1:8" ht="18" customHeight="1">
      <c r="A48" s="223" t="s">
        <v>335</v>
      </c>
      <c r="B48" s="245">
        <v>0</v>
      </c>
      <c r="C48" s="245">
        <v>0</v>
      </c>
      <c r="D48" s="245">
        <v>0</v>
      </c>
      <c r="E48" s="245"/>
      <c r="F48" s="230">
        <f>-B48</f>
        <v>0</v>
      </c>
      <c r="G48" s="116"/>
      <c r="H48" s="229">
        <f>-C48</f>
        <v>0</v>
      </c>
    </row>
    <row r="49" spans="1:8" ht="18" customHeight="1">
      <c r="A49" s="223" t="s">
        <v>336</v>
      </c>
      <c r="B49" s="245">
        <v>0</v>
      </c>
      <c r="C49" s="245">
        <v>0</v>
      </c>
      <c r="D49" s="245">
        <v>0</v>
      </c>
      <c r="E49" s="245"/>
      <c r="F49" s="230">
        <f>-B49</f>
        <v>0</v>
      </c>
      <c r="G49" s="116"/>
      <c r="H49" s="229">
        <f>-C49</f>
        <v>0</v>
      </c>
    </row>
    <row r="50" spans="1:8" ht="18" customHeight="1">
      <c r="A50" s="223"/>
      <c r="B50" s="245" t="s">
        <v>30</v>
      </c>
      <c r="C50" s="120"/>
      <c r="D50" s="116"/>
      <c r="E50" s="245"/>
      <c r="F50" s="230"/>
      <c r="G50" s="116"/>
      <c r="H50" s="229"/>
    </row>
    <row r="51" spans="1:8" ht="18" customHeight="1">
      <c r="A51" s="223"/>
      <c r="B51" s="120"/>
      <c r="C51" s="120"/>
      <c r="D51" s="116"/>
      <c r="E51" s="245"/>
      <c r="F51" s="230"/>
      <c r="G51" s="116"/>
      <c r="H51" s="229"/>
    </row>
    <row r="52" spans="1:8" ht="18" customHeight="1">
      <c r="A52" s="223" t="s">
        <v>343</v>
      </c>
      <c r="B52" s="120">
        <v>0</v>
      </c>
      <c r="C52" s="120">
        <v>0</v>
      </c>
      <c r="D52" s="116">
        <v>0</v>
      </c>
      <c r="E52" s="245"/>
      <c r="F52" s="230">
        <f>+B52</f>
        <v>0</v>
      </c>
      <c r="G52" s="116"/>
      <c r="H52" s="229">
        <f>+C52</f>
        <v>0</v>
      </c>
    </row>
    <row r="53" spans="1:8" ht="18" customHeight="1">
      <c r="A53" s="204"/>
      <c r="B53" s="120"/>
      <c r="C53" s="120"/>
      <c r="D53" s="116"/>
      <c r="E53" s="245"/>
      <c r="F53" s="230"/>
      <c r="G53" s="116"/>
      <c r="H53" s="229"/>
    </row>
    <row r="54" spans="1:8" ht="18" customHeight="1">
      <c r="A54" s="223" t="s">
        <v>104</v>
      </c>
      <c r="B54" s="117" t="s">
        <v>50</v>
      </c>
      <c r="C54" s="113" t="s">
        <v>338</v>
      </c>
      <c r="D54" s="113" t="s">
        <v>339</v>
      </c>
      <c r="E54" s="113" t="s">
        <v>259</v>
      </c>
      <c r="F54" s="230"/>
      <c r="G54" s="116"/>
      <c r="H54" s="229"/>
    </row>
    <row r="55" spans="1:8" ht="18" customHeight="1">
      <c r="A55" s="223" t="s">
        <v>340</v>
      </c>
      <c r="B55" s="245">
        <v>0</v>
      </c>
      <c r="C55" s="245"/>
      <c r="D55" s="245">
        <v>0</v>
      </c>
      <c r="E55" s="245">
        <f>+B55*D55</f>
        <v>0</v>
      </c>
      <c r="F55" s="230"/>
      <c r="G55" s="116"/>
      <c r="H55" s="229"/>
    </row>
    <row r="56" spans="1:8" ht="18" customHeight="1">
      <c r="A56" s="223" t="s">
        <v>103</v>
      </c>
      <c r="B56" s="245">
        <v>0</v>
      </c>
      <c r="C56" s="245">
        <v>0</v>
      </c>
      <c r="D56" s="600">
        <v>0</v>
      </c>
      <c r="E56" s="245">
        <f>+C56*D56</f>
        <v>0</v>
      </c>
      <c r="F56" s="230"/>
      <c r="G56" s="116"/>
      <c r="H56" s="229"/>
    </row>
    <row r="57" spans="1:8" ht="18" customHeight="1">
      <c r="A57" s="223" t="s">
        <v>337</v>
      </c>
      <c r="B57" s="248">
        <v>0</v>
      </c>
      <c r="C57" s="248">
        <v>0</v>
      </c>
      <c r="D57" s="601">
        <v>0</v>
      </c>
      <c r="E57" s="248">
        <f>+C57*D57</f>
        <v>0</v>
      </c>
      <c r="F57" s="230"/>
      <c r="G57" s="116"/>
      <c r="H57" s="229"/>
    </row>
    <row r="58" spans="1:8" ht="18" customHeight="1">
      <c r="A58" s="223" t="s">
        <v>104</v>
      </c>
      <c r="B58" s="276">
        <f>+B55-B56+B57</f>
        <v>0</v>
      </c>
      <c r="C58" s="276"/>
      <c r="D58" s="276" t="s">
        <v>30</v>
      </c>
      <c r="E58" s="276">
        <f>+E55-E56+E57</f>
        <v>0</v>
      </c>
      <c r="F58" s="230">
        <f>+B58</f>
        <v>0</v>
      </c>
      <c r="G58" s="116"/>
      <c r="H58" s="229">
        <f>+E58</f>
        <v>0</v>
      </c>
    </row>
    <row r="59" spans="1:8" ht="18" customHeight="1">
      <c r="A59" s="223"/>
      <c r="B59" s="120"/>
      <c r="C59" s="120"/>
      <c r="D59" s="120"/>
      <c r="E59" s="322"/>
      <c r="F59" s="230" t="s">
        <v>30</v>
      </c>
      <c r="G59" s="116"/>
      <c r="H59" s="123"/>
    </row>
    <row r="60" spans="1:9" ht="18" customHeight="1">
      <c r="A60" s="223" t="s">
        <v>49</v>
      </c>
      <c r="B60" s="120"/>
      <c r="C60" s="120" t="s">
        <v>30</v>
      </c>
      <c r="D60" s="120"/>
      <c r="E60" s="322"/>
      <c r="F60" s="240">
        <v>0</v>
      </c>
      <c r="G60" s="261"/>
      <c r="H60" s="751">
        <v>0</v>
      </c>
      <c r="I60" s="127"/>
    </row>
    <row r="61" spans="1:8" ht="18" customHeight="1">
      <c r="A61" s="223"/>
      <c r="B61" s="120"/>
      <c r="C61" s="120"/>
      <c r="D61" s="120"/>
      <c r="E61" s="322"/>
      <c r="F61" s="230"/>
      <c r="G61" s="116"/>
      <c r="H61" s="123"/>
    </row>
    <row r="62" spans="1:8" ht="18" customHeight="1">
      <c r="A62" s="277" t="s">
        <v>185</v>
      </c>
      <c r="B62" s="278"/>
      <c r="C62" s="120"/>
      <c r="D62" s="120"/>
      <c r="E62" s="322"/>
      <c r="F62" s="228">
        <f>SUM(F44:F60)</f>
        <v>0</v>
      </c>
      <c r="G62" s="116"/>
      <c r="H62" s="123">
        <f>SUM(H12:H60)</f>
        <v>0</v>
      </c>
    </row>
    <row r="63" spans="1:8" ht="18" customHeight="1">
      <c r="A63" s="277"/>
      <c r="B63" s="278"/>
      <c r="C63" s="120"/>
      <c r="D63" s="120"/>
      <c r="E63" s="322"/>
      <c r="F63" s="228"/>
      <c r="G63" s="116"/>
      <c r="H63" s="123"/>
    </row>
    <row r="64" spans="1:9" ht="18" customHeight="1">
      <c r="A64" s="223" t="s">
        <v>385</v>
      </c>
      <c r="B64" s="120"/>
      <c r="C64" s="120"/>
      <c r="D64" s="120"/>
      <c r="E64" s="322"/>
      <c r="F64" s="230">
        <v>0</v>
      </c>
      <c r="G64" s="116"/>
      <c r="H64" s="229">
        <v>0</v>
      </c>
      <c r="I64" s="112" t="s">
        <v>356</v>
      </c>
    </row>
    <row r="65" spans="1:8" ht="18" customHeight="1">
      <c r="A65" s="231" t="s">
        <v>386</v>
      </c>
      <c r="B65" s="116"/>
      <c r="C65" s="144"/>
      <c r="D65" s="144"/>
      <c r="E65" s="144"/>
      <c r="F65" s="230">
        <v>0</v>
      </c>
      <c r="G65" s="116"/>
      <c r="H65" s="229">
        <v>0</v>
      </c>
    </row>
    <row r="66" spans="1:8" ht="18" customHeight="1">
      <c r="A66" s="231"/>
      <c r="B66" s="116"/>
      <c r="C66" s="144"/>
      <c r="D66" s="144"/>
      <c r="E66" s="144"/>
      <c r="F66" s="230"/>
      <c r="G66" s="116"/>
      <c r="H66" s="226"/>
    </row>
    <row r="67" spans="1:8" ht="18" customHeight="1">
      <c r="A67" s="223" t="s">
        <v>364</v>
      </c>
      <c r="B67" s="116"/>
      <c r="C67" s="144"/>
      <c r="D67" s="144"/>
      <c r="E67" s="144"/>
      <c r="F67" s="240">
        <v>0</v>
      </c>
      <c r="G67" s="116"/>
      <c r="H67" s="751">
        <v>0</v>
      </c>
    </row>
    <row r="68" spans="1:8" ht="18" customHeight="1">
      <c r="A68" s="231"/>
      <c r="B68" s="116"/>
      <c r="C68" s="144"/>
      <c r="D68" s="144"/>
      <c r="E68" s="144"/>
      <c r="F68" s="230"/>
      <c r="G68" s="116"/>
      <c r="H68" s="226"/>
    </row>
    <row r="69" spans="1:8" ht="18" customHeight="1">
      <c r="A69" s="799" t="s">
        <v>387</v>
      </c>
      <c r="B69" s="799"/>
      <c r="C69" s="750"/>
      <c r="D69" s="750"/>
      <c r="E69" s="796"/>
      <c r="F69" s="801">
        <f>SUM(F62:F67)</f>
        <v>0</v>
      </c>
      <c r="G69" s="796"/>
      <c r="H69" s="800">
        <f>SUM(H62:H67)</f>
        <v>0</v>
      </c>
    </row>
    <row r="70" spans="1:8" ht="18" customHeight="1">
      <c r="A70" s="231"/>
      <c r="B70" s="116"/>
      <c r="C70" s="144"/>
      <c r="D70" s="144"/>
      <c r="E70" s="144"/>
      <c r="F70" s="227"/>
      <c r="G70" s="116"/>
      <c r="H70" s="226"/>
    </row>
    <row r="71" spans="1:8" ht="18" customHeight="1">
      <c r="A71" s="752" t="s">
        <v>188</v>
      </c>
      <c r="B71" s="753"/>
      <c r="C71" s="754"/>
      <c r="D71" s="144"/>
      <c r="E71" s="132" t="s">
        <v>30</v>
      </c>
      <c r="F71" s="240">
        <v>0</v>
      </c>
      <c r="G71" s="116"/>
      <c r="H71" s="806">
        <f>+C76</f>
        <v>0</v>
      </c>
    </row>
    <row r="72" spans="1:8" ht="18" customHeight="1">
      <c r="A72" s="231"/>
      <c r="B72" s="116"/>
      <c r="C72" s="755"/>
      <c r="D72" s="144"/>
      <c r="E72" s="144"/>
      <c r="F72" s="227"/>
      <c r="G72" s="116"/>
      <c r="H72" s="226"/>
    </row>
    <row r="73" spans="1:8" ht="18" customHeight="1">
      <c r="A73" s="231" t="s">
        <v>189</v>
      </c>
      <c r="B73" s="116"/>
      <c r="C73" s="237">
        <f>+'Patrimonio Neto 2018'!K119</f>
        <v>0</v>
      </c>
      <c r="D73" s="144"/>
      <c r="E73" s="144" t="s">
        <v>30</v>
      </c>
      <c r="F73" s="227"/>
      <c r="G73" s="116"/>
      <c r="H73" s="226"/>
    </row>
    <row r="74" spans="1:8" ht="18" customHeight="1">
      <c r="A74" s="231" t="s">
        <v>191</v>
      </c>
      <c r="B74" s="116"/>
      <c r="C74" s="225"/>
      <c r="D74" s="144"/>
      <c r="E74" s="144"/>
      <c r="F74" s="227"/>
      <c r="G74" s="116"/>
      <c r="H74" s="226"/>
    </row>
    <row r="75" spans="1:8" ht="18" customHeight="1">
      <c r="A75" s="604" t="s">
        <v>190</v>
      </c>
      <c r="B75" s="126"/>
      <c r="C75" s="241">
        <f>+H69</f>
        <v>0</v>
      </c>
      <c r="D75" s="144"/>
      <c r="E75" s="144"/>
      <c r="F75" s="227"/>
      <c r="G75" s="116"/>
      <c r="H75" s="226"/>
    </row>
    <row r="76" spans="1:8" ht="18" customHeight="1">
      <c r="A76" s="805" t="s">
        <v>388</v>
      </c>
      <c r="B76" s="279"/>
      <c r="C76" s="314">
        <f>+C73-C75</f>
        <v>0</v>
      </c>
      <c r="D76" s="144"/>
      <c r="E76" s="144"/>
      <c r="F76" s="227"/>
      <c r="G76" s="116"/>
      <c r="H76" s="226"/>
    </row>
    <row r="77" spans="1:8" ht="18" customHeight="1">
      <c r="A77" s="223"/>
      <c r="B77" s="120"/>
      <c r="C77" s="132"/>
      <c r="D77" s="144"/>
      <c r="E77" s="144"/>
      <c r="F77" s="227"/>
      <c r="G77" s="116"/>
      <c r="H77" s="226"/>
    </row>
    <row r="78" spans="1:8" ht="18" customHeight="1" thickBot="1">
      <c r="A78" s="223"/>
      <c r="B78" s="120"/>
      <c r="C78" s="144"/>
      <c r="D78" s="144"/>
      <c r="E78" s="144"/>
      <c r="F78" s="227"/>
      <c r="G78" s="116"/>
      <c r="H78" s="226"/>
    </row>
    <row r="79" spans="1:8" ht="18" customHeight="1" thickBot="1">
      <c r="A79" s="251" t="s">
        <v>19</v>
      </c>
      <c r="B79" s="120"/>
      <c r="C79" s="144"/>
      <c r="D79" s="132" t="s">
        <v>30</v>
      </c>
      <c r="E79" s="144"/>
      <c r="F79" s="797">
        <f>SUM(F69:F78)</f>
        <v>0</v>
      </c>
      <c r="G79" s="116"/>
      <c r="H79" s="798">
        <f>SUM(H69:H78)</f>
        <v>0</v>
      </c>
    </row>
    <row r="80" spans="1:8" ht="18" customHeight="1">
      <c r="A80" s="239"/>
      <c r="B80" s="256"/>
      <c r="C80" s="249"/>
      <c r="D80" s="249"/>
      <c r="E80" s="249"/>
      <c r="F80" s="308"/>
      <c r="G80" s="126"/>
      <c r="H80" s="328"/>
    </row>
    <row r="81" spans="1:8" ht="18" customHeight="1">
      <c r="A81" s="131"/>
      <c r="B81" s="131"/>
      <c r="C81" s="131"/>
      <c r="D81" s="131"/>
      <c r="E81" s="131"/>
      <c r="F81" s="131"/>
      <c r="G81" s="131"/>
      <c r="H81" s="131"/>
    </row>
    <row r="82" spans="1:8" ht="18" customHeight="1">
      <c r="A82" s="131"/>
      <c r="B82" s="131"/>
      <c r="C82" s="131"/>
      <c r="D82" s="131"/>
      <c r="E82" s="131"/>
      <c r="F82" s="131"/>
      <c r="G82" s="131"/>
      <c r="H82" s="131"/>
    </row>
    <row r="83" spans="1:8" ht="18" customHeight="1">
      <c r="A83" s="131"/>
      <c r="B83" s="131"/>
      <c r="C83" s="131"/>
      <c r="D83" s="131"/>
      <c r="E83" s="131"/>
      <c r="F83" s="131"/>
      <c r="G83" s="131"/>
      <c r="H83" s="1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9.375" style="811" customWidth="1"/>
    <col min="2" max="2" width="38.25390625" style="0" bestFit="1" customWidth="1"/>
    <col min="3" max="3" width="10.875" style="815" customWidth="1"/>
    <col min="4" max="4" width="16.50390625" style="583" customWidth="1"/>
    <col min="5" max="5" width="15.75390625" style="583" customWidth="1"/>
  </cols>
  <sheetData>
    <row r="1" spans="1:6" s="851" customFormat="1" ht="15">
      <c r="A1" s="847" t="s">
        <v>402</v>
      </c>
      <c r="B1" s="847" t="s">
        <v>401</v>
      </c>
      <c r="C1" s="848" t="s">
        <v>413</v>
      </c>
      <c r="D1" s="849" t="s">
        <v>414</v>
      </c>
      <c r="E1" s="849" t="s">
        <v>412</v>
      </c>
      <c r="F1" s="850"/>
    </row>
    <row r="2" spans="1:6" ht="15">
      <c r="A2" s="810"/>
      <c r="B2" s="810"/>
      <c r="C2" s="813"/>
      <c r="D2" s="812"/>
      <c r="E2" s="812"/>
      <c r="F2" s="811"/>
    </row>
    <row r="3" spans="1:5" ht="15">
      <c r="A3" s="810">
        <v>201712</v>
      </c>
      <c r="B3" s="605" t="s">
        <v>358</v>
      </c>
      <c r="C3" s="814">
        <v>1.476</v>
      </c>
      <c r="D3" s="606">
        <v>0</v>
      </c>
      <c r="E3" s="852">
        <f>+D3*C3</f>
        <v>0</v>
      </c>
    </row>
    <row r="4" spans="1:5" ht="15">
      <c r="A4" s="810">
        <v>201712</v>
      </c>
      <c r="B4" s="605" t="s">
        <v>411</v>
      </c>
      <c r="C4" s="814">
        <v>1.476</v>
      </c>
      <c r="D4" s="606">
        <v>0</v>
      </c>
      <c r="E4" s="852">
        <f>+D4*C4</f>
        <v>0</v>
      </c>
    </row>
    <row r="5" spans="1:5" ht="15">
      <c r="A5" s="810"/>
      <c r="B5" s="605"/>
      <c r="C5" s="814"/>
      <c r="D5" s="606"/>
      <c r="E5" s="606"/>
    </row>
    <row r="6" spans="1:5" ht="15">
      <c r="A6" s="810">
        <v>201801</v>
      </c>
      <c r="B6" s="605" t="s">
        <v>359</v>
      </c>
      <c r="C6" s="814">
        <v>1.451</v>
      </c>
      <c r="D6" s="606">
        <v>0</v>
      </c>
      <c r="E6" s="606">
        <f aca="true" t="shared" si="0" ref="E6:E17">+D6*C6</f>
        <v>0</v>
      </c>
    </row>
    <row r="7" spans="1:5" ht="15">
      <c r="A7" s="810">
        <v>201802</v>
      </c>
      <c r="B7" s="605" t="s">
        <v>359</v>
      </c>
      <c r="C7" s="814">
        <v>1.4167</v>
      </c>
      <c r="D7" s="606">
        <v>0</v>
      </c>
      <c r="E7" s="606">
        <f t="shared" si="0"/>
        <v>0</v>
      </c>
    </row>
    <row r="8" spans="1:5" ht="15">
      <c r="A8" s="810">
        <v>201803</v>
      </c>
      <c r="B8" s="605" t="s">
        <v>359</v>
      </c>
      <c r="C8" s="814">
        <v>1.3843</v>
      </c>
      <c r="D8" s="606">
        <v>0</v>
      </c>
      <c r="E8" s="606">
        <f t="shared" si="0"/>
        <v>0</v>
      </c>
    </row>
    <row r="9" spans="1:5" ht="15">
      <c r="A9" s="810">
        <v>201804</v>
      </c>
      <c r="B9" s="605" t="s">
        <v>359</v>
      </c>
      <c r="C9" s="814">
        <v>1.3474</v>
      </c>
      <c r="D9" s="606">
        <v>0</v>
      </c>
      <c r="E9" s="606">
        <f t="shared" si="0"/>
        <v>0</v>
      </c>
    </row>
    <row r="10" spans="1:5" ht="15">
      <c r="A10" s="810">
        <v>201805</v>
      </c>
      <c r="B10" s="605" t="s">
        <v>359</v>
      </c>
      <c r="C10" s="814">
        <v>1.32</v>
      </c>
      <c r="D10" s="606">
        <v>0</v>
      </c>
      <c r="E10" s="606">
        <f t="shared" si="0"/>
        <v>0</v>
      </c>
    </row>
    <row r="11" spans="1:5" ht="15">
      <c r="A11" s="810">
        <v>201806</v>
      </c>
      <c r="B11" s="605" t="s">
        <v>359</v>
      </c>
      <c r="C11" s="814">
        <v>1.2724</v>
      </c>
      <c r="D11" s="606">
        <v>0</v>
      </c>
      <c r="E11" s="606">
        <f t="shared" si="0"/>
        <v>0</v>
      </c>
    </row>
    <row r="12" spans="1:5" ht="15">
      <c r="A12" s="810">
        <v>201807</v>
      </c>
      <c r="B12" s="605" t="s">
        <v>359</v>
      </c>
      <c r="C12" s="814">
        <v>1.2342</v>
      </c>
      <c r="D12" s="606">
        <v>0</v>
      </c>
      <c r="E12" s="606">
        <f t="shared" si="0"/>
        <v>0</v>
      </c>
    </row>
    <row r="13" spans="1:5" ht="15">
      <c r="A13" s="810">
        <v>201808</v>
      </c>
      <c r="B13" s="605" t="s">
        <v>359</v>
      </c>
      <c r="C13" s="814">
        <v>1.188</v>
      </c>
      <c r="D13" s="606">
        <v>0</v>
      </c>
      <c r="E13" s="606">
        <f t="shared" si="0"/>
        <v>0</v>
      </c>
    </row>
    <row r="14" spans="1:5" ht="15">
      <c r="A14" s="810">
        <v>201809</v>
      </c>
      <c r="B14" s="605" t="s">
        <v>359</v>
      </c>
      <c r="C14" s="814">
        <v>1.1151</v>
      </c>
      <c r="D14" s="606">
        <v>0</v>
      </c>
      <c r="E14" s="606">
        <f t="shared" si="0"/>
        <v>0</v>
      </c>
    </row>
    <row r="15" spans="1:5" ht="15">
      <c r="A15" s="810">
        <v>201810</v>
      </c>
      <c r="B15" s="605" t="s">
        <v>359</v>
      </c>
      <c r="C15" s="814">
        <v>1.058</v>
      </c>
      <c r="D15" s="606">
        <v>0</v>
      </c>
      <c r="E15" s="606">
        <f t="shared" si="0"/>
        <v>0</v>
      </c>
    </row>
    <row r="16" spans="1:5" ht="15">
      <c r="A16" s="810">
        <v>201811</v>
      </c>
      <c r="B16" s="605" t="s">
        <v>359</v>
      </c>
      <c r="C16" s="814">
        <v>1.0257</v>
      </c>
      <c r="D16" s="606">
        <v>0</v>
      </c>
      <c r="E16" s="606">
        <f t="shared" si="0"/>
        <v>0</v>
      </c>
    </row>
    <row r="17" spans="1:5" ht="15">
      <c r="A17" s="810">
        <v>201812</v>
      </c>
      <c r="B17" s="605" t="s">
        <v>359</v>
      </c>
      <c r="C17" s="814">
        <v>1</v>
      </c>
      <c r="D17" s="606">
        <v>0</v>
      </c>
      <c r="E17" s="606">
        <f t="shared" si="0"/>
        <v>0</v>
      </c>
    </row>
    <row r="18" spans="1:5" ht="15">
      <c r="A18" s="810"/>
      <c r="B18" s="605"/>
      <c r="C18" s="814"/>
      <c r="D18" s="852">
        <f>SUM(D6:D17)</f>
        <v>0</v>
      </c>
      <c r="E18" s="852">
        <f>SUM(E6:E17)</f>
        <v>0</v>
      </c>
    </row>
    <row r="19" spans="1:5" ht="15">
      <c r="A19" s="810">
        <v>201801</v>
      </c>
      <c r="B19" s="605" t="s">
        <v>361</v>
      </c>
      <c r="C19" s="814">
        <v>1.451</v>
      </c>
      <c r="D19" s="606">
        <v>0</v>
      </c>
      <c r="E19" s="606">
        <f aca="true" t="shared" si="1" ref="E19:E30">+D19*C19</f>
        <v>0</v>
      </c>
    </row>
    <row r="20" spans="1:5" ht="15">
      <c r="A20" s="810">
        <v>201802</v>
      </c>
      <c r="B20" s="605" t="s">
        <v>361</v>
      </c>
      <c r="C20" s="814">
        <v>1.4167</v>
      </c>
      <c r="D20" s="606">
        <v>0</v>
      </c>
      <c r="E20" s="606">
        <f t="shared" si="1"/>
        <v>0</v>
      </c>
    </row>
    <row r="21" spans="1:5" ht="15">
      <c r="A21" s="810">
        <v>201803</v>
      </c>
      <c r="B21" s="605" t="s">
        <v>361</v>
      </c>
      <c r="C21" s="814">
        <v>1.3843</v>
      </c>
      <c r="D21" s="606">
        <v>0</v>
      </c>
      <c r="E21" s="606">
        <f t="shared" si="1"/>
        <v>0</v>
      </c>
    </row>
    <row r="22" spans="1:5" ht="15">
      <c r="A22" s="810">
        <v>201804</v>
      </c>
      <c r="B22" s="605" t="s">
        <v>361</v>
      </c>
      <c r="C22" s="814">
        <v>1.3474</v>
      </c>
      <c r="D22" s="606">
        <v>0</v>
      </c>
      <c r="E22" s="606">
        <f t="shared" si="1"/>
        <v>0</v>
      </c>
    </row>
    <row r="23" spans="1:5" ht="15">
      <c r="A23" s="810">
        <v>201805</v>
      </c>
      <c r="B23" s="605" t="s">
        <v>361</v>
      </c>
      <c r="C23" s="814">
        <v>1.32</v>
      </c>
      <c r="D23" s="606">
        <v>0</v>
      </c>
      <c r="E23" s="606">
        <f t="shared" si="1"/>
        <v>0</v>
      </c>
    </row>
    <row r="24" spans="1:5" ht="15">
      <c r="A24" s="810">
        <v>201806</v>
      </c>
      <c r="B24" s="605" t="s">
        <v>361</v>
      </c>
      <c r="C24" s="814">
        <v>1.2724</v>
      </c>
      <c r="D24" s="606">
        <v>0</v>
      </c>
      <c r="E24" s="606">
        <f t="shared" si="1"/>
        <v>0</v>
      </c>
    </row>
    <row r="25" spans="1:5" ht="15">
      <c r="A25" s="810">
        <v>201807</v>
      </c>
      <c r="B25" s="605" t="s">
        <v>361</v>
      </c>
      <c r="C25" s="814">
        <v>1.2342</v>
      </c>
      <c r="D25" s="606">
        <v>0</v>
      </c>
      <c r="E25" s="606">
        <f t="shared" si="1"/>
        <v>0</v>
      </c>
    </row>
    <row r="26" spans="1:5" ht="15">
      <c r="A26" s="810">
        <v>201808</v>
      </c>
      <c r="B26" s="605" t="s">
        <v>361</v>
      </c>
      <c r="C26" s="814">
        <v>1.188</v>
      </c>
      <c r="D26" s="606">
        <v>0</v>
      </c>
      <c r="E26" s="606">
        <f t="shared" si="1"/>
        <v>0</v>
      </c>
    </row>
    <row r="27" spans="1:5" ht="15">
      <c r="A27" s="810">
        <v>201809</v>
      </c>
      <c r="B27" s="605" t="s">
        <v>361</v>
      </c>
      <c r="C27" s="814">
        <v>1.1151</v>
      </c>
      <c r="D27" s="606">
        <v>0</v>
      </c>
      <c r="E27" s="606">
        <f t="shared" si="1"/>
        <v>0</v>
      </c>
    </row>
    <row r="28" spans="1:5" ht="15">
      <c r="A28" s="810">
        <v>201810</v>
      </c>
      <c r="B28" s="605" t="s">
        <v>361</v>
      </c>
      <c r="C28" s="814">
        <v>1.058</v>
      </c>
      <c r="D28" s="606">
        <v>0</v>
      </c>
      <c r="E28" s="606">
        <f t="shared" si="1"/>
        <v>0</v>
      </c>
    </row>
    <row r="29" spans="1:5" ht="15">
      <c r="A29" s="810">
        <v>201811</v>
      </c>
      <c r="B29" s="605" t="s">
        <v>361</v>
      </c>
      <c r="C29" s="814">
        <v>1.0257</v>
      </c>
      <c r="D29" s="606">
        <v>0</v>
      </c>
      <c r="E29" s="606">
        <f t="shared" si="1"/>
        <v>0</v>
      </c>
    </row>
    <row r="30" spans="1:5" ht="15">
      <c r="A30" s="810">
        <v>201812</v>
      </c>
      <c r="B30" s="605" t="s">
        <v>361</v>
      </c>
      <c r="C30" s="814">
        <v>1</v>
      </c>
      <c r="D30" s="606">
        <v>0</v>
      </c>
      <c r="E30" s="606">
        <f t="shared" si="1"/>
        <v>0</v>
      </c>
    </row>
    <row r="31" spans="1:5" ht="15">
      <c r="A31" s="810"/>
      <c r="B31" s="605"/>
      <c r="C31" s="814"/>
      <c r="D31" s="852">
        <f>SUM(D19:D30)</f>
        <v>0</v>
      </c>
      <c r="E31" s="852">
        <f>SUM(E19:E30)</f>
        <v>0</v>
      </c>
    </row>
    <row r="32" spans="1:5" ht="15">
      <c r="A32" s="810">
        <v>201801</v>
      </c>
      <c r="B32" s="605" t="s">
        <v>325</v>
      </c>
      <c r="C32" s="814">
        <v>1.451</v>
      </c>
      <c r="D32" s="606">
        <v>0</v>
      </c>
      <c r="E32" s="606">
        <f aca="true" t="shared" si="2" ref="E32:E37">+D32*C32</f>
        <v>0</v>
      </c>
    </row>
    <row r="33" spans="1:5" ht="15">
      <c r="A33" s="810">
        <v>201804</v>
      </c>
      <c r="B33" s="605" t="s">
        <v>325</v>
      </c>
      <c r="C33" s="814">
        <v>1.3474</v>
      </c>
      <c r="D33" s="606">
        <v>0</v>
      </c>
      <c r="E33" s="606">
        <f t="shared" si="2"/>
        <v>0</v>
      </c>
    </row>
    <row r="34" spans="1:5" ht="15">
      <c r="A34" s="810">
        <v>201806</v>
      </c>
      <c r="B34" s="605" t="s">
        <v>325</v>
      </c>
      <c r="C34" s="814">
        <v>1.2724</v>
      </c>
      <c r="D34" s="606">
        <v>0</v>
      </c>
      <c r="E34" s="606">
        <f t="shared" si="2"/>
        <v>0</v>
      </c>
    </row>
    <row r="35" spans="1:5" ht="15">
      <c r="A35" s="810">
        <v>201810</v>
      </c>
      <c r="B35" s="605" t="s">
        <v>325</v>
      </c>
      <c r="C35" s="814">
        <v>1.058</v>
      </c>
      <c r="D35" s="606">
        <v>0</v>
      </c>
      <c r="E35" s="606">
        <f t="shared" si="2"/>
        <v>0</v>
      </c>
    </row>
    <row r="36" spans="1:5" ht="15">
      <c r="A36" s="810">
        <v>201811</v>
      </c>
      <c r="B36" s="605" t="s">
        <v>325</v>
      </c>
      <c r="C36" s="814">
        <v>1.0257</v>
      </c>
      <c r="D36" s="606">
        <v>0</v>
      </c>
      <c r="E36" s="606">
        <f t="shared" si="2"/>
        <v>0</v>
      </c>
    </row>
    <row r="37" spans="1:5" ht="15">
      <c r="A37" s="810">
        <v>201812</v>
      </c>
      <c r="B37" s="605" t="s">
        <v>325</v>
      </c>
      <c r="C37" s="814">
        <v>1</v>
      </c>
      <c r="D37" s="606">
        <v>0</v>
      </c>
      <c r="E37" s="606">
        <f t="shared" si="2"/>
        <v>0</v>
      </c>
    </row>
    <row r="38" spans="1:5" ht="15">
      <c r="A38" s="810"/>
      <c r="B38" s="605"/>
      <c r="C38" s="814"/>
      <c r="D38" s="852">
        <f>SUM(D32:D37)</f>
        <v>0</v>
      </c>
      <c r="E38" s="852">
        <f>SUM(E32:E37)</f>
        <v>0</v>
      </c>
    </row>
    <row r="39" spans="1:5" ht="15">
      <c r="A39" s="810">
        <v>201801</v>
      </c>
      <c r="B39" s="605" t="s">
        <v>342</v>
      </c>
      <c r="C39" s="814">
        <v>1.451</v>
      </c>
      <c r="D39" s="606">
        <v>0</v>
      </c>
      <c r="E39" s="606">
        <f aca="true" t="shared" si="3" ref="E39:E76">+D39*C39</f>
        <v>0</v>
      </c>
    </row>
    <row r="40" spans="1:5" ht="15">
      <c r="A40" s="810">
        <v>201802</v>
      </c>
      <c r="B40" s="605" t="s">
        <v>342</v>
      </c>
      <c r="C40" s="814">
        <v>1.4167</v>
      </c>
      <c r="D40" s="606">
        <v>0</v>
      </c>
      <c r="E40" s="606">
        <f t="shared" si="3"/>
        <v>0</v>
      </c>
    </row>
    <row r="41" spans="1:5" ht="15">
      <c r="A41" s="810">
        <v>201803</v>
      </c>
      <c r="B41" s="605" t="s">
        <v>342</v>
      </c>
      <c r="C41" s="814">
        <v>1.3843</v>
      </c>
      <c r="D41" s="606">
        <v>0</v>
      </c>
      <c r="E41" s="606">
        <f t="shared" si="3"/>
        <v>0</v>
      </c>
    </row>
    <row r="42" spans="1:5" ht="15">
      <c r="A42" s="810">
        <v>201804</v>
      </c>
      <c r="B42" s="605" t="s">
        <v>342</v>
      </c>
      <c r="C42" s="814">
        <v>1.3474</v>
      </c>
      <c r="D42" s="606">
        <v>0</v>
      </c>
      <c r="E42" s="606">
        <f t="shared" si="3"/>
        <v>0</v>
      </c>
    </row>
    <row r="43" spans="1:5" ht="15">
      <c r="A43" s="810">
        <v>201805</v>
      </c>
      <c r="B43" s="605" t="s">
        <v>342</v>
      </c>
      <c r="C43" s="814">
        <v>1.32</v>
      </c>
      <c r="D43" s="606">
        <v>0</v>
      </c>
      <c r="E43" s="606">
        <f t="shared" si="3"/>
        <v>0</v>
      </c>
    </row>
    <row r="44" spans="1:5" ht="15">
      <c r="A44" s="810">
        <v>201806</v>
      </c>
      <c r="B44" s="605" t="s">
        <v>342</v>
      </c>
      <c r="C44" s="814">
        <v>1.2724</v>
      </c>
      <c r="D44" s="606">
        <v>0</v>
      </c>
      <c r="E44" s="606">
        <f t="shared" si="3"/>
        <v>0</v>
      </c>
    </row>
    <row r="45" spans="1:5" ht="15">
      <c r="A45" s="810">
        <v>201807</v>
      </c>
      <c r="B45" s="605" t="s">
        <v>342</v>
      </c>
      <c r="C45" s="814">
        <v>1.2342</v>
      </c>
      <c r="D45" s="606">
        <v>0</v>
      </c>
      <c r="E45" s="606">
        <f t="shared" si="3"/>
        <v>0</v>
      </c>
    </row>
    <row r="46" spans="1:5" ht="15">
      <c r="A46" s="810">
        <v>201808</v>
      </c>
      <c r="B46" s="605" t="s">
        <v>342</v>
      </c>
      <c r="C46" s="814">
        <v>1.188</v>
      </c>
      <c r="D46" s="606">
        <v>0</v>
      </c>
      <c r="E46" s="606">
        <f t="shared" si="3"/>
        <v>0</v>
      </c>
    </row>
    <row r="47" spans="1:5" ht="15">
      <c r="A47" s="810">
        <v>201809</v>
      </c>
      <c r="B47" s="605" t="s">
        <v>342</v>
      </c>
      <c r="C47" s="814">
        <v>1.1151</v>
      </c>
      <c r="D47" s="606">
        <v>0</v>
      </c>
      <c r="E47" s="606">
        <f t="shared" si="3"/>
        <v>0</v>
      </c>
    </row>
    <row r="48" spans="1:5" ht="15">
      <c r="A48" s="810">
        <v>201810</v>
      </c>
      <c r="B48" s="605" t="s">
        <v>342</v>
      </c>
      <c r="C48" s="814">
        <v>1.058</v>
      </c>
      <c r="D48" s="606">
        <v>0</v>
      </c>
      <c r="E48" s="606">
        <f t="shared" si="3"/>
        <v>0</v>
      </c>
    </row>
    <row r="49" spans="1:5" ht="15">
      <c r="A49" s="810">
        <v>201811</v>
      </c>
      <c r="B49" s="605" t="s">
        <v>342</v>
      </c>
      <c r="C49" s="814">
        <v>1.0257</v>
      </c>
      <c r="D49" s="606">
        <v>0</v>
      </c>
      <c r="E49" s="606">
        <f t="shared" si="3"/>
        <v>0</v>
      </c>
    </row>
    <row r="50" spans="1:5" ht="15">
      <c r="A50" s="810">
        <v>201812</v>
      </c>
      <c r="B50" s="605" t="s">
        <v>342</v>
      </c>
      <c r="C50" s="814">
        <v>1</v>
      </c>
      <c r="D50" s="606">
        <v>0</v>
      </c>
      <c r="E50" s="606">
        <f t="shared" si="3"/>
        <v>0</v>
      </c>
    </row>
    <row r="51" spans="1:5" ht="15">
      <c r="A51" s="810"/>
      <c r="B51" s="605"/>
      <c r="C51" s="814"/>
      <c r="D51" s="852">
        <f>SUM(D39:D50)</f>
        <v>0</v>
      </c>
      <c r="E51" s="852">
        <f>SUM(E39:E50)</f>
        <v>0</v>
      </c>
    </row>
    <row r="52" spans="1:5" ht="15">
      <c r="A52" s="810">
        <v>201801</v>
      </c>
      <c r="B52" s="605" t="s">
        <v>362</v>
      </c>
      <c r="C52" s="814">
        <v>1.451</v>
      </c>
      <c r="D52" s="606">
        <v>0</v>
      </c>
      <c r="E52" s="606">
        <f t="shared" si="3"/>
        <v>0</v>
      </c>
    </row>
    <row r="53" spans="1:5" ht="15">
      <c r="A53" s="810">
        <v>201802</v>
      </c>
      <c r="B53" s="605" t="s">
        <v>362</v>
      </c>
      <c r="C53" s="814">
        <v>1.4167</v>
      </c>
      <c r="D53" s="606">
        <v>0</v>
      </c>
      <c r="E53" s="606">
        <f t="shared" si="3"/>
        <v>0</v>
      </c>
    </row>
    <row r="54" spans="1:5" ht="15">
      <c r="A54" s="810">
        <v>201803</v>
      </c>
      <c r="B54" s="605" t="s">
        <v>362</v>
      </c>
      <c r="C54" s="814">
        <v>1.3843</v>
      </c>
      <c r="D54" s="606">
        <v>0</v>
      </c>
      <c r="E54" s="606">
        <f t="shared" si="3"/>
        <v>0</v>
      </c>
    </row>
    <row r="55" spans="1:5" ht="15">
      <c r="A55" s="810">
        <v>201804</v>
      </c>
      <c r="B55" s="605" t="s">
        <v>362</v>
      </c>
      <c r="C55" s="814">
        <v>1.3474</v>
      </c>
      <c r="D55" s="606">
        <v>0</v>
      </c>
      <c r="E55" s="606">
        <f t="shared" si="3"/>
        <v>0</v>
      </c>
    </row>
    <row r="56" spans="1:5" ht="15">
      <c r="A56" s="810">
        <v>201805</v>
      </c>
      <c r="B56" s="605" t="s">
        <v>362</v>
      </c>
      <c r="C56" s="814">
        <v>1.32</v>
      </c>
      <c r="D56" s="606">
        <v>0</v>
      </c>
      <c r="E56" s="606">
        <f t="shared" si="3"/>
        <v>0</v>
      </c>
    </row>
    <row r="57" spans="1:5" ht="15">
      <c r="A57" s="810">
        <v>201806</v>
      </c>
      <c r="B57" s="605" t="s">
        <v>362</v>
      </c>
      <c r="C57" s="814">
        <v>1.2724</v>
      </c>
      <c r="D57" s="606">
        <v>0</v>
      </c>
      <c r="E57" s="606">
        <f t="shared" si="3"/>
        <v>0</v>
      </c>
    </row>
    <row r="58" spans="1:5" ht="15">
      <c r="A58" s="810">
        <v>201807</v>
      </c>
      <c r="B58" s="605" t="s">
        <v>362</v>
      </c>
      <c r="C58" s="814">
        <v>1.2342</v>
      </c>
      <c r="D58" s="606">
        <v>0</v>
      </c>
      <c r="E58" s="606">
        <f t="shared" si="3"/>
        <v>0</v>
      </c>
    </row>
    <row r="59" spans="1:5" ht="15">
      <c r="A59" s="810">
        <v>201808</v>
      </c>
      <c r="B59" s="605" t="s">
        <v>362</v>
      </c>
      <c r="C59" s="814">
        <v>1.188</v>
      </c>
      <c r="D59" s="606">
        <v>0</v>
      </c>
      <c r="E59" s="606">
        <f t="shared" si="3"/>
        <v>0</v>
      </c>
    </row>
    <row r="60" spans="1:5" ht="15">
      <c r="A60" s="810">
        <v>201809</v>
      </c>
      <c r="B60" s="605" t="s">
        <v>362</v>
      </c>
      <c r="C60" s="814">
        <v>1.1151</v>
      </c>
      <c r="D60" s="606">
        <v>0</v>
      </c>
      <c r="E60" s="606">
        <f t="shared" si="3"/>
        <v>0</v>
      </c>
    </row>
    <row r="61" spans="1:5" ht="15">
      <c r="A61" s="810">
        <v>201810</v>
      </c>
      <c r="B61" s="605" t="s">
        <v>362</v>
      </c>
      <c r="C61" s="814">
        <v>1.058</v>
      </c>
      <c r="D61" s="606">
        <v>0</v>
      </c>
      <c r="E61" s="606">
        <f t="shared" si="3"/>
        <v>0</v>
      </c>
    </row>
    <row r="62" spans="1:5" ht="15">
      <c r="A62" s="810">
        <v>201811</v>
      </c>
      <c r="B62" s="605" t="s">
        <v>362</v>
      </c>
      <c r="C62" s="814">
        <v>1.0257</v>
      </c>
      <c r="D62" s="606">
        <v>0</v>
      </c>
      <c r="E62" s="606">
        <f t="shared" si="3"/>
        <v>0</v>
      </c>
    </row>
    <row r="63" spans="1:5" ht="15">
      <c r="A63" s="810">
        <v>201812</v>
      </c>
      <c r="B63" s="605" t="s">
        <v>362</v>
      </c>
      <c r="C63" s="814">
        <v>1</v>
      </c>
      <c r="D63" s="606">
        <v>0</v>
      </c>
      <c r="E63" s="606">
        <f t="shared" si="3"/>
        <v>0</v>
      </c>
    </row>
    <row r="64" spans="1:5" ht="15">
      <c r="A64" s="810"/>
      <c r="B64" s="605"/>
      <c r="C64" s="814"/>
      <c r="D64" s="852">
        <f>SUM(D52:D63)</f>
        <v>0</v>
      </c>
      <c r="E64" s="852">
        <f>SUM(E52:E63)</f>
        <v>0</v>
      </c>
    </row>
    <row r="65" spans="1:5" ht="15">
      <c r="A65" s="810">
        <v>201801</v>
      </c>
      <c r="B65" s="605" t="s">
        <v>363</v>
      </c>
      <c r="C65" s="814">
        <v>1.451</v>
      </c>
      <c r="D65" s="606">
        <v>0</v>
      </c>
      <c r="E65" s="606">
        <f t="shared" si="3"/>
        <v>0</v>
      </c>
    </row>
    <row r="66" spans="1:5" ht="15">
      <c r="A66" s="810">
        <v>201802</v>
      </c>
      <c r="B66" s="605" t="s">
        <v>363</v>
      </c>
      <c r="C66" s="814">
        <v>1.4167</v>
      </c>
      <c r="D66" s="606">
        <v>0</v>
      </c>
      <c r="E66" s="606">
        <f t="shared" si="3"/>
        <v>0</v>
      </c>
    </row>
    <row r="67" spans="1:5" ht="15">
      <c r="A67" s="810">
        <v>201803</v>
      </c>
      <c r="B67" s="605" t="s">
        <v>363</v>
      </c>
      <c r="C67" s="814">
        <v>1.3843</v>
      </c>
      <c r="D67" s="606">
        <v>0</v>
      </c>
      <c r="E67" s="606">
        <f t="shared" si="3"/>
        <v>0</v>
      </c>
    </row>
    <row r="68" spans="1:5" ht="15">
      <c r="A68" s="810">
        <v>201804</v>
      </c>
      <c r="B68" s="605" t="s">
        <v>363</v>
      </c>
      <c r="C68" s="814">
        <v>1.3474</v>
      </c>
      <c r="D68" s="606">
        <v>0</v>
      </c>
      <c r="E68" s="606">
        <f t="shared" si="3"/>
        <v>0</v>
      </c>
    </row>
    <row r="69" spans="1:5" ht="15">
      <c r="A69" s="810">
        <v>201805</v>
      </c>
      <c r="B69" s="605" t="s">
        <v>363</v>
      </c>
      <c r="C69" s="814">
        <v>1.32</v>
      </c>
      <c r="D69" s="606">
        <v>0</v>
      </c>
      <c r="E69" s="606">
        <f t="shared" si="3"/>
        <v>0</v>
      </c>
    </row>
    <row r="70" spans="1:5" ht="15">
      <c r="A70" s="810">
        <v>201806</v>
      </c>
      <c r="B70" s="605" t="s">
        <v>363</v>
      </c>
      <c r="C70" s="814">
        <v>1.2724</v>
      </c>
      <c r="D70" s="606">
        <v>0</v>
      </c>
      <c r="E70" s="606">
        <f t="shared" si="3"/>
        <v>0</v>
      </c>
    </row>
    <row r="71" spans="1:5" ht="15">
      <c r="A71" s="810">
        <v>201807</v>
      </c>
      <c r="B71" s="605" t="s">
        <v>363</v>
      </c>
      <c r="C71" s="814">
        <v>1.2342</v>
      </c>
      <c r="D71" s="606">
        <v>0</v>
      </c>
      <c r="E71" s="606">
        <f t="shared" si="3"/>
        <v>0</v>
      </c>
    </row>
    <row r="72" spans="1:5" ht="15">
      <c r="A72" s="810">
        <v>201808</v>
      </c>
      <c r="B72" s="605" t="s">
        <v>363</v>
      </c>
      <c r="C72" s="814">
        <v>1.188</v>
      </c>
      <c r="D72" s="606">
        <v>0</v>
      </c>
      <c r="E72" s="606">
        <f t="shared" si="3"/>
        <v>0</v>
      </c>
    </row>
    <row r="73" spans="1:5" ht="15">
      <c r="A73" s="810">
        <v>201809</v>
      </c>
      <c r="B73" s="605" t="s">
        <v>363</v>
      </c>
      <c r="C73" s="814">
        <v>1.1151</v>
      </c>
      <c r="D73" s="606">
        <v>0</v>
      </c>
      <c r="E73" s="606">
        <f t="shared" si="3"/>
        <v>0</v>
      </c>
    </row>
    <row r="74" spans="1:5" ht="15">
      <c r="A74" s="810">
        <v>201810</v>
      </c>
      <c r="B74" s="605" t="s">
        <v>363</v>
      </c>
      <c r="C74" s="814">
        <v>1.058</v>
      </c>
      <c r="D74" s="606">
        <v>0</v>
      </c>
      <c r="E74" s="606">
        <f t="shared" si="3"/>
        <v>0</v>
      </c>
    </row>
    <row r="75" spans="1:5" ht="15">
      <c r="A75" s="810">
        <v>201811</v>
      </c>
      <c r="B75" s="605" t="s">
        <v>363</v>
      </c>
      <c r="C75" s="814">
        <v>1.0257</v>
      </c>
      <c r="D75" s="606">
        <v>0</v>
      </c>
      <c r="E75" s="606">
        <f t="shared" si="3"/>
        <v>0</v>
      </c>
    </row>
    <row r="76" spans="1:5" ht="15">
      <c r="A76" s="810">
        <v>201812</v>
      </c>
      <c r="B76" s="605" t="s">
        <v>363</v>
      </c>
      <c r="C76" s="814">
        <v>1</v>
      </c>
      <c r="D76" s="606">
        <v>0</v>
      </c>
      <c r="E76" s="606">
        <f t="shared" si="3"/>
        <v>0</v>
      </c>
    </row>
    <row r="77" spans="1:5" ht="15">
      <c r="A77" s="810"/>
      <c r="B77" s="605"/>
      <c r="C77" s="814"/>
      <c r="D77" s="852">
        <f>SUM(D65:D76)</f>
        <v>0</v>
      </c>
      <c r="E77" s="852">
        <f>SUM(E65:E76)</f>
        <v>0</v>
      </c>
    </row>
    <row r="78" spans="1:5" ht="15">
      <c r="A78" s="810"/>
      <c r="B78" s="605"/>
      <c r="C78" s="814"/>
      <c r="D78" s="606"/>
      <c r="E78" s="606"/>
    </row>
    <row r="79" spans="1:5" ht="15">
      <c r="A79" s="810">
        <v>201802</v>
      </c>
      <c r="B79" s="605" t="s">
        <v>360</v>
      </c>
      <c r="C79" s="814">
        <v>1.4167</v>
      </c>
      <c r="D79" s="606">
        <v>0</v>
      </c>
      <c r="E79" s="606">
        <f aca="true" t="shared" si="4" ref="E79:E87">+D79*C79</f>
        <v>0</v>
      </c>
    </row>
    <row r="80" spans="1:5" ht="15">
      <c r="A80" s="810">
        <v>201804</v>
      </c>
      <c r="B80" s="605" t="s">
        <v>360</v>
      </c>
      <c r="C80" s="814">
        <v>1.3474</v>
      </c>
      <c r="D80" s="606">
        <v>0</v>
      </c>
      <c r="E80" s="606">
        <f t="shared" si="4"/>
        <v>0</v>
      </c>
    </row>
    <row r="81" spans="1:5" ht="15">
      <c r="A81" s="810">
        <v>201806</v>
      </c>
      <c r="B81" s="605" t="s">
        <v>360</v>
      </c>
      <c r="C81" s="814">
        <v>1.2724</v>
      </c>
      <c r="D81" s="606">
        <v>0</v>
      </c>
      <c r="E81" s="606">
        <f t="shared" si="4"/>
        <v>0</v>
      </c>
    </row>
    <row r="82" spans="1:5" ht="15">
      <c r="A82" s="810">
        <v>201807</v>
      </c>
      <c r="B82" s="605" t="s">
        <v>360</v>
      </c>
      <c r="C82" s="814">
        <v>1.2342</v>
      </c>
      <c r="D82" s="606">
        <v>0</v>
      </c>
      <c r="E82" s="606">
        <f t="shared" si="4"/>
        <v>0</v>
      </c>
    </row>
    <row r="83" spans="1:5" ht="15">
      <c r="A83" s="810">
        <v>201808</v>
      </c>
      <c r="B83" s="605" t="s">
        <v>360</v>
      </c>
      <c r="C83" s="814">
        <v>1.188</v>
      </c>
      <c r="D83" s="606">
        <v>0</v>
      </c>
      <c r="E83" s="606">
        <f t="shared" si="4"/>
        <v>0</v>
      </c>
    </row>
    <row r="84" spans="1:5" ht="15">
      <c r="A84" s="810">
        <v>201809</v>
      </c>
      <c r="B84" s="605" t="s">
        <v>360</v>
      </c>
      <c r="C84" s="814">
        <v>1.1151</v>
      </c>
      <c r="D84" s="606">
        <v>0</v>
      </c>
      <c r="E84" s="606">
        <f t="shared" si="4"/>
        <v>0</v>
      </c>
    </row>
    <row r="85" spans="1:5" ht="15">
      <c r="A85" s="810">
        <v>201810</v>
      </c>
      <c r="B85" s="605" t="s">
        <v>360</v>
      </c>
      <c r="C85" s="814">
        <v>1.058</v>
      </c>
      <c r="D85" s="606">
        <v>0</v>
      </c>
      <c r="E85" s="606">
        <f t="shared" si="4"/>
        <v>0</v>
      </c>
    </row>
    <row r="86" spans="1:5" ht="15">
      <c r="A86" s="810">
        <v>201811</v>
      </c>
      <c r="B86" s="605" t="s">
        <v>360</v>
      </c>
      <c r="C86" s="814">
        <v>1.0257</v>
      </c>
      <c r="D86" s="606">
        <v>0</v>
      </c>
      <c r="E86" s="606">
        <f t="shared" si="4"/>
        <v>0</v>
      </c>
    </row>
    <row r="87" spans="1:5" ht="15">
      <c r="A87" s="810">
        <v>201812</v>
      </c>
      <c r="B87" s="605" t="s">
        <v>360</v>
      </c>
      <c r="C87" s="814">
        <v>1</v>
      </c>
      <c r="D87" s="606">
        <v>0</v>
      </c>
      <c r="E87" s="606">
        <f t="shared" si="4"/>
        <v>0</v>
      </c>
    </row>
    <row r="88" spans="1:5" ht="15">
      <c r="A88" s="810"/>
      <c r="B88" s="605"/>
      <c r="C88" s="814"/>
      <c r="D88" s="852">
        <f>SUM(D79:D87)</f>
        <v>0</v>
      </c>
      <c r="E88" s="852">
        <f>SUM(E79:E87)</f>
        <v>0</v>
      </c>
    </row>
    <row r="89" spans="1:5" ht="15">
      <c r="A89" s="810">
        <v>201801</v>
      </c>
      <c r="B89" s="605" t="s">
        <v>322</v>
      </c>
      <c r="C89" s="814">
        <v>1.451</v>
      </c>
      <c r="D89" s="606">
        <v>0</v>
      </c>
      <c r="E89" s="606">
        <f aca="true" t="shared" si="5" ref="E89:E114">+D89*C89</f>
        <v>0</v>
      </c>
    </row>
    <row r="90" spans="1:5" ht="15">
      <c r="A90" s="810">
        <v>201802</v>
      </c>
      <c r="B90" s="605" t="s">
        <v>322</v>
      </c>
      <c r="C90" s="814">
        <v>1.4167</v>
      </c>
      <c r="D90" s="606">
        <v>0</v>
      </c>
      <c r="E90" s="606">
        <f t="shared" si="5"/>
        <v>0</v>
      </c>
    </row>
    <row r="91" spans="1:5" ht="15">
      <c r="A91" s="810">
        <v>201803</v>
      </c>
      <c r="B91" s="605" t="s">
        <v>322</v>
      </c>
      <c r="C91" s="814">
        <v>1.3843</v>
      </c>
      <c r="D91" s="606">
        <v>0</v>
      </c>
      <c r="E91" s="606">
        <f t="shared" si="5"/>
        <v>0</v>
      </c>
    </row>
    <row r="92" spans="1:5" ht="15">
      <c r="A92" s="810">
        <v>201804</v>
      </c>
      <c r="B92" s="605" t="s">
        <v>322</v>
      </c>
      <c r="C92" s="814">
        <v>1.3474</v>
      </c>
      <c r="D92" s="606">
        <v>0</v>
      </c>
      <c r="E92" s="606">
        <f t="shared" si="5"/>
        <v>0</v>
      </c>
    </row>
    <row r="93" spans="1:5" ht="15">
      <c r="A93" s="810">
        <v>201805</v>
      </c>
      <c r="B93" s="605" t="s">
        <v>322</v>
      </c>
      <c r="C93" s="814">
        <v>1.32</v>
      </c>
      <c r="D93" s="606">
        <v>0</v>
      </c>
      <c r="E93" s="606">
        <f t="shared" si="5"/>
        <v>0</v>
      </c>
    </row>
    <row r="94" spans="1:5" ht="15">
      <c r="A94" s="810">
        <v>201806</v>
      </c>
      <c r="B94" s="605" t="s">
        <v>322</v>
      </c>
      <c r="C94" s="814">
        <v>1.2724</v>
      </c>
      <c r="D94" s="606">
        <v>0</v>
      </c>
      <c r="E94" s="606">
        <f t="shared" si="5"/>
        <v>0</v>
      </c>
    </row>
    <row r="95" spans="1:5" ht="15">
      <c r="A95" s="810">
        <v>201807</v>
      </c>
      <c r="B95" s="605" t="s">
        <v>322</v>
      </c>
      <c r="C95" s="814">
        <v>1.2342</v>
      </c>
      <c r="D95" s="606">
        <v>0</v>
      </c>
      <c r="E95" s="606">
        <f t="shared" si="5"/>
        <v>0</v>
      </c>
    </row>
    <row r="96" spans="1:5" ht="15">
      <c r="A96" s="810">
        <v>201808</v>
      </c>
      <c r="B96" s="605" t="s">
        <v>322</v>
      </c>
      <c r="C96" s="814">
        <v>1.188</v>
      </c>
      <c r="D96" s="606">
        <v>0</v>
      </c>
      <c r="E96" s="606">
        <f t="shared" si="5"/>
        <v>0</v>
      </c>
    </row>
    <row r="97" spans="1:5" ht="15">
      <c r="A97" s="810">
        <v>201809</v>
      </c>
      <c r="B97" s="605" t="s">
        <v>322</v>
      </c>
      <c r="C97" s="814">
        <v>1.1151</v>
      </c>
      <c r="D97" s="606">
        <v>0</v>
      </c>
      <c r="E97" s="606">
        <f t="shared" si="5"/>
        <v>0</v>
      </c>
    </row>
    <row r="98" spans="1:5" ht="15">
      <c r="A98" s="810">
        <v>201810</v>
      </c>
      <c r="B98" s="605" t="s">
        <v>322</v>
      </c>
      <c r="C98" s="814">
        <v>1.058</v>
      </c>
      <c r="D98" s="606">
        <v>0</v>
      </c>
      <c r="E98" s="606">
        <f t="shared" si="5"/>
        <v>0</v>
      </c>
    </row>
    <row r="99" spans="1:5" ht="15">
      <c r="A99" s="810">
        <v>201811</v>
      </c>
      <c r="B99" s="605" t="s">
        <v>322</v>
      </c>
      <c r="C99" s="814">
        <v>1.0257</v>
      </c>
      <c r="D99" s="606">
        <v>0</v>
      </c>
      <c r="E99" s="606">
        <f t="shared" si="5"/>
        <v>0</v>
      </c>
    </row>
    <row r="100" spans="1:5" ht="15">
      <c r="A100" s="810">
        <v>201812</v>
      </c>
      <c r="B100" s="605" t="s">
        <v>322</v>
      </c>
      <c r="C100" s="814">
        <v>1</v>
      </c>
      <c r="D100" s="606">
        <v>0</v>
      </c>
      <c r="E100" s="606">
        <f t="shared" si="5"/>
        <v>0</v>
      </c>
    </row>
    <row r="101" spans="1:5" ht="15">
      <c r="A101" s="810"/>
      <c r="B101" s="605"/>
      <c r="C101" s="814"/>
      <c r="D101" s="852">
        <f>SUM(D89:D100)</f>
        <v>0</v>
      </c>
      <c r="E101" s="852">
        <f>SUM(E89:E100)</f>
        <v>0</v>
      </c>
    </row>
    <row r="102" spans="1:5" ht="15">
      <c r="A102" s="810"/>
      <c r="B102" s="605" t="s">
        <v>419</v>
      </c>
      <c r="C102" s="814"/>
      <c r="D102" s="606"/>
      <c r="E102" s="606"/>
    </row>
    <row r="103" spans="1:5" ht="15">
      <c r="A103" s="810">
        <v>201801</v>
      </c>
      <c r="B103" s="605" t="s">
        <v>420</v>
      </c>
      <c r="C103" s="814">
        <v>1.451</v>
      </c>
      <c r="D103" s="606">
        <v>0</v>
      </c>
      <c r="E103" s="606">
        <f t="shared" si="5"/>
        <v>0</v>
      </c>
    </row>
    <row r="104" spans="1:5" ht="15">
      <c r="A104" s="810">
        <v>201802</v>
      </c>
      <c r="B104" s="605" t="s">
        <v>420</v>
      </c>
      <c r="C104" s="814">
        <v>1.4167</v>
      </c>
      <c r="D104" s="606">
        <v>0</v>
      </c>
      <c r="E104" s="606">
        <f t="shared" si="5"/>
        <v>0</v>
      </c>
    </row>
    <row r="105" spans="1:5" ht="15">
      <c r="A105" s="810">
        <v>201803</v>
      </c>
      <c r="B105" s="605" t="s">
        <v>420</v>
      </c>
      <c r="C105" s="814">
        <v>1.3843</v>
      </c>
      <c r="D105" s="606">
        <v>0</v>
      </c>
      <c r="E105" s="606">
        <f t="shared" si="5"/>
        <v>0</v>
      </c>
    </row>
    <row r="106" spans="1:5" ht="15">
      <c r="A106" s="810">
        <v>201804</v>
      </c>
      <c r="B106" s="605" t="s">
        <v>420</v>
      </c>
      <c r="C106" s="814">
        <v>1.3474</v>
      </c>
      <c r="D106" s="606">
        <v>0</v>
      </c>
      <c r="E106" s="606">
        <f t="shared" si="5"/>
        <v>0</v>
      </c>
    </row>
    <row r="107" spans="1:5" ht="15">
      <c r="A107" s="810">
        <v>201805</v>
      </c>
      <c r="B107" s="605" t="s">
        <v>420</v>
      </c>
      <c r="C107" s="814">
        <v>1.32</v>
      </c>
      <c r="D107" s="606">
        <v>0</v>
      </c>
      <c r="E107" s="606">
        <f t="shared" si="5"/>
        <v>0</v>
      </c>
    </row>
    <row r="108" spans="1:5" ht="15">
      <c r="A108" s="810">
        <v>201806</v>
      </c>
      <c r="B108" s="605" t="s">
        <v>420</v>
      </c>
      <c r="C108" s="814">
        <v>1.2724</v>
      </c>
      <c r="D108" s="606">
        <v>0</v>
      </c>
      <c r="E108" s="606">
        <f t="shared" si="5"/>
        <v>0</v>
      </c>
    </row>
    <row r="109" spans="1:5" ht="15">
      <c r="A109" s="810">
        <v>201807</v>
      </c>
      <c r="B109" s="605" t="s">
        <v>420</v>
      </c>
      <c r="C109" s="814">
        <v>1.2342</v>
      </c>
      <c r="D109" s="606">
        <v>0</v>
      </c>
      <c r="E109" s="606">
        <f t="shared" si="5"/>
        <v>0</v>
      </c>
    </row>
    <row r="110" spans="1:5" ht="15">
      <c r="A110" s="810">
        <v>201808</v>
      </c>
      <c r="B110" s="605" t="s">
        <v>420</v>
      </c>
      <c r="C110" s="814">
        <v>1.188</v>
      </c>
      <c r="D110" s="606">
        <v>0</v>
      </c>
      <c r="E110" s="606">
        <f t="shared" si="5"/>
        <v>0</v>
      </c>
    </row>
    <row r="111" spans="1:5" ht="15">
      <c r="A111" s="810">
        <v>201809</v>
      </c>
      <c r="B111" s="605" t="s">
        <v>420</v>
      </c>
      <c r="C111" s="814">
        <v>1.1151</v>
      </c>
      <c r="D111" s="606">
        <v>0</v>
      </c>
      <c r="E111" s="606">
        <f t="shared" si="5"/>
        <v>0</v>
      </c>
    </row>
    <row r="112" spans="1:5" ht="15">
      <c r="A112" s="810">
        <v>201810</v>
      </c>
      <c r="B112" s="605" t="s">
        <v>420</v>
      </c>
      <c r="C112" s="814">
        <v>1.058</v>
      </c>
      <c r="D112" s="606">
        <v>0</v>
      </c>
      <c r="E112" s="606">
        <f t="shared" si="5"/>
        <v>0</v>
      </c>
    </row>
    <row r="113" spans="1:5" ht="15">
      <c r="A113" s="810">
        <v>201811</v>
      </c>
      <c r="B113" s="605" t="s">
        <v>420</v>
      </c>
      <c r="C113" s="814">
        <v>1.0257</v>
      </c>
      <c r="D113" s="606">
        <v>0</v>
      </c>
      <c r="E113" s="606">
        <f t="shared" si="5"/>
        <v>0</v>
      </c>
    </row>
    <row r="114" spans="1:5" ht="15">
      <c r="A114" s="810">
        <v>201812</v>
      </c>
      <c r="B114" s="605" t="s">
        <v>420</v>
      </c>
      <c r="C114" s="814">
        <v>1</v>
      </c>
      <c r="D114" s="606">
        <v>0</v>
      </c>
      <c r="E114" s="606">
        <f t="shared" si="5"/>
        <v>0</v>
      </c>
    </row>
    <row r="115" spans="1:5" ht="15">
      <c r="A115" s="810"/>
      <c r="B115" s="605"/>
      <c r="C115" s="814"/>
      <c r="D115" s="852">
        <f>SUM(D103:D114)</f>
        <v>0</v>
      </c>
      <c r="E115" s="852">
        <f>SUM(E103:E114)</f>
        <v>0</v>
      </c>
    </row>
    <row r="116" spans="1:5" ht="15">
      <c r="A116" s="810"/>
      <c r="B116" s="605"/>
      <c r="C116" s="814"/>
      <c r="D116" s="606"/>
      <c r="E116" s="606"/>
    </row>
    <row r="117" ht="15">
      <c r="B117" s="605" t="s">
        <v>415</v>
      </c>
    </row>
    <row r="118" ht="15">
      <c r="B118" s="605" t="s">
        <v>416</v>
      </c>
    </row>
    <row r="119" ht="15">
      <c r="B119" s="605" t="s">
        <v>417</v>
      </c>
    </row>
    <row r="120" ht="15">
      <c r="B120" s="605" t="s">
        <v>418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Perrone</cp:lastModifiedBy>
  <cp:lastPrinted>2019-05-23T14:28:08Z</cp:lastPrinted>
  <dcterms:created xsi:type="dcterms:W3CDTF">1997-05-03T17:30:17Z</dcterms:created>
  <dcterms:modified xsi:type="dcterms:W3CDTF">2019-10-03T21:31:44Z</dcterms:modified>
  <cp:category/>
  <cp:version/>
  <cp:contentType/>
  <cp:contentStatus/>
</cp:coreProperties>
</file>